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440" windowHeight="10530" tabRatio="689"/>
  </bookViews>
  <sheets>
    <sheet name="Table" sheetId="2" r:id="rId1"/>
    <sheet name="dropdown_menus" sheetId="7" state="hidden" r:id="rId2"/>
    <sheet name="Data_ex_Ante" sheetId="6" state="hidden" r:id="rId3"/>
    <sheet name="Enrollment" sheetId="14" state="hidden" r:id="rId4"/>
  </sheets>
  <definedNames>
    <definedName name="_xlnm._FilterDatabase" localSheetId="2" hidden="1">Data_ex_Ante!$A$1:$DA$1009</definedName>
    <definedName name="Data">Data_ex_Ante!#REF!</definedName>
    <definedName name="DayType">Table!$B$5</definedName>
    <definedName name="DayTypes">dropdown_menus!$F$2:$F$8</definedName>
    <definedName name="DR_Program">Table!$B$3</definedName>
    <definedName name="EnrollmentForecast">Enrollment!$A$1:$D$12</definedName>
    <definedName name="ForecastYr">Table!$B$10</definedName>
    <definedName name="ForecastYrs">dropdown_menus!$H$2:$H$13</definedName>
    <definedName name="ImpactLevel">Table!$B$12</definedName>
    <definedName name="ImpactLevels">dropdown_menus!$I$2:$I$3</definedName>
    <definedName name="LookupDaytype">dropdown_menus!$B$11</definedName>
    <definedName name="LookupMonth">dropdown_menus!$B$12</definedName>
    <definedName name="LookupProductId">dropdown_menus!$B$9</definedName>
    <definedName name="LookupWDaytype">dropdown_menus!$B$15</definedName>
    <definedName name="LookupWeatherYr">dropdown_menus!$B$10</definedName>
    <definedName name="LookupWMonth">dropdown_menus!$B$14</definedName>
    <definedName name="LookupYr">dropdown_menus!$B$13</definedName>
    <definedName name="Months">dropdown_menus!$G$2:$G$8</definedName>
    <definedName name="NoticeGroup">Table!$B$13</definedName>
    <definedName name="NoticeGroups">dropdown_menus!$C$2:$C$4</definedName>
    <definedName name="ResultType">Table!$B$4</definedName>
    <definedName name="WeatherYr">Table!$B$11</definedName>
    <definedName name="WeatherYrs">dropdown_menus!$E$2:$E$5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B13" i="7" l="1"/>
  <c r="B15" i="7" l="1"/>
  <c r="B11" i="7"/>
  <c r="B12" i="7"/>
  <c r="B14" i="7"/>
  <c r="B10" i="7"/>
  <c r="B9" i="7" l="1"/>
  <c r="F5" i="2" s="1"/>
  <c r="H26" i="2" l="1"/>
  <c r="H25" i="2"/>
  <c r="H18" i="2"/>
  <c r="H19" i="2"/>
  <c r="H34" i="2"/>
  <c r="H12" i="2"/>
  <c r="H17" i="2"/>
  <c r="H28" i="2"/>
  <c r="H33" i="2"/>
  <c r="H20" i="2"/>
  <c r="H27" i="2"/>
  <c r="F15" i="2"/>
  <c r="F19" i="2"/>
  <c r="F23" i="2"/>
  <c r="F27" i="2"/>
  <c r="F31" i="2"/>
  <c r="F11" i="2"/>
  <c r="E15" i="2"/>
  <c r="E19" i="2"/>
  <c r="E23" i="2"/>
  <c r="E27" i="2"/>
  <c r="E31" i="2"/>
  <c r="E11" i="2"/>
  <c r="F12" i="2"/>
  <c r="F16" i="2"/>
  <c r="F20" i="2"/>
  <c r="F24" i="2"/>
  <c r="F28" i="2"/>
  <c r="F32" i="2"/>
  <c r="E12" i="2"/>
  <c r="E16" i="2"/>
  <c r="E20" i="2"/>
  <c r="E24" i="2"/>
  <c r="E28" i="2"/>
  <c r="E32" i="2"/>
  <c r="F13" i="2"/>
  <c r="F17" i="2"/>
  <c r="F21" i="2"/>
  <c r="F25" i="2"/>
  <c r="F29" i="2"/>
  <c r="F33" i="2"/>
  <c r="E13" i="2"/>
  <c r="E17" i="2"/>
  <c r="E21" i="2"/>
  <c r="E25" i="2"/>
  <c r="E29" i="2"/>
  <c r="E33" i="2"/>
  <c r="F14" i="2"/>
  <c r="F18" i="2"/>
  <c r="F22" i="2"/>
  <c r="F26" i="2"/>
  <c r="F30" i="2"/>
  <c r="F34" i="2"/>
  <c r="E14" i="2"/>
  <c r="E18" i="2"/>
  <c r="E22" i="2"/>
  <c r="E26" i="2"/>
  <c r="E30" i="2"/>
  <c r="E34" i="2"/>
  <c r="H32" i="2"/>
  <c r="H24" i="2"/>
  <c r="H16" i="2"/>
  <c r="H31" i="2"/>
  <c r="H23" i="2"/>
  <c r="H15" i="2"/>
  <c r="H30" i="2"/>
  <c r="H22" i="2"/>
  <c r="H14" i="2"/>
  <c r="H29" i="2"/>
  <c r="H21" i="2"/>
  <c r="H13" i="2"/>
  <c r="H11" i="2"/>
  <c r="G34" i="2" l="1"/>
  <c r="I34" i="2" s="1"/>
  <c r="G18" i="2"/>
  <c r="I18" i="2" s="1"/>
  <c r="G33" i="2"/>
  <c r="I33" i="2" s="1"/>
  <c r="G17" i="2"/>
  <c r="I17" i="2" s="1"/>
  <c r="G32" i="2"/>
  <c r="L32" i="2" s="1"/>
  <c r="G16" i="2"/>
  <c r="M16" i="2" s="1"/>
  <c r="G19" i="2"/>
  <c r="I19" i="2" s="1"/>
  <c r="G30" i="2"/>
  <c r="L30" i="2" s="1"/>
  <c r="G14" i="2"/>
  <c r="I14" i="2" s="1"/>
  <c r="G29" i="2"/>
  <c r="K29" i="2" s="1"/>
  <c r="G13" i="2"/>
  <c r="J13" i="2" s="1"/>
  <c r="G28" i="2"/>
  <c r="I28" i="2" s="1"/>
  <c r="G12" i="2"/>
  <c r="M12" i="2" s="1"/>
  <c r="G31" i="2"/>
  <c r="L31" i="2" s="1"/>
  <c r="G15" i="2"/>
  <c r="L15" i="2" s="1"/>
  <c r="G26" i="2"/>
  <c r="G25" i="2"/>
  <c r="G24" i="2"/>
  <c r="G27" i="2"/>
  <c r="G22" i="2"/>
  <c r="G21" i="2"/>
  <c r="G20" i="2"/>
  <c r="G23" i="2"/>
  <c r="J32" i="2" l="1"/>
  <c r="K34" i="2"/>
  <c r="M14" i="2"/>
  <c r="K32" i="2"/>
  <c r="K12" i="2"/>
  <c r="K14" i="2"/>
  <c r="J34" i="2"/>
  <c r="M32" i="2"/>
  <c r="L34" i="2"/>
  <c r="I12" i="2"/>
  <c r="J12" i="2"/>
  <c r="L33" i="2"/>
  <c r="M15" i="2"/>
  <c r="K13" i="2"/>
  <c r="M19" i="2"/>
  <c r="L13" i="2"/>
  <c r="K19" i="2"/>
  <c r="K15" i="2"/>
  <c r="K33" i="2"/>
  <c r="I15" i="2"/>
  <c r="M13" i="2"/>
  <c r="J33" i="2"/>
  <c r="K31" i="2"/>
  <c r="L16" i="2"/>
  <c r="M29" i="2"/>
  <c r="J17" i="2"/>
  <c r="L17" i="2"/>
  <c r="I30" i="2"/>
  <c r="J19" i="2"/>
  <c r="J15" i="2"/>
  <c r="J28" i="2"/>
  <c r="I13" i="2"/>
  <c r="J30" i="2"/>
  <c r="M33" i="2"/>
  <c r="L19" i="2"/>
  <c r="M17" i="2"/>
  <c r="K28" i="2"/>
  <c r="J29" i="2"/>
  <c r="L14" i="2"/>
  <c r="I32" i="2"/>
  <c r="M34" i="2"/>
  <c r="L18" i="2"/>
  <c r="L29" i="2"/>
  <c r="L12" i="2"/>
  <c r="J14" i="2"/>
  <c r="M31" i="2"/>
  <c r="J16" i="2"/>
  <c r="I16" i="2"/>
  <c r="J18" i="2"/>
  <c r="K18" i="2"/>
  <c r="I29" i="2"/>
  <c r="K17" i="2"/>
  <c r="I31" i="2"/>
  <c r="J31" i="2"/>
  <c r="M28" i="2"/>
  <c r="M30" i="2"/>
  <c r="K30" i="2"/>
  <c r="K16" i="2"/>
  <c r="M18" i="2"/>
  <c r="L28" i="2"/>
  <c r="I24" i="2"/>
  <c r="K24" i="2"/>
  <c r="J24" i="2"/>
  <c r="L24" i="2"/>
  <c r="M24" i="2"/>
  <c r="K20" i="2"/>
  <c r="I20" i="2"/>
  <c r="J20" i="2"/>
  <c r="M20" i="2"/>
  <c r="L20" i="2"/>
  <c r="L26" i="2"/>
  <c r="J26" i="2"/>
  <c r="K26" i="2"/>
  <c r="I26" i="2"/>
  <c r="M26" i="2"/>
  <c r="K22" i="2"/>
  <c r="M22" i="2"/>
  <c r="I22" i="2"/>
  <c r="L22" i="2"/>
  <c r="J22" i="2"/>
  <c r="K23" i="2"/>
  <c r="M23" i="2"/>
  <c r="J23" i="2"/>
  <c r="L23" i="2"/>
  <c r="I23" i="2"/>
  <c r="J25" i="2"/>
  <c r="I25" i="2"/>
  <c r="M25" i="2"/>
  <c r="L25" i="2"/>
  <c r="K25" i="2"/>
  <c r="L21" i="2"/>
  <c r="K21" i="2"/>
  <c r="J21" i="2"/>
  <c r="M21" i="2"/>
  <c r="I21" i="2"/>
  <c r="I27" i="2"/>
  <c r="L27" i="2"/>
  <c r="K27" i="2"/>
  <c r="M27" i="2"/>
  <c r="J27" i="2"/>
  <c r="H6" i="2" l="1"/>
  <c r="F6" i="2"/>
  <c r="H39" i="2" l="1"/>
  <c r="B16" i="7"/>
  <c r="F8" i="2" l="1"/>
  <c r="G35" i="2" l="1"/>
  <c r="E35" i="2"/>
  <c r="F35" i="2"/>
  <c r="I35" i="2"/>
  <c r="I8" i="2"/>
  <c r="G8" i="2"/>
  <c r="E8" i="2"/>
  <c r="E38" i="2" l="1"/>
  <c r="E39" i="2"/>
  <c r="H38" i="2" l="1"/>
  <c r="F39" i="2" l="1"/>
  <c r="G11" i="2" l="1"/>
  <c r="F38" i="2"/>
  <c r="G39" i="2"/>
  <c r="I39" i="2" l="1"/>
  <c r="M39" i="2"/>
  <c r="L39" i="2"/>
  <c r="K39" i="2"/>
  <c r="J39" i="2"/>
  <c r="J11" i="2"/>
  <c r="K11" i="2"/>
  <c r="L11" i="2"/>
  <c r="M11" i="2"/>
  <c r="I11" i="2"/>
  <c r="G38" i="2"/>
</calcChain>
</file>

<file path=xl/sharedStrings.xml><?xml version="1.0" encoding="utf-8"?>
<sst xmlns="http://schemas.openxmlformats.org/spreadsheetml/2006/main" count="4257" uniqueCount="174">
  <si>
    <t>Utility:</t>
  </si>
  <si>
    <t>DR Program:</t>
  </si>
  <si>
    <t>Type of Results:</t>
  </si>
  <si>
    <t>Event Day:</t>
  </si>
  <si>
    <t>Program</t>
  </si>
  <si>
    <t>Hour-Ending</t>
  </si>
  <si>
    <t>10th%ile</t>
  </si>
  <si>
    <t>30th%ile</t>
  </si>
  <si>
    <t>50th%ile</t>
  </si>
  <si>
    <t>70th%ile</t>
  </si>
  <si>
    <t>90th%ile</t>
  </si>
  <si>
    <t>By Period:</t>
  </si>
  <si>
    <t>Daily</t>
  </si>
  <si>
    <t>Event Hours</t>
  </si>
  <si>
    <t>Average Temperature 
(deg F)</t>
  </si>
  <si>
    <t>Cooling Degree Hours 
(Base 70 deg F)</t>
  </si>
  <si>
    <t>n/a</t>
  </si>
  <si>
    <t>TYPICAL EVENT DAY</t>
  </si>
  <si>
    <t>CAISO 1-in-2</t>
  </si>
  <si>
    <t>CAISO 1-in-10</t>
  </si>
  <si>
    <t>normtemp24</t>
  </si>
  <si>
    <t>normtemp23</t>
  </si>
  <si>
    <t>normtemp22</t>
  </si>
  <si>
    <t>normtemp21</t>
  </si>
  <si>
    <t>normtemp20</t>
  </si>
  <si>
    <t>normtemp19</t>
  </si>
  <si>
    <t>normtemp18</t>
  </si>
  <si>
    <t>normtemp17</t>
  </si>
  <si>
    <t>normtemp16</t>
  </si>
  <si>
    <t>normtemp15</t>
  </si>
  <si>
    <t>normtemp14</t>
  </si>
  <si>
    <t>normtemp13</t>
  </si>
  <si>
    <t>normtemp12</t>
  </si>
  <si>
    <t>normtemp11</t>
  </si>
  <si>
    <t>normtemp10</t>
  </si>
  <si>
    <t>normtemp9</t>
  </si>
  <si>
    <t>normtemp8</t>
  </si>
  <si>
    <t>normtemp7</t>
  </si>
  <si>
    <t>normtemp6</t>
  </si>
  <si>
    <t>normtemp5</t>
  </si>
  <si>
    <t>normtemp4</t>
  </si>
  <si>
    <t>normtemp3</t>
  </si>
  <si>
    <t>normtemp2</t>
  </si>
  <si>
    <t>normtemp1</t>
  </si>
  <si>
    <t>cfyhat24</t>
  </si>
  <si>
    <t>cfyhat23</t>
  </si>
  <si>
    <t>cfyhat22</t>
  </si>
  <si>
    <t>cfyhat21</t>
  </si>
  <si>
    <t>cfyhat20</t>
  </si>
  <si>
    <t>cfyhat19</t>
  </si>
  <si>
    <t>cfyhat18</t>
  </si>
  <si>
    <t>cfyhat17</t>
  </si>
  <si>
    <t>cfyhat16</t>
  </si>
  <si>
    <t>cfyhat15</t>
  </si>
  <si>
    <t>cfyhat14</t>
  </si>
  <si>
    <t>cfyhat13</t>
  </si>
  <si>
    <t>cfyhat12</t>
  </si>
  <si>
    <t>cfyhat11</t>
  </si>
  <si>
    <t>cfyhat10</t>
  </si>
  <si>
    <t>cfyhat9</t>
  </si>
  <si>
    <t>cfyhat8</t>
  </si>
  <si>
    <t>cfyhat7</t>
  </si>
  <si>
    <t>cfyhat6</t>
  </si>
  <si>
    <t>cfyhat5</t>
  </si>
  <si>
    <t>cfyhat4</t>
  </si>
  <si>
    <t>cfyhat3</t>
  </si>
  <si>
    <t>cfyhat2</t>
  </si>
  <si>
    <t>cfyhat1</t>
  </si>
  <si>
    <t>yhat24</t>
  </si>
  <si>
    <t>yhat23</t>
  </si>
  <si>
    <t>yhat22</t>
  </si>
  <si>
    <t>yhat21</t>
  </si>
  <si>
    <t>yhat20</t>
  </si>
  <si>
    <t>yhat19</t>
  </si>
  <si>
    <t>yhat18</t>
  </si>
  <si>
    <t>yhat17</t>
  </si>
  <si>
    <t>yhat16</t>
  </si>
  <si>
    <t>yhat15</t>
  </si>
  <si>
    <t>yhat14</t>
  </si>
  <si>
    <t>yhat13</t>
  </si>
  <si>
    <t>yhat12</t>
  </si>
  <si>
    <t>yhat11</t>
  </si>
  <si>
    <t>yhat10</t>
  </si>
  <si>
    <t>yhat9</t>
  </si>
  <si>
    <t>yhat8</t>
  </si>
  <si>
    <t>yhat7</t>
  </si>
  <si>
    <t>yhat6</t>
  </si>
  <si>
    <t>yhat5</t>
  </si>
  <si>
    <t>yhat4</t>
  </si>
  <si>
    <t>yhat3</t>
  </si>
  <si>
    <t>yhat2</t>
  </si>
  <si>
    <t>yhat1</t>
  </si>
  <si>
    <t>month</t>
  </si>
  <si>
    <t>year</t>
  </si>
  <si>
    <t>daytype</t>
  </si>
  <si>
    <t>weather_year</t>
  </si>
  <si>
    <t>program</t>
  </si>
  <si>
    <t>Weather Year:</t>
  </si>
  <si>
    <t>Impact</t>
  </si>
  <si>
    <t>Portfolio</t>
  </si>
  <si>
    <t>Forecast Year:</t>
  </si>
  <si>
    <t>Number of Accounts Enrolled:</t>
  </si>
  <si>
    <t>Impact Level:</t>
  </si>
  <si>
    <t>Notice Group:</t>
  </si>
  <si>
    <t>Notice Group</t>
  </si>
  <si>
    <t>DR_Program_FullName</t>
  </si>
  <si>
    <t>DR_program_exante_data</t>
  </si>
  <si>
    <t>Event Window:</t>
  </si>
  <si>
    <t>Enrollment</t>
  </si>
  <si>
    <t>v_impact1</t>
  </si>
  <si>
    <t>v_impact2</t>
  </si>
  <si>
    <t>v_impact3</t>
  </si>
  <si>
    <t>v_impact4</t>
  </si>
  <si>
    <t>v_impact5</t>
  </si>
  <si>
    <t>v_impact6</t>
  </si>
  <si>
    <t>v_impact7</t>
  </si>
  <si>
    <t>v_impact8</t>
  </si>
  <si>
    <t>v_impact9</t>
  </si>
  <si>
    <t>v_impact10</t>
  </si>
  <si>
    <t>v_impact11</t>
  </si>
  <si>
    <t>v_impact12</t>
  </si>
  <si>
    <t>v_impact13</t>
  </si>
  <si>
    <t>v_impact14</t>
  </si>
  <si>
    <t>v_impact15</t>
  </si>
  <si>
    <t>v_impact16</t>
  </si>
  <si>
    <t>v_impact17</t>
  </si>
  <si>
    <t>v_impact18</t>
  </si>
  <si>
    <t>v_impact19</t>
  </si>
  <si>
    <t>v_impact20</t>
  </si>
  <si>
    <t>v_impact21</t>
  </si>
  <si>
    <t>v_impact22</t>
  </si>
  <si>
    <t>v_impact23</t>
  </si>
  <si>
    <t>v_impact24</t>
  </si>
  <si>
    <t>Typical Event Day</t>
  </si>
  <si>
    <t>May System Peak Day</t>
  </si>
  <si>
    <t>June System Peak Day</t>
  </si>
  <si>
    <t>July System Peak Day</t>
  </si>
  <si>
    <t>August System Peak Day</t>
  </si>
  <si>
    <t>September System Peak Day</t>
  </si>
  <si>
    <t>October System Peak Day</t>
  </si>
  <si>
    <t>Weather Year</t>
  </si>
  <si>
    <t>Month</t>
  </si>
  <si>
    <t>Forecast Year</t>
  </si>
  <si>
    <t>Result Type</t>
  </si>
  <si>
    <t>Current Selection:</t>
  </si>
  <si>
    <t>Look up Criteria</t>
  </si>
  <si>
    <t/>
  </si>
  <si>
    <t>Aggregate Impact</t>
  </si>
  <si>
    <t>MONTHLY SYSTEM PEAK</t>
  </si>
  <si>
    <t>Capacity Bidding Program (CBP)</t>
  </si>
  <si>
    <t>CBP</t>
  </si>
  <si>
    <t>San Diego Gas &amp; Electric</t>
  </si>
  <si>
    <t>Day-Of 1-4 Hours</t>
  </si>
  <si>
    <t>Day-Ahead 1-4 Hours</t>
  </si>
  <si>
    <t>Day-Of 2-6 Hours</t>
  </si>
  <si>
    <t>SDGE 1-in-10</t>
  </si>
  <si>
    <t>SDGE 1-in-2</t>
  </si>
  <si>
    <t>productid</t>
  </si>
  <si>
    <t>yhat_onpk</t>
  </si>
  <si>
    <t>cfyhat_onpk</t>
  </si>
  <si>
    <t>v_impact_onpk</t>
  </si>
  <si>
    <t>CBP DA</t>
  </si>
  <si>
    <t>E</t>
  </si>
  <si>
    <t>CBP DO</t>
  </si>
  <si>
    <t>D</t>
  </si>
  <si>
    <t>F</t>
  </si>
  <si>
    <t>ProductId</t>
  </si>
  <si>
    <t>Product</t>
  </si>
  <si>
    <t>Month (Impacts)</t>
  </si>
  <si>
    <t>Month (Weather)</t>
  </si>
  <si>
    <t>Day Type (Impacts)</t>
  </si>
  <si>
    <t>Day Type (Weather)</t>
  </si>
  <si>
    <t>Forecast Year (Enrollment)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</si>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</sst>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[$-409]mmmm\ d\,\ yyyy;@"/>
    <numFmt numFmtId="166" formatCode="0.0"/>
    <numFmt numFmtId="167" formatCode="#,##0.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1D5D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2" fillId="2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165" fontId="6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66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0" fillId="0" borderId="0" xfId="0" applyFill="1"/>
    <xf numFmtId="167" fontId="4" fillId="2" borderId="0" xfId="0" applyNumberFormat="1" applyFont="1" applyFill="1" applyAlignment="1">
      <alignment vertical="center"/>
    </xf>
    <xf numFmtId="0" fontId="0" fillId="0" borderId="7" xfId="0" applyBorder="1"/>
    <xf numFmtId="0" fontId="0" fillId="0" borderId="0" xfId="0" quotePrefix="1"/>
    <xf numFmtId="166" fontId="3" fillId="2" borderId="6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0" fillId="4" borderId="0" xfId="0" applyFill="1"/>
    <xf numFmtId="0" fontId="4" fillId="2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4">
    <cellStyle name="Comma 2" xfId="3"/>
    <cellStyle name="Normal" xfId="0" builtinId="0"/>
    <cellStyle name="Normal 2" xfId="1"/>
    <cellStyle name="Normal 3" xfId="2"/>
  </cellStyles>
  <dxfs count="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1A1D5D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10127826465313E-2"/>
          <c:y val="0.12200435729847495"/>
          <c:w val="0.89978039105420782"/>
          <c:h val="0.795356560822053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Table!$F$8</c:f>
              <c:strCache>
                <c:ptCount val="1"/>
                <c:pt idx="0">
                  <c:v>Estimated Event Day Load (MWh/hour)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Table!$D$11:$D$34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Table!$F$11:$F$34</c:f>
              <c:numCache>
                <c:formatCode>#,##0.0</c:formatCode>
                <c:ptCount val="24"/>
                <c:pt idx="0">
                  <c:v>13.744422399999999</c:v>
                </c:pt>
                <c:pt idx="1">
                  <c:v>13.534838599999999</c:v>
                </c:pt>
                <c:pt idx="2">
                  <c:v>13.226032200000001</c:v>
                </c:pt>
                <c:pt idx="3">
                  <c:v>15.0550196</c:v>
                </c:pt>
                <c:pt idx="4">
                  <c:v>18.564861999999998</c:v>
                </c:pt>
                <c:pt idx="5">
                  <c:v>21.712449799999998</c:v>
                </c:pt>
                <c:pt idx="6">
                  <c:v>24.431122200000001</c:v>
                </c:pt>
                <c:pt idx="7">
                  <c:v>26.599318399999998</c:v>
                </c:pt>
                <c:pt idx="8">
                  <c:v>29.039464800000001</c:v>
                </c:pt>
                <c:pt idx="9">
                  <c:v>30.379000399999999</c:v>
                </c:pt>
                <c:pt idx="10">
                  <c:v>31.2617802</c:v>
                </c:pt>
                <c:pt idx="11">
                  <c:v>30.666847199999999</c:v>
                </c:pt>
                <c:pt idx="12">
                  <c:v>23.5983746</c:v>
                </c:pt>
                <c:pt idx="13">
                  <c:v>20.443088599999999</c:v>
                </c:pt>
                <c:pt idx="14">
                  <c:v>20.5631366</c:v>
                </c:pt>
                <c:pt idx="15">
                  <c:v>19.813043999999998</c:v>
                </c:pt>
                <c:pt idx="16">
                  <c:v>17.902463000000001</c:v>
                </c:pt>
                <c:pt idx="17">
                  <c:v>13.4117894</c:v>
                </c:pt>
                <c:pt idx="18">
                  <c:v>14.3183592</c:v>
                </c:pt>
                <c:pt idx="19">
                  <c:v>17.2957936</c:v>
                </c:pt>
                <c:pt idx="20">
                  <c:v>16.837195600000001</c:v>
                </c:pt>
                <c:pt idx="21">
                  <c:v>15.579290199999999</c:v>
                </c:pt>
                <c:pt idx="22">
                  <c:v>14.480692399999999</c:v>
                </c:pt>
                <c:pt idx="23">
                  <c:v>14.4875244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Table!$E$8</c:f>
              <c:strCache>
                <c:ptCount val="1"/>
                <c:pt idx="0">
                  <c:v>Estimated Reference Load (MWh/hour)</c:v>
                </c:pt>
              </c:strCache>
            </c:strRef>
          </c:tx>
          <c:spPr>
            <a:ln w="38100" cap="rnd">
              <a:solidFill>
                <a:schemeClr val="accent5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Table!$D$11:$D$34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Table!$E$11:$E$34</c:f>
              <c:numCache>
                <c:formatCode>#,##0.0</c:formatCode>
                <c:ptCount val="24"/>
                <c:pt idx="0">
                  <c:v>13.666513200000001</c:v>
                </c:pt>
                <c:pt idx="1">
                  <c:v>13.413961</c:v>
                </c:pt>
                <c:pt idx="2">
                  <c:v>13.6889368</c:v>
                </c:pt>
                <c:pt idx="3">
                  <c:v>15.3572624</c:v>
                </c:pt>
                <c:pt idx="4">
                  <c:v>18.684702600000001</c:v>
                </c:pt>
                <c:pt idx="5">
                  <c:v>21.508453599999999</c:v>
                </c:pt>
                <c:pt idx="6">
                  <c:v>23.972085</c:v>
                </c:pt>
                <c:pt idx="7">
                  <c:v>26.556740399999999</c:v>
                </c:pt>
                <c:pt idx="8">
                  <c:v>28.3178226</c:v>
                </c:pt>
                <c:pt idx="9">
                  <c:v>29.534845799999999</c:v>
                </c:pt>
                <c:pt idx="10">
                  <c:v>29.497099000000002</c:v>
                </c:pt>
                <c:pt idx="11">
                  <c:v>29.085849200000002</c:v>
                </c:pt>
                <c:pt idx="12">
                  <c:v>28.8345536</c:v>
                </c:pt>
                <c:pt idx="13">
                  <c:v>28.322678199999999</c:v>
                </c:pt>
                <c:pt idx="14">
                  <c:v>28.4778378</c:v>
                </c:pt>
                <c:pt idx="15">
                  <c:v>27.522882799999998</c:v>
                </c:pt>
                <c:pt idx="16">
                  <c:v>25.8186526</c:v>
                </c:pt>
                <c:pt idx="17">
                  <c:v>20.3089862</c:v>
                </c:pt>
                <c:pt idx="18">
                  <c:v>18.2146732</c:v>
                </c:pt>
                <c:pt idx="19">
                  <c:v>17.871792200000002</c:v>
                </c:pt>
                <c:pt idx="20">
                  <c:v>16.677546400000001</c:v>
                </c:pt>
                <c:pt idx="21">
                  <c:v>15.3887628</c:v>
                </c:pt>
                <c:pt idx="22">
                  <c:v>14.5884672</c:v>
                </c:pt>
                <c:pt idx="23">
                  <c:v>14.5948478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0096"/>
        <c:axId val="34822016"/>
      </c:scatterChart>
      <c:scatterChart>
        <c:scatterStyle val="smoothMarker"/>
        <c:varyColors val="0"/>
        <c:ser>
          <c:idx val="3"/>
          <c:order val="2"/>
          <c:tx>
            <c:v>Hour Start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2.5</c:v>
                </c:pt>
              </c:numLit>
            </c:plus>
            <c:minus>
              <c:numLit>
                <c:formatCode>General</c:formatCode>
                <c:ptCount val="1"/>
                <c:pt idx="0">
                  <c:v>2.5</c:v>
                </c:pt>
              </c:numLit>
            </c:minus>
            <c:spPr>
              <a:noFill/>
              <a:ln w="12700" cap="flat" cmpd="sng" algn="ctr">
                <a:solidFill>
                  <a:schemeClr val="bg1">
                    <a:lumMod val="50000"/>
                  </a:schemeClr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Table!$F$6</c:f>
              <c:numCache>
                <c:formatCode>#,##0</c:formatCode>
                <c:ptCount val="1"/>
                <c:pt idx="0">
                  <c:v>14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4"/>
          <c:order val="3"/>
          <c:tx>
            <c:v>Hour End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2.5</c:v>
                </c:pt>
              </c:numLit>
            </c:plus>
            <c:minus>
              <c:numLit>
                <c:formatCode>General</c:formatCode>
                <c:ptCount val="1"/>
                <c:pt idx="0">
                  <c:v>2.5</c:v>
                </c:pt>
              </c:numLit>
            </c:minus>
            <c:spPr>
              <a:noFill/>
              <a:ln w="12700" cap="flat" cmpd="sng" algn="ctr">
                <a:solidFill>
                  <a:schemeClr val="bg1">
                    <a:lumMod val="50000"/>
                  </a:schemeClr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Table!$H$6</c:f>
              <c:numCache>
                <c:formatCode>#,##0</c:formatCode>
                <c:ptCount val="1"/>
                <c:pt idx="0">
                  <c:v>18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0784"/>
        <c:axId val="34869248"/>
      </c:scatterChart>
      <c:valAx>
        <c:axId val="3482009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baseline="0">
                    <a:solidFill>
                      <a:sysClr val="windowText" lastClr="000000"/>
                    </a:solidFill>
                  </a:rPr>
                  <a:t>Hour-Ending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2016"/>
        <c:crosses val="autoZero"/>
        <c:crossBetween val="midCat"/>
        <c:majorUnit val="1"/>
      </c:valAx>
      <c:valAx>
        <c:axId val="348220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strRef>
              <c:f>Table!$A$1</c:f>
              <c:strCache>
                <c:ptCount val="1"/>
                <c:pt idx="0">
                  <c:v>MW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0096"/>
        <c:crosses val="autoZero"/>
        <c:crossBetween val="midCat"/>
      </c:valAx>
      <c:valAx>
        <c:axId val="34869248"/>
        <c:scaling>
          <c:orientation val="minMax"/>
          <c:max val="2.5"/>
          <c:min val="0"/>
        </c:scaling>
        <c:delete val="0"/>
        <c:axPos val="r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70784"/>
        <c:crosses val="max"/>
        <c:crossBetween val="midCat"/>
      </c:valAx>
      <c:valAx>
        <c:axId val="348707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486924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9475595774103354"/>
          <c:y val="1.1618776411118543E-2"/>
          <c:w val="0.46647660958692438"/>
          <c:h val="9.368260340006520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190499</xdr:rowOff>
    </xdr:from>
    <xdr:to>
      <xdr:col>2</xdr:col>
      <xdr:colOff>2247899</xdr:colOff>
      <xdr:row>38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O41"/>
  <sheetViews>
    <sheetView tabSelected="1" zoomScale="90" zoomScaleNormal="90" workbookViewId="0">
      <selection activeCell="B13" sqref="B13"/>
    </sheetView>
  </sheetViews>
  <sheetFormatPr defaultColWidth="9.140625" defaultRowHeight="15" customHeight="1" x14ac:dyDescent="0.25"/>
  <cols>
    <col min="1" max="1" width="29" style="2" customWidth="1"/>
    <col min="2" max="2" width="36.28515625" style="2" customWidth="1"/>
    <col min="3" max="3" width="34" style="2" customWidth="1"/>
    <col min="4" max="13" width="15.7109375" style="2" customWidth="1"/>
    <col min="14" max="16384" width="9.140625" style="2"/>
  </cols>
  <sheetData>
    <row r="1" spans="1:15" ht="15" customHeight="1" thickBot="1" x14ac:dyDescent="0.3">
      <c r="A1" s="15" t="str">
        <f>IF(ResultType="Aggregate Impact","MW","kW")</f>
        <v>MW</v>
      </c>
      <c r="B1" s="3"/>
      <c r="I1" s="15">
        <v>10</v>
      </c>
      <c r="J1" s="15">
        <v>30</v>
      </c>
      <c r="K1" s="15">
        <v>50</v>
      </c>
      <c r="L1" s="15">
        <v>70</v>
      </c>
      <c r="M1" s="15">
        <v>90</v>
      </c>
    </row>
    <row r="2" spans="1:15" ht="15" customHeight="1" thickBot="1" x14ac:dyDescent="0.3">
      <c r="A2" s="4" t="s">
        <v>0</v>
      </c>
      <c r="B2" s="6" t="s">
        <v>151</v>
      </c>
      <c r="G2" s="7"/>
    </row>
    <row r="3" spans="1:15" ht="15" customHeight="1" thickBot="1" x14ac:dyDescent="0.3">
      <c r="A3" s="5" t="s">
        <v>1</v>
      </c>
      <c r="B3" s="6" t="s">
        <v>149</v>
      </c>
      <c r="E3" s="18"/>
      <c r="G3" s="7"/>
    </row>
    <row r="4" spans="1:15" ht="15" customHeight="1" thickBot="1" x14ac:dyDescent="0.3">
      <c r="A4" s="5" t="s">
        <v>2</v>
      </c>
      <c r="B4" s="1" t="s">
        <v>147</v>
      </c>
      <c r="E4" s="17"/>
      <c r="G4" s="16"/>
      <c r="I4" s="20"/>
      <c r="J4" s="20"/>
      <c r="K4" s="20"/>
      <c r="L4" s="20"/>
      <c r="M4" s="20"/>
    </row>
    <row r="5" spans="1:15" ht="15" customHeight="1" thickBot="1" x14ac:dyDescent="0.3">
      <c r="A5" s="5" t="s">
        <v>3</v>
      </c>
      <c r="B5" s="8" t="s">
        <v>136</v>
      </c>
      <c r="D5" s="25"/>
      <c r="E5" s="5" t="s">
        <v>101</v>
      </c>
      <c r="F5" s="26">
        <f>AVERAGEIFS(Enrollment!$D:$D,Enrollment!$A:$A,LookupYr,Enrollment!$B:$B,IF(LookupWMonth="",7,LookupWMonth),Enrollment!$C:$C,LookupProductId)</f>
        <v>122</v>
      </c>
      <c r="I5" s="20"/>
      <c r="J5" s="20"/>
      <c r="K5" s="20"/>
      <c r="L5" s="20"/>
      <c r="M5" s="20"/>
    </row>
    <row r="6" spans="1:15" ht="15" customHeight="1" x14ac:dyDescent="0.25">
      <c r="A6" s="5"/>
      <c r="E6" s="28" t="s">
        <v>107</v>
      </c>
      <c r="F6" s="27">
        <f>IF(LEFT(DayType,3)="Typ",14,IF(OR(VLOOKUP(DayType,dropdown_menus!$F$1:$G$8,2,FALSE)&lt;4,VLOOKUP(DayType,dropdown_menus!$F$1:$G$8,2,FALSE)&gt;10),17,14))</f>
        <v>14</v>
      </c>
      <c r="G6" s="27" t="s">
        <v>173</v>
      </c>
      <c r="H6" s="27">
        <f>IF(LEFT(DayType,3)="Typ",18,IF(OR(VLOOKUP(DayType,dropdown_menus!$F$1:$G$8,2,FALSE)&lt;4,VLOOKUP(DayType,dropdown_menus!$F$1:$G$8,2,FALSE)&gt;10),21,18))</f>
        <v>18</v>
      </c>
    </row>
    <row r="7" spans="1:15" ht="15" customHeight="1" thickBot="1" x14ac:dyDescent="0.3">
      <c r="A7" s="5"/>
      <c r="D7" s="30"/>
      <c r="E7" s="30"/>
      <c r="F7" s="30"/>
      <c r="G7" s="30"/>
      <c r="H7" s="30"/>
      <c r="I7" s="30"/>
      <c r="J7" s="30"/>
      <c r="K7" s="30"/>
      <c r="L7" s="30"/>
    </row>
    <row r="8" spans="1:15" ht="24.75" customHeight="1" x14ac:dyDescent="0.25">
      <c r="D8" s="33" t="s">
        <v>5</v>
      </c>
      <c r="E8" s="31" t="str">
        <f>"Estimated Reference Load ("&amp;IF(ResultType="Aggregate Impact","MWh","kWh")&amp;"/hour)"</f>
        <v>Estimated Reference Load (MWh/hour)</v>
      </c>
      <c r="F8" s="31" t="str">
        <f>"Estimated Event Day Load ("&amp;IF(ResultType="Aggregate Impact","MWh","kWh")&amp;"/hour)"</f>
        <v>Estimated Event Day Load (MWh/hour)</v>
      </c>
      <c r="G8" s="31" t="str">
        <f>"Estimated Load Impact ("&amp;IF(ResultType="Aggregate Impact","MWh","kWh")&amp;"/hour)"</f>
        <v>Estimated Load Impact (MWh/hour)</v>
      </c>
      <c r="H8" s="31" t="s">
        <v>14</v>
      </c>
      <c r="I8" s="33" t="str">
        <f>"Uncertainty Adjusted Impact ("&amp;IF(ResultType="Aggregate Impact","MWh/hr)- Percentiles","kWh/hr)- Percentiles")</f>
        <v>Uncertainty Adjusted Impact (MWh/hr)- Percentiles</v>
      </c>
      <c r="J8" s="33"/>
      <c r="K8" s="33"/>
      <c r="L8" s="33"/>
      <c r="M8" s="33"/>
    </row>
    <row r="9" spans="1:15" ht="24.75" customHeight="1" thickBot="1" x14ac:dyDescent="0.3">
      <c r="D9" s="34"/>
      <c r="E9" s="32"/>
      <c r="F9" s="32"/>
      <c r="G9" s="32"/>
      <c r="H9" s="32"/>
      <c r="I9" s="34"/>
      <c r="J9" s="34"/>
      <c r="K9" s="34"/>
      <c r="L9" s="34"/>
      <c r="M9" s="34"/>
    </row>
    <row r="10" spans="1:15" ht="15" customHeight="1" thickBot="1" x14ac:dyDescent="0.25">
      <c r="A10" s="4" t="s">
        <v>100</v>
      </c>
      <c r="B10" s="6">
        <v>2023</v>
      </c>
      <c r="D10" s="34"/>
      <c r="E10" s="32"/>
      <c r="F10" s="32"/>
      <c r="G10" s="32"/>
      <c r="H10" s="32"/>
      <c r="I10" s="10" t="s">
        <v>6</v>
      </c>
      <c r="J10" s="10" t="s">
        <v>7</v>
      </c>
      <c r="K10" s="10" t="s">
        <v>8</v>
      </c>
      <c r="L10" s="10" t="s">
        <v>9</v>
      </c>
      <c r="M10" s="10" t="s">
        <v>10</v>
      </c>
    </row>
    <row r="11" spans="1:15" ht="15" customHeight="1" thickBot="1" x14ac:dyDescent="0.3">
      <c r="A11" s="4" t="s">
        <v>97</v>
      </c>
      <c r="B11" s="6" t="s">
        <v>19</v>
      </c>
      <c r="D11" s="11">
        <v>1</v>
      </c>
      <c r="E11" s="12">
        <f ca="1">IFERROR(AVERAGEIFS(OFFSET(Data_ex_Ante!$A:$A, 0, MATCH("cfyhat"&amp;Table!$D11, Data_ex_Ante!$1:$1, 0)-1),Data_ex_Ante!$B:$B,LookupProductId,Data_ex_Ante!$C:$C,LookupWeatherYr,Data_ex_Ante!$D:$D,LookupDaytype,Data_ex_Ante!$E:$E,ForecastYr,Data_ex_Ante!$F:$F,LookupMonth),"N/A")*IF(ResultType="Aggregate Impact",$F$5/1000,1)</f>
        <v>13.666513200000001</v>
      </c>
      <c r="F11" s="12">
        <f ca="1">IFERROR(AVERAGEIFS(OFFSET(Data_ex_Ante!$A:$A, 0, MATCH("yhat"&amp;Table!$D11, Data_ex_Ante!$1:$1, 0)-1),Data_ex_Ante!$B:$B,LookupProductId,Data_ex_Ante!$C:$C,LookupWeatherYr,Data_ex_Ante!$D:$D,LookupDaytype,Data_ex_Ante!$E:$E,ForecastYr,Data_ex_Ante!$F:$F,LookupMonth),"N/A")*IF(ResultType="Aggregate Impact",$F$5/1000,1)</f>
        <v>13.744422399999999</v>
      </c>
      <c r="G11" s="12">
        <f t="shared" ref="G11" ca="1" si="0">E11-F11</f>
        <v>-7.7909199999998791E-2</v>
      </c>
      <c r="H11" s="12">
        <f ca="1">IFERROR(AVERAGEIFS(OFFSET(Data_ex_Ante!$A:$A, 0, MATCH("normtemp"&amp;Table!$D11, Data_ex_Ante!$1:$1, 0)-1),Data_ex_Ante!$B:$B,LookupProductId,Data_ex_Ante!$C:$C,WeatherYr,Data_ex_Ante!$D:$D,LookupWDaytype,Data_ex_Ante!$E:$E,ForecastYr,Data_ex_Ante!$F:$F,LookupWMonth),"N/A")</f>
        <v>70.373220000000003</v>
      </c>
      <c r="I11" s="12">
        <f ca="1">IFERROR($G11+SQRT(AVERAGEIFS(OFFSET(Data_ex_Ante!$A:$A, 0, MATCH("v_impact"&amp;Table!$D11,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-0.30067533841419181</v>
      </c>
      <c r="J11" s="12">
        <f ca="1">IFERROR($G11+SQRT(AVERAGEIFS(OFFSET(Data_ex_Ante!$A:$A, 0, MATCH("v_impact"&amp;Table!$D11,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-0.1690632981565959</v>
      </c>
      <c r="K11" s="12">
        <f ca="1">IFERROR($G11+SQRT(AVERAGEIFS(OFFSET(Data_ex_Ante!$A:$A, 0, MATCH("v_impact"&amp;Table!$D11,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-7.7909199999998791E-2</v>
      </c>
      <c r="L11" s="12">
        <f ca="1">IFERROR($G11+SQRT(AVERAGEIFS(OFFSET(Data_ex_Ante!$A:$A, 0, MATCH("v_impact"&amp;Table!$D11,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1.3244898156598295E-2</v>
      </c>
      <c r="M11" s="12">
        <f ca="1">IFERROR($G11+SQRT(AVERAGEIFS(OFFSET(Data_ex_Ante!$A:$A, 0, MATCH("v_impact"&amp;Table!$D11,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0.14485693841419423</v>
      </c>
      <c r="O11" s="18"/>
    </row>
    <row r="12" spans="1:15" ht="15" customHeight="1" thickBot="1" x14ac:dyDescent="0.3">
      <c r="A12" s="4" t="s">
        <v>102</v>
      </c>
      <c r="B12" s="6" t="s">
        <v>99</v>
      </c>
      <c r="D12" s="11">
        <v>2</v>
      </c>
      <c r="E12" s="12">
        <f ca="1">IFERROR(AVERAGEIFS(OFFSET(Data_ex_Ante!$A:$A, 0, MATCH("cfyhat"&amp;Table!$D12, Data_ex_Ante!$1:$1, 0)-1),Data_ex_Ante!$B:$B,LookupProductId,Data_ex_Ante!$C:$C,LookupWeatherYr,Data_ex_Ante!$D:$D,LookupDaytype,Data_ex_Ante!$E:$E,ForecastYr,Data_ex_Ante!$F:$F,LookupMonth),"N/A")*IF(ResultType="Aggregate Impact",$F$5/1000,1)</f>
        <v>13.413961</v>
      </c>
      <c r="F12" s="12">
        <f ca="1">IFERROR(AVERAGEIFS(OFFSET(Data_ex_Ante!$A:$A, 0, MATCH("yhat"&amp;Table!$D12, Data_ex_Ante!$1:$1, 0)-1),Data_ex_Ante!$B:$B,LookupProductId,Data_ex_Ante!$C:$C,LookupWeatherYr,Data_ex_Ante!$D:$D,LookupDaytype,Data_ex_Ante!$E:$E,ForecastYr,Data_ex_Ante!$F:$F,LookupMonth),"N/A")*IF(ResultType="Aggregate Impact",$F$5/1000,1)</f>
        <v>13.534838599999999</v>
      </c>
      <c r="G12" s="12">
        <f t="shared" ref="G12:G34" ca="1" si="1">E12-F12</f>
        <v>-0.12087759999999825</v>
      </c>
      <c r="H12" s="12">
        <f ca="1">IFERROR(AVERAGEIFS(OFFSET(Data_ex_Ante!$A:$A, 0, MATCH("normtemp"&amp;Table!$D12, Data_ex_Ante!$1:$1, 0)-1),Data_ex_Ante!$B:$B,LookupProductId,Data_ex_Ante!$C:$C,WeatherYr,Data_ex_Ante!$D:$D,LookupWDaytype,Data_ex_Ante!$E:$E,ForecastYr,Data_ex_Ante!$F:$F,LookupWMonth),"N/A")</f>
        <v>69.541330000000002</v>
      </c>
      <c r="I12" s="12">
        <f ca="1">IFERROR($G12+SQRT(AVERAGEIFS(OFFSET(Data_ex_Ante!$A:$A, 0, MATCH("v_impact"&amp;Table!$D12,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-0.3429740104515876</v>
      </c>
      <c r="J12" s="12">
        <f ca="1">IFERROR($G12+SQRT(AVERAGEIFS(OFFSET(Data_ex_Ante!$A:$A, 0, MATCH("v_impact"&amp;Table!$D12,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-0.21175765090293294</v>
      </c>
      <c r="K12" s="12">
        <f ca="1">IFERROR($G12+SQRT(AVERAGEIFS(OFFSET(Data_ex_Ante!$A:$A, 0, MATCH("v_impact"&amp;Table!$D12,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-0.12087759999999825</v>
      </c>
      <c r="L12" s="12">
        <f ca="1">IFERROR($G12+SQRT(AVERAGEIFS(OFFSET(Data_ex_Ante!$A:$A, 0, MATCH("v_impact"&amp;Table!$D12,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-2.9997549097063578E-2</v>
      </c>
      <c r="M12" s="12">
        <f ca="1">IFERROR($G12+SQRT(AVERAGEIFS(OFFSET(Data_ex_Ante!$A:$A, 0, MATCH("v_impact"&amp;Table!$D12,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0.10121881045159109</v>
      </c>
    </row>
    <row r="13" spans="1:15" ht="15" customHeight="1" thickBot="1" x14ac:dyDescent="0.3">
      <c r="A13" s="4" t="s">
        <v>103</v>
      </c>
      <c r="B13" s="6" t="s">
        <v>153</v>
      </c>
      <c r="D13" s="11">
        <v>3</v>
      </c>
      <c r="E13" s="12">
        <f ca="1">IFERROR(AVERAGEIFS(OFFSET(Data_ex_Ante!$A:$A, 0, MATCH("cfyhat"&amp;Table!$D13, Data_ex_Ante!$1:$1, 0)-1),Data_ex_Ante!$B:$B,LookupProductId,Data_ex_Ante!$C:$C,LookupWeatherYr,Data_ex_Ante!$D:$D,LookupDaytype,Data_ex_Ante!$E:$E,ForecastYr,Data_ex_Ante!$F:$F,LookupMonth),"N/A")*IF(ResultType="Aggregate Impact",$F$5/1000,1)</f>
        <v>13.6889368</v>
      </c>
      <c r="F13" s="12">
        <f ca="1">IFERROR(AVERAGEIFS(OFFSET(Data_ex_Ante!$A:$A, 0, MATCH("yhat"&amp;Table!$D13, Data_ex_Ante!$1:$1, 0)-1),Data_ex_Ante!$B:$B,LookupProductId,Data_ex_Ante!$C:$C,LookupWeatherYr,Data_ex_Ante!$D:$D,LookupDaytype,Data_ex_Ante!$E:$E,ForecastYr,Data_ex_Ante!$F:$F,LookupMonth),"N/A")*IF(ResultType="Aggregate Impact",$F$5/1000,1)</f>
        <v>13.226032200000001</v>
      </c>
      <c r="G13" s="12">
        <f t="shared" ca="1" si="1"/>
        <v>0.46290459999999989</v>
      </c>
      <c r="H13" s="12">
        <f ca="1">IFERROR(AVERAGEIFS(OFFSET(Data_ex_Ante!$A:$A, 0, MATCH("normtemp"&amp;Table!$D13, Data_ex_Ante!$1:$1, 0)-1),Data_ex_Ante!$B:$B,LookupProductId,Data_ex_Ante!$C:$C,WeatherYr,Data_ex_Ante!$D:$D,LookupWDaytype,Data_ex_Ante!$E:$E,ForecastYr,Data_ex_Ante!$F:$F,LookupWMonth),"N/A")</f>
        <v>69.611660000000001</v>
      </c>
      <c r="I13" s="12">
        <f ca="1">IFERROR($G13+SQRT(AVERAGEIFS(OFFSET(Data_ex_Ante!$A:$A, 0, MATCH("v_impact"&amp;Table!$D13,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0.23887041393657968</v>
      </c>
      <c r="J13" s="12">
        <f ca="1">IFERROR($G13+SQRT(AVERAGEIFS(OFFSET(Data_ex_Ante!$A:$A, 0, MATCH("v_impact"&amp;Table!$D13,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0.3712316270237927</v>
      </c>
      <c r="K13" s="12">
        <f ca="1">IFERROR($G13+SQRT(AVERAGEIFS(OFFSET(Data_ex_Ante!$A:$A, 0, MATCH("v_impact"&amp;Table!$D13,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0.46290459999999989</v>
      </c>
      <c r="L13" s="12">
        <f ca="1">IFERROR($G13+SQRT(AVERAGEIFS(OFFSET(Data_ex_Ante!$A:$A, 0, MATCH("v_impact"&amp;Table!$D13,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0.55457757297620702</v>
      </c>
      <c r="M13" s="12">
        <f ca="1">IFERROR($G13+SQRT(AVERAGEIFS(OFFSET(Data_ex_Ante!$A:$A, 0, MATCH("v_impact"&amp;Table!$D13,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0.68693878606342007</v>
      </c>
    </row>
    <row r="14" spans="1:15" ht="15" customHeight="1" x14ac:dyDescent="0.25">
      <c r="D14" s="11">
        <v>4</v>
      </c>
      <c r="E14" s="12">
        <f ca="1">IFERROR(AVERAGEIFS(OFFSET(Data_ex_Ante!$A:$A, 0, MATCH("cfyhat"&amp;Table!$D14, Data_ex_Ante!$1:$1, 0)-1),Data_ex_Ante!$B:$B,LookupProductId,Data_ex_Ante!$C:$C,LookupWeatherYr,Data_ex_Ante!$D:$D,LookupDaytype,Data_ex_Ante!$E:$E,ForecastYr,Data_ex_Ante!$F:$F,LookupMonth),"N/A")*IF(ResultType="Aggregate Impact",$F$5/1000,1)</f>
        <v>15.3572624</v>
      </c>
      <c r="F14" s="12">
        <f ca="1">IFERROR(AVERAGEIFS(OFFSET(Data_ex_Ante!$A:$A, 0, MATCH("yhat"&amp;Table!$D14, Data_ex_Ante!$1:$1, 0)-1),Data_ex_Ante!$B:$B,LookupProductId,Data_ex_Ante!$C:$C,LookupWeatherYr,Data_ex_Ante!$D:$D,LookupDaytype,Data_ex_Ante!$E:$E,ForecastYr,Data_ex_Ante!$F:$F,LookupMonth),"N/A")*IF(ResultType="Aggregate Impact",$F$5/1000,1)</f>
        <v>15.0550196</v>
      </c>
      <c r="G14" s="12">
        <f t="shared" ca="1" si="1"/>
        <v>0.30224280000000014</v>
      </c>
      <c r="H14" s="12">
        <f ca="1">IFERROR(AVERAGEIFS(OFFSET(Data_ex_Ante!$A:$A, 0, MATCH("normtemp"&amp;Table!$D14, Data_ex_Ante!$1:$1, 0)-1),Data_ex_Ante!$B:$B,LookupProductId,Data_ex_Ante!$C:$C,WeatherYr,Data_ex_Ante!$D:$D,LookupWDaytype,Data_ex_Ante!$E:$E,ForecastYr,Data_ex_Ante!$F:$F,LookupWMonth),"N/A")</f>
        <v>69.346890000000002</v>
      </c>
      <c r="I14" s="12">
        <f ca="1">IFERROR($G14+SQRT(AVERAGEIFS(OFFSET(Data_ex_Ante!$A:$A, 0, MATCH("v_impact"&amp;Table!$D14,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7.9521547463290015E-2</v>
      </c>
      <c r="J14" s="12">
        <f ca="1">IFERROR($G14+SQRT(AVERAGEIFS(OFFSET(Data_ex_Ante!$A:$A, 0, MATCH("v_impact"&amp;Table!$D14,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0.21110706878063618</v>
      </c>
      <c r="K14" s="12">
        <f ca="1">IFERROR($G14+SQRT(AVERAGEIFS(OFFSET(Data_ex_Ante!$A:$A, 0, MATCH("v_impact"&amp;Table!$D14,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0.30224280000000014</v>
      </c>
      <c r="L14" s="12">
        <f ca="1">IFERROR($G14+SQRT(AVERAGEIFS(OFFSET(Data_ex_Ante!$A:$A, 0, MATCH("v_impact"&amp;Table!$D14,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0.39337853121936411</v>
      </c>
      <c r="M14" s="12">
        <f ca="1">IFERROR($G14+SQRT(AVERAGEIFS(OFFSET(Data_ex_Ante!$A:$A, 0, MATCH("v_impact"&amp;Table!$D14,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0.5249640525367103</v>
      </c>
    </row>
    <row r="15" spans="1:15" ht="15" customHeight="1" x14ac:dyDescent="0.25">
      <c r="D15" s="11">
        <v>5</v>
      </c>
      <c r="E15" s="12">
        <f ca="1">IFERROR(AVERAGEIFS(OFFSET(Data_ex_Ante!$A:$A, 0, MATCH("cfyhat"&amp;Table!$D15, Data_ex_Ante!$1:$1, 0)-1),Data_ex_Ante!$B:$B,LookupProductId,Data_ex_Ante!$C:$C,LookupWeatherYr,Data_ex_Ante!$D:$D,LookupDaytype,Data_ex_Ante!$E:$E,ForecastYr,Data_ex_Ante!$F:$F,LookupMonth),"N/A")*IF(ResultType="Aggregate Impact",$F$5/1000,1)</f>
        <v>18.684702600000001</v>
      </c>
      <c r="F15" s="12">
        <f ca="1">IFERROR(AVERAGEIFS(OFFSET(Data_ex_Ante!$A:$A, 0, MATCH("yhat"&amp;Table!$D15, Data_ex_Ante!$1:$1, 0)-1),Data_ex_Ante!$B:$B,LookupProductId,Data_ex_Ante!$C:$C,LookupWeatherYr,Data_ex_Ante!$D:$D,LookupDaytype,Data_ex_Ante!$E:$E,ForecastYr,Data_ex_Ante!$F:$F,LookupMonth),"N/A")*IF(ResultType="Aggregate Impact",$F$5/1000,1)</f>
        <v>18.564861999999998</v>
      </c>
      <c r="G15" s="12">
        <f t="shared" ca="1" si="1"/>
        <v>0.11984060000000341</v>
      </c>
      <c r="H15" s="12">
        <f ca="1">IFERROR(AVERAGEIFS(OFFSET(Data_ex_Ante!$A:$A, 0, MATCH("normtemp"&amp;Table!$D15, Data_ex_Ante!$1:$1, 0)-1),Data_ex_Ante!$B:$B,LookupProductId,Data_ex_Ante!$C:$C,WeatherYr,Data_ex_Ante!$D:$D,LookupWDaytype,Data_ex_Ante!$E:$E,ForecastYr,Data_ex_Ante!$F:$F,LookupWMonth),"N/A")</f>
        <v>68.997</v>
      </c>
      <c r="I15" s="12">
        <f ca="1">IFERROR($G15+SQRT(AVERAGEIFS(OFFSET(Data_ex_Ante!$A:$A, 0, MATCH("v_impact"&amp;Table!$D15,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-9.2321355253434489E-2</v>
      </c>
      <c r="J15" s="12">
        <f ca="1">IFERROR($G15+SQRT(AVERAGEIFS(OFFSET(Data_ex_Ante!$A:$A, 0, MATCH("v_impact"&amp;Table!$D15,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3.3025647638126501E-2</v>
      </c>
      <c r="K15" s="12">
        <f ca="1">IFERROR($G15+SQRT(AVERAGEIFS(OFFSET(Data_ex_Ante!$A:$A, 0, MATCH("v_impact"&amp;Table!$D15,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0.11984060000000341</v>
      </c>
      <c r="L15" s="12">
        <f ca="1">IFERROR($G15+SQRT(AVERAGEIFS(OFFSET(Data_ex_Ante!$A:$A, 0, MATCH("v_impact"&amp;Table!$D15,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0.2066555523618803</v>
      </c>
      <c r="M15" s="12">
        <f ca="1">IFERROR($G15+SQRT(AVERAGEIFS(OFFSET(Data_ex_Ante!$A:$A, 0, MATCH("v_impact"&amp;Table!$D15,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0.3320025552534413</v>
      </c>
    </row>
    <row r="16" spans="1:15" ht="15" customHeight="1" x14ac:dyDescent="0.25">
      <c r="D16" s="11">
        <v>6</v>
      </c>
      <c r="E16" s="12">
        <f ca="1">IFERROR(AVERAGEIFS(OFFSET(Data_ex_Ante!$A:$A, 0, MATCH("cfyhat"&amp;Table!$D16, Data_ex_Ante!$1:$1, 0)-1),Data_ex_Ante!$B:$B,LookupProductId,Data_ex_Ante!$C:$C,LookupWeatherYr,Data_ex_Ante!$D:$D,LookupDaytype,Data_ex_Ante!$E:$E,ForecastYr,Data_ex_Ante!$F:$F,LookupMonth),"N/A")*IF(ResultType="Aggregate Impact",$F$5/1000,1)</f>
        <v>21.508453599999999</v>
      </c>
      <c r="F16" s="12">
        <f ca="1">IFERROR(AVERAGEIFS(OFFSET(Data_ex_Ante!$A:$A, 0, MATCH("yhat"&amp;Table!$D16, Data_ex_Ante!$1:$1, 0)-1),Data_ex_Ante!$B:$B,LookupProductId,Data_ex_Ante!$C:$C,LookupWeatherYr,Data_ex_Ante!$D:$D,LookupDaytype,Data_ex_Ante!$E:$E,ForecastYr,Data_ex_Ante!$F:$F,LookupMonth),"N/A")*IF(ResultType="Aggregate Impact",$F$5/1000,1)</f>
        <v>21.712449799999998</v>
      </c>
      <c r="G16" s="12">
        <f t="shared" ca="1" si="1"/>
        <v>-0.20399619999999885</v>
      </c>
      <c r="H16" s="12">
        <f ca="1">IFERROR(AVERAGEIFS(OFFSET(Data_ex_Ante!$A:$A, 0, MATCH("normtemp"&amp;Table!$D16, Data_ex_Ante!$1:$1, 0)-1),Data_ex_Ante!$B:$B,LookupProductId,Data_ex_Ante!$C:$C,WeatherYr,Data_ex_Ante!$D:$D,LookupWDaytype,Data_ex_Ante!$E:$E,ForecastYr,Data_ex_Ante!$F:$F,LookupWMonth),"N/A")</f>
        <v>68.806880000000007</v>
      </c>
      <c r="I16" s="12">
        <f ca="1">IFERROR($G16+SQRT(AVERAGEIFS(OFFSET(Data_ex_Ante!$A:$A, 0, MATCH("v_impact"&amp;Table!$D16,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-0.40374666151805566</v>
      </c>
      <c r="J16" s="12">
        <f ca="1">IFERROR($G16+SQRT(AVERAGEIFS(OFFSET(Data_ex_Ante!$A:$A, 0, MATCH("v_impact"&amp;Table!$D16,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-0.28573246972959276</v>
      </c>
      <c r="K16" s="12">
        <f ca="1">IFERROR($G16+SQRT(AVERAGEIFS(OFFSET(Data_ex_Ante!$A:$A, 0, MATCH("v_impact"&amp;Table!$D16,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-0.20399619999999885</v>
      </c>
      <c r="L16" s="12">
        <f ca="1">IFERROR($G16+SQRT(AVERAGEIFS(OFFSET(Data_ex_Ante!$A:$A, 0, MATCH("v_impact"&amp;Table!$D16,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-0.12225993027040498</v>
      </c>
      <c r="M16" s="12">
        <f ca="1">IFERROR($G16+SQRT(AVERAGEIFS(OFFSET(Data_ex_Ante!$A:$A, 0, MATCH("v_impact"&amp;Table!$D16,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-4.2457384819420407E-3</v>
      </c>
    </row>
    <row r="17" spans="4:13" ht="15" customHeight="1" x14ac:dyDescent="0.25">
      <c r="D17" s="11">
        <v>7</v>
      </c>
      <c r="E17" s="12">
        <f ca="1">IFERROR(AVERAGEIFS(OFFSET(Data_ex_Ante!$A:$A, 0, MATCH("cfyhat"&amp;Table!$D17, Data_ex_Ante!$1:$1, 0)-1),Data_ex_Ante!$B:$B,LookupProductId,Data_ex_Ante!$C:$C,LookupWeatherYr,Data_ex_Ante!$D:$D,LookupDaytype,Data_ex_Ante!$E:$E,ForecastYr,Data_ex_Ante!$F:$F,LookupMonth),"N/A")*IF(ResultType="Aggregate Impact",$F$5/1000,1)</f>
        <v>23.972085</v>
      </c>
      <c r="F17" s="12">
        <f ca="1">IFERROR(AVERAGEIFS(OFFSET(Data_ex_Ante!$A:$A, 0, MATCH("yhat"&amp;Table!$D17, Data_ex_Ante!$1:$1, 0)-1),Data_ex_Ante!$B:$B,LookupProductId,Data_ex_Ante!$C:$C,LookupWeatherYr,Data_ex_Ante!$D:$D,LookupDaytype,Data_ex_Ante!$E:$E,ForecastYr,Data_ex_Ante!$F:$F,LookupMonth),"N/A")*IF(ResultType="Aggregate Impact",$F$5/1000,1)</f>
        <v>24.431122200000001</v>
      </c>
      <c r="G17" s="12">
        <f t="shared" ca="1" si="1"/>
        <v>-0.45903720000000092</v>
      </c>
      <c r="H17" s="12">
        <f ca="1">IFERROR(AVERAGEIFS(OFFSET(Data_ex_Ante!$A:$A, 0, MATCH("normtemp"&amp;Table!$D17, Data_ex_Ante!$1:$1, 0)-1),Data_ex_Ante!$B:$B,LookupProductId,Data_ex_Ante!$C:$C,WeatherYr,Data_ex_Ante!$D:$D,LookupWDaytype,Data_ex_Ante!$E:$E,ForecastYr,Data_ex_Ante!$F:$F,LookupWMonth),"N/A")</f>
        <v>69.222340000000003</v>
      </c>
      <c r="I17" s="12">
        <f ca="1">IFERROR($G17+SQRT(AVERAGEIFS(OFFSET(Data_ex_Ante!$A:$A, 0, MATCH("v_impact"&amp;Table!$D17,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-0.70809843073655565</v>
      </c>
      <c r="J17" s="12">
        <f ca="1">IFERROR($G17+SQRT(AVERAGEIFS(OFFSET(Data_ex_Ante!$A:$A, 0, MATCH("v_impact"&amp;Table!$D17,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-0.56095103679395197</v>
      </c>
      <c r="K17" s="12">
        <f ca="1">IFERROR($G17+SQRT(AVERAGEIFS(OFFSET(Data_ex_Ante!$A:$A, 0, MATCH("v_impact"&amp;Table!$D17,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-0.45903720000000092</v>
      </c>
      <c r="L17" s="12">
        <f ca="1">IFERROR($G17+SQRT(AVERAGEIFS(OFFSET(Data_ex_Ante!$A:$A, 0, MATCH("v_impact"&amp;Table!$D17,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-0.35712336320604987</v>
      </c>
      <c r="M17" s="12">
        <f ca="1">IFERROR($G17+SQRT(AVERAGEIFS(OFFSET(Data_ex_Ante!$A:$A, 0, MATCH("v_impact"&amp;Table!$D17,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-0.20997596926344625</v>
      </c>
    </row>
    <row r="18" spans="4:13" ht="15" customHeight="1" x14ac:dyDescent="0.25">
      <c r="D18" s="11">
        <v>8</v>
      </c>
      <c r="E18" s="12">
        <f ca="1">IFERROR(AVERAGEIFS(OFFSET(Data_ex_Ante!$A:$A, 0, MATCH("cfyhat"&amp;Table!$D18, Data_ex_Ante!$1:$1, 0)-1),Data_ex_Ante!$B:$B,LookupProductId,Data_ex_Ante!$C:$C,LookupWeatherYr,Data_ex_Ante!$D:$D,LookupDaytype,Data_ex_Ante!$E:$E,ForecastYr,Data_ex_Ante!$F:$F,LookupMonth),"N/A")*IF(ResultType="Aggregate Impact",$F$5/1000,1)</f>
        <v>26.556740399999999</v>
      </c>
      <c r="F18" s="12">
        <f ca="1">IFERROR(AVERAGEIFS(OFFSET(Data_ex_Ante!$A:$A, 0, MATCH("yhat"&amp;Table!$D18, Data_ex_Ante!$1:$1, 0)-1),Data_ex_Ante!$B:$B,LookupProductId,Data_ex_Ante!$C:$C,LookupWeatherYr,Data_ex_Ante!$D:$D,LookupDaytype,Data_ex_Ante!$E:$E,ForecastYr,Data_ex_Ante!$F:$F,LookupMonth),"N/A")*IF(ResultType="Aggregate Impact",$F$5/1000,1)</f>
        <v>26.599318399999998</v>
      </c>
      <c r="G18" s="12">
        <f t="shared" ca="1" si="1"/>
        <v>-4.2577999999998895E-2</v>
      </c>
      <c r="H18" s="12">
        <f ca="1">IFERROR(AVERAGEIFS(OFFSET(Data_ex_Ante!$A:$A, 0, MATCH("normtemp"&amp;Table!$D18, Data_ex_Ante!$1:$1, 0)-1),Data_ex_Ante!$B:$B,LookupProductId,Data_ex_Ante!$C:$C,WeatherYr,Data_ex_Ante!$D:$D,LookupWDaytype,Data_ex_Ante!$E:$E,ForecastYr,Data_ex_Ante!$F:$F,LookupWMonth),"N/A")</f>
        <v>70.64555</v>
      </c>
      <c r="I18" s="12">
        <f ca="1">IFERROR($G18+SQRT(AVERAGEIFS(OFFSET(Data_ex_Ante!$A:$A, 0, MATCH("v_impact"&amp;Table!$D18,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-0.37988673003861373</v>
      </c>
      <c r="J18" s="12">
        <f ca="1">IFERROR($G18+SQRT(AVERAGEIFS(OFFSET(Data_ex_Ante!$A:$A, 0, MATCH("v_impact"&amp;Table!$D18,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-0.18060199819782391</v>
      </c>
      <c r="K18" s="12">
        <f ca="1">IFERROR($G18+SQRT(AVERAGEIFS(OFFSET(Data_ex_Ante!$A:$A, 0, MATCH("v_impact"&amp;Table!$D18,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-4.2577999999998895E-2</v>
      </c>
      <c r="L18" s="12">
        <f ca="1">IFERROR($G18+SQRT(AVERAGEIFS(OFFSET(Data_ex_Ante!$A:$A, 0, MATCH("v_impact"&amp;Table!$D18,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9.5445998197826093E-2</v>
      </c>
      <c r="M18" s="12">
        <f ca="1">IFERROR($G18+SQRT(AVERAGEIFS(OFFSET(Data_ex_Ante!$A:$A, 0, MATCH("v_impact"&amp;Table!$D18,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0.29473073003861594</v>
      </c>
    </row>
    <row r="19" spans="4:13" ht="15" customHeight="1" x14ac:dyDescent="0.25">
      <c r="D19" s="11">
        <v>9</v>
      </c>
      <c r="E19" s="12">
        <f ca="1">IFERROR(AVERAGEIFS(OFFSET(Data_ex_Ante!$A:$A, 0, MATCH("cfyhat"&amp;Table!$D19, Data_ex_Ante!$1:$1, 0)-1),Data_ex_Ante!$B:$B,LookupProductId,Data_ex_Ante!$C:$C,LookupWeatherYr,Data_ex_Ante!$D:$D,LookupDaytype,Data_ex_Ante!$E:$E,ForecastYr,Data_ex_Ante!$F:$F,LookupMonth),"N/A")*IF(ResultType="Aggregate Impact",$F$5/1000,1)</f>
        <v>28.3178226</v>
      </c>
      <c r="F19" s="12">
        <f ca="1">IFERROR(AVERAGEIFS(OFFSET(Data_ex_Ante!$A:$A, 0, MATCH("yhat"&amp;Table!$D19, Data_ex_Ante!$1:$1, 0)-1),Data_ex_Ante!$B:$B,LookupProductId,Data_ex_Ante!$C:$C,LookupWeatherYr,Data_ex_Ante!$D:$D,LookupDaytype,Data_ex_Ante!$E:$E,ForecastYr,Data_ex_Ante!$F:$F,LookupMonth),"N/A")*IF(ResultType="Aggregate Impact",$F$5/1000,1)</f>
        <v>29.039464800000001</v>
      </c>
      <c r="G19" s="12">
        <f t="shared" ca="1" si="1"/>
        <v>-0.72164220000000157</v>
      </c>
      <c r="H19" s="12">
        <f ca="1">IFERROR(AVERAGEIFS(OFFSET(Data_ex_Ante!$A:$A, 0, MATCH("normtemp"&amp;Table!$D19, Data_ex_Ante!$1:$1, 0)-1),Data_ex_Ante!$B:$B,LookupProductId,Data_ex_Ante!$C:$C,WeatherYr,Data_ex_Ante!$D:$D,LookupWDaytype,Data_ex_Ante!$E:$E,ForecastYr,Data_ex_Ante!$F:$F,LookupWMonth),"N/A")</f>
        <v>72.350560000000002</v>
      </c>
      <c r="I19" s="12">
        <f ca="1">IFERROR($G19+SQRT(AVERAGEIFS(OFFSET(Data_ex_Ante!$A:$A, 0, MATCH("v_impact"&amp;Table!$D19,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-1.1389270344664137</v>
      </c>
      <c r="J19" s="12">
        <f ca="1">IFERROR($G19+SQRT(AVERAGEIFS(OFFSET(Data_ex_Ante!$A:$A, 0, MATCH("v_impact"&amp;Table!$D19,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-0.89239177186485763</v>
      </c>
      <c r="K19" s="12">
        <f ca="1">IFERROR($G19+SQRT(AVERAGEIFS(OFFSET(Data_ex_Ante!$A:$A, 0, MATCH("v_impact"&amp;Table!$D19,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-0.72164220000000157</v>
      </c>
      <c r="L19" s="12">
        <f ca="1">IFERROR($G19+SQRT(AVERAGEIFS(OFFSET(Data_ex_Ante!$A:$A, 0, MATCH("v_impact"&amp;Table!$D19,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-0.55089262813514561</v>
      </c>
      <c r="M19" s="12">
        <f ca="1">IFERROR($G19+SQRT(AVERAGEIFS(OFFSET(Data_ex_Ante!$A:$A, 0, MATCH("v_impact"&amp;Table!$D19,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-0.30435736553358933</v>
      </c>
    </row>
    <row r="20" spans="4:13" ht="15" customHeight="1" x14ac:dyDescent="0.25">
      <c r="D20" s="11">
        <v>10</v>
      </c>
      <c r="E20" s="12">
        <f ca="1">IFERROR(AVERAGEIFS(OFFSET(Data_ex_Ante!$A:$A, 0, MATCH("cfyhat"&amp;Table!$D20, Data_ex_Ante!$1:$1, 0)-1),Data_ex_Ante!$B:$B,LookupProductId,Data_ex_Ante!$C:$C,LookupWeatherYr,Data_ex_Ante!$D:$D,LookupDaytype,Data_ex_Ante!$E:$E,ForecastYr,Data_ex_Ante!$F:$F,LookupMonth),"N/A")*IF(ResultType="Aggregate Impact",$F$5/1000,1)</f>
        <v>29.534845799999999</v>
      </c>
      <c r="F20" s="12">
        <f ca="1">IFERROR(AVERAGEIFS(OFFSET(Data_ex_Ante!$A:$A, 0, MATCH("yhat"&amp;Table!$D20, Data_ex_Ante!$1:$1, 0)-1),Data_ex_Ante!$B:$B,LookupProductId,Data_ex_Ante!$C:$C,LookupWeatherYr,Data_ex_Ante!$D:$D,LookupDaytype,Data_ex_Ante!$E:$E,ForecastYr,Data_ex_Ante!$F:$F,LookupMonth),"N/A")*IF(ResultType="Aggregate Impact",$F$5/1000,1)</f>
        <v>30.379000399999999</v>
      </c>
      <c r="G20" s="12">
        <f t="shared" ca="1" si="1"/>
        <v>-0.84415459999999953</v>
      </c>
      <c r="H20" s="12">
        <f ca="1">IFERROR(AVERAGEIFS(OFFSET(Data_ex_Ante!$A:$A, 0, MATCH("normtemp"&amp;Table!$D20, Data_ex_Ante!$1:$1, 0)-1),Data_ex_Ante!$B:$B,LookupProductId,Data_ex_Ante!$C:$C,WeatherYr,Data_ex_Ante!$D:$D,LookupWDaytype,Data_ex_Ante!$E:$E,ForecastYr,Data_ex_Ante!$F:$F,LookupWMonth),"N/A")</f>
        <v>74.216549999999998</v>
      </c>
      <c r="I20" s="12">
        <f ca="1">IFERROR($G20+SQRT(AVERAGEIFS(OFFSET(Data_ex_Ante!$A:$A, 0, MATCH("v_impact"&amp;Table!$D20,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-1.4165879812601818</v>
      </c>
      <c r="J20" s="12">
        <f ca="1">IFERROR($G20+SQRT(AVERAGEIFS(OFFSET(Data_ex_Ante!$A:$A, 0, MATCH("v_impact"&amp;Table!$D20,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-1.0783896996204134</v>
      </c>
      <c r="K20" s="12">
        <f ca="1">IFERROR($G20+SQRT(AVERAGEIFS(OFFSET(Data_ex_Ante!$A:$A, 0, MATCH("v_impact"&amp;Table!$D20,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-0.84415459999999953</v>
      </c>
      <c r="L20" s="12">
        <f ca="1">IFERROR($G20+SQRT(AVERAGEIFS(OFFSET(Data_ex_Ante!$A:$A, 0, MATCH("v_impact"&amp;Table!$D20,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-0.60991950037958564</v>
      </c>
      <c r="M20" s="12">
        <f ca="1">IFERROR($G20+SQRT(AVERAGEIFS(OFFSET(Data_ex_Ante!$A:$A, 0, MATCH("v_impact"&amp;Table!$D20,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-0.27172121873981736</v>
      </c>
    </row>
    <row r="21" spans="4:13" ht="15" customHeight="1" x14ac:dyDescent="0.25">
      <c r="D21" s="11">
        <v>11</v>
      </c>
      <c r="E21" s="12">
        <f ca="1">IFERROR(AVERAGEIFS(OFFSET(Data_ex_Ante!$A:$A, 0, MATCH("cfyhat"&amp;Table!$D21, Data_ex_Ante!$1:$1, 0)-1),Data_ex_Ante!$B:$B,LookupProductId,Data_ex_Ante!$C:$C,LookupWeatherYr,Data_ex_Ante!$D:$D,LookupDaytype,Data_ex_Ante!$E:$E,ForecastYr,Data_ex_Ante!$F:$F,LookupMonth),"N/A")*IF(ResultType="Aggregate Impact",$F$5/1000,1)</f>
        <v>29.497099000000002</v>
      </c>
      <c r="F21" s="12">
        <f ca="1">IFERROR(AVERAGEIFS(OFFSET(Data_ex_Ante!$A:$A, 0, MATCH("yhat"&amp;Table!$D21, Data_ex_Ante!$1:$1, 0)-1),Data_ex_Ante!$B:$B,LookupProductId,Data_ex_Ante!$C:$C,LookupWeatherYr,Data_ex_Ante!$D:$D,LookupDaytype,Data_ex_Ante!$E:$E,ForecastYr,Data_ex_Ante!$F:$F,LookupMonth),"N/A")*IF(ResultType="Aggregate Impact",$F$5/1000,1)</f>
        <v>31.2617802</v>
      </c>
      <c r="G21" s="12">
        <f t="shared" ca="1" si="1"/>
        <v>-1.7646811999999983</v>
      </c>
      <c r="H21" s="12">
        <f ca="1">IFERROR(AVERAGEIFS(OFFSET(Data_ex_Ante!$A:$A, 0, MATCH("normtemp"&amp;Table!$D21, Data_ex_Ante!$1:$1, 0)-1),Data_ex_Ante!$B:$B,LookupProductId,Data_ex_Ante!$C:$C,WeatherYr,Data_ex_Ante!$D:$D,LookupWDaytype,Data_ex_Ante!$E:$E,ForecastYr,Data_ex_Ante!$F:$F,LookupWMonth),"N/A")</f>
        <v>75.956890000000001</v>
      </c>
      <c r="I21" s="12">
        <f ca="1">IFERROR($G21+SQRT(AVERAGEIFS(OFFSET(Data_ex_Ante!$A:$A, 0, MATCH("v_impact"&amp;Table!$D21,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-2.3752150716041411</v>
      </c>
      <c r="J21" s="12">
        <f ca="1">IFERROR($G21+SQRT(AVERAGEIFS(OFFSET(Data_ex_Ante!$A:$A, 0, MATCH("v_impact"&amp;Table!$D21,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-2.0145067114368187</v>
      </c>
      <c r="K21" s="12">
        <f ca="1">IFERROR($G21+SQRT(AVERAGEIFS(OFFSET(Data_ex_Ante!$A:$A, 0, MATCH("v_impact"&amp;Table!$D21,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-1.7646811999999983</v>
      </c>
      <c r="L21" s="12">
        <f ca="1">IFERROR($G21+SQRT(AVERAGEIFS(OFFSET(Data_ex_Ante!$A:$A, 0, MATCH("v_impact"&amp;Table!$D21,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-1.5148556885631779</v>
      </c>
      <c r="M21" s="12">
        <f ca="1">IFERROR($G21+SQRT(AVERAGEIFS(OFFSET(Data_ex_Ante!$A:$A, 0, MATCH("v_impact"&amp;Table!$D21,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-1.1541473283958554</v>
      </c>
    </row>
    <row r="22" spans="4:13" ht="15" customHeight="1" x14ac:dyDescent="0.25">
      <c r="D22" s="11">
        <v>12</v>
      </c>
      <c r="E22" s="12">
        <f ca="1">IFERROR(AVERAGEIFS(OFFSET(Data_ex_Ante!$A:$A, 0, MATCH("cfyhat"&amp;Table!$D22, Data_ex_Ante!$1:$1, 0)-1),Data_ex_Ante!$B:$B,LookupProductId,Data_ex_Ante!$C:$C,LookupWeatherYr,Data_ex_Ante!$D:$D,LookupDaytype,Data_ex_Ante!$E:$E,ForecastYr,Data_ex_Ante!$F:$F,LookupMonth),"N/A")*IF(ResultType="Aggregate Impact",$F$5/1000,1)</f>
        <v>29.085849200000002</v>
      </c>
      <c r="F22" s="12">
        <f ca="1">IFERROR(AVERAGEIFS(OFFSET(Data_ex_Ante!$A:$A, 0, MATCH("yhat"&amp;Table!$D22, Data_ex_Ante!$1:$1, 0)-1),Data_ex_Ante!$B:$B,LookupProductId,Data_ex_Ante!$C:$C,LookupWeatherYr,Data_ex_Ante!$D:$D,LookupDaytype,Data_ex_Ante!$E:$E,ForecastYr,Data_ex_Ante!$F:$F,LookupMonth),"N/A")*IF(ResultType="Aggregate Impact",$F$5/1000,1)</f>
        <v>30.666847199999999</v>
      </c>
      <c r="G22" s="12">
        <f t="shared" ca="1" si="1"/>
        <v>-1.5809979999999975</v>
      </c>
      <c r="H22" s="12">
        <f ca="1">IFERROR(AVERAGEIFS(OFFSET(Data_ex_Ante!$A:$A, 0, MATCH("normtemp"&amp;Table!$D22, Data_ex_Ante!$1:$1, 0)-1),Data_ex_Ante!$B:$B,LookupProductId,Data_ex_Ante!$C:$C,WeatherYr,Data_ex_Ante!$D:$D,LookupWDaytype,Data_ex_Ante!$E:$E,ForecastYr,Data_ex_Ante!$F:$F,LookupWMonth),"N/A")</f>
        <v>75.679220000000001</v>
      </c>
      <c r="I22" s="12">
        <f ca="1">IFERROR($G22+SQRT(AVERAGEIFS(OFFSET(Data_ex_Ante!$A:$A, 0, MATCH("v_impact"&amp;Table!$D22,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-2.183027233637806</v>
      </c>
      <c r="J22" s="12">
        <f ca="1">IFERROR($G22+SQRT(AVERAGEIFS(OFFSET(Data_ex_Ante!$A:$A, 0, MATCH("v_impact"&amp;Table!$D22,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-1.8273434825173052</v>
      </c>
      <c r="K22" s="12">
        <f ca="1">IFERROR($G22+SQRT(AVERAGEIFS(OFFSET(Data_ex_Ante!$A:$A, 0, MATCH("v_impact"&amp;Table!$D22,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-1.5809979999999975</v>
      </c>
      <c r="L22" s="12">
        <f ca="1">IFERROR($G22+SQRT(AVERAGEIFS(OFFSET(Data_ex_Ante!$A:$A, 0, MATCH("v_impact"&amp;Table!$D22,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-1.3346525174826898</v>
      </c>
      <c r="M22" s="12">
        <f ca="1">IFERROR($G22+SQRT(AVERAGEIFS(OFFSET(Data_ex_Ante!$A:$A, 0, MATCH("v_impact"&amp;Table!$D22,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-0.97896876636218877</v>
      </c>
    </row>
    <row r="23" spans="4:13" ht="15" customHeight="1" x14ac:dyDescent="0.25">
      <c r="D23" s="11">
        <v>13</v>
      </c>
      <c r="E23" s="12">
        <f ca="1">IFERROR(AVERAGEIFS(OFFSET(Data_ex_Ante!$A:$A, 0, MATCH("cfyhat"&amp;Table!$D23, Data_ex_Ante!$1:$1, 0)-1),Data_ex_Ante!$B:$B,LookupProductId,Data_ex_Ante!$C:$C,LookupWeatherYr,Data_ex_Ante!$D:$D,LookupDaytype,Data_ex_Ante!$E:$E,ForecastYr,Data_ex_Ante!$F:$F,LookupMonth),"N/A")*IF(ResultType="Aggregate Impact",$F$5/1000,1)</f>
        <v>28.8345536</v>
      </c>
      <c r="F23" s="12">
        <f ca="1">IFERROR(AVERAGEIFS(OFFSET(Data_ex_Ante!$A:$A, 0, MATCH("yhat"&amp;Table!$D23, Data_ex_Ante!$1:$1, 0)-1),Data_ex_Ante!$B:$B,LookupProductId,Data_ex_Ante!$C:$C,LookupWeatherYr,Data_ex_Ante!$D:$D,LookupDaytype,Data_ex_Ante!$E:$E,ForecastYr,Data_ex_Ante!$F:$F,LookupMonth),"N/A")*IF(ResultType="Aggregate Impact",$F$5/1000,1)</f>
        <v>23.5983746</v>
      </c>
      <c r="G23" s="12">
        <f t="shared" ca="1" si="1"/>
        <v>5.2361789999999999</v>
      </c>
      <c r="H23" s="12">
        <f ca="1">IFERROR(AVERAGEIFS(OFFSET(Data_ex_Ante!$A:$A, 0, MATCH("normtemp"&amp;Table!$D23, Data_ex_Ante!$1:$1, 0)-1),Data_ex_Ante!$B:$B,LookupProductId,Data_ex_Ante!$C:$C,WeatherYr,Data_ex_Ante!$D:$D,LookupWDaytype,Data_ex_Ante!$E:$E,ForecastYr,Data_ex_Ante!$F:$F,LookupWMonth),"N/A")</f>
        <v>76.845219999999998</v>
      </c>
      <c r="I23" s="12">
        <f ca="1">IFERROR($G23+SQRT(AVERAGEIFS(OFFSET(Data_ex_Ante!$A:$A, 0, MATCH("v_impact"&amp;Table!$D23,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4.7724322959724965</v>
      </c>
      <c r="J23" s="12">
        <f ca="1">IFERROR($G23+SQRT(AVERAGEIFS(OFFSET(Data_ex_Ante!$A:$A, 0, MATCH("v_impact"&amp;Table!$D23,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5.0464176077181815</v>
      </c>
      <c r="K23" s="12">
        <f ca="1">IFERROR($G23+SQRT(AVERAGEIFS(OFFSET(Data_ex_Ante!$A:$A, 0, MATCH("v_impact"&amp;Table!$D23,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5.2361789999999999</v>
      </c>
      <c r="L23" s="12">
        <f ca="1">IFERROR($G23+SQRT(AVERAGEIFS(OFFSET(Data_ex_Ante!$A:$A, 0, MATCH("v_impact"&amp;Table!$D23,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5.4259403922818183</v>
      </c>
      <c r="M23" s="12">
        <f ca="1">IFERROR($G23+SQRT(AVERAGEIFS(OFFSET(Data_ex_Ante!$A:$A, 0, MATCH("v_impact"&amp;Table!$D23,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5.6999257040275033</v>
      </c>
    </row>
    <row r="24" spans="4:13" ht="15" customHeight="1" x14ac:dyDescent="0.25">
      <c r="D24" s="11">
        <v>14</v>
      </c>
      <c r="E24" s="12">
        <f ca="1">IFERROR(AVERAGEIFS(OFFSET(Data_ex_Ante!$A:$A, 0, MATCH("cfyhat"&amp;Table!$D24, Data_ex_Ante!$1:$1, 0)-1),Data_ex_Ante!$B:$B,LookupProductId,Data_ex_Ante!$C:$C,LookupWeatherYr,Data_ex_Ante!$D:$D,LookupDaytype,Data_ex_Ante!$E:$E,ForecastYr,Data_ex_Ante!$F:$F,LookupMonth),"N/A")*IF(ResultType="Aggregate Impact",$F$5/1000,1)</f>
        <v>28.322678199999999</v>
      </c>
      <c r="F24" s="12">
        <f ca="1">IFERROR(AVERAGEIFS(OFFSET(Data_ex_Ante!$A:$A, 0, MATCH("yhat"&amp;Table!$D24, Data_ex_Ante!$1:$1, 0)-1),Data_ex_Ante!$B:$B,LookupProductId,Data_ex_Ante!$C:$C,LookupWeatherYr,Data_ex_Ante!$D:$D,LookupDaytype,Data_ex_Ante!$E:$E,ForecastYr,Data_ex_Ante!$F:$F,LookupMonth),"N/A")*IF(ResultType="Aggregate Impact",$F$5/1000,1)</f>
        <v>20.443088599999999</v>
      </c>
      <c r="G24" s="12">
        <f t="shared" ca="1" si="1"/>
        <v>7.8795895999999992</v>
      </c>
      <c r="H24" s="12">
        <f ca="1">IFERROR(AVERAGEIFS(OFFSET(Data_ex_Ante!$A:$A, 0, MATCH("normtemp"&amp;Table!$D24, Data_ex_Ante!$1:$1, 0)-1),Data_ex_Ante!$B:$B,LookupProductId,Data_ex_Ante!$C:$C,WeatherYr,Data_ex_Ante!$D:$D,LookupWDaytype,Data_ex_Ante!$E:$E,ForecastYr,Data_ex_Ante!$F:$F,LookupWMonth),"N/A")</f>
        <v>79.498559999999998</v>
      </c>
      <c r="I24" s="12">
        <f ca="1">IFERROR($G24+SQRT(AVERAGEIFS(OFFSET(Data_ex_Ante!$A:$A, 0, MATCH("v_impact"&amp;Table!$D24,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7.417236776867397</v>
      </c>
      <c r="J24" s="12">
        <f ca="1">IFERROR($G24+SQRT(AVERAGEIFS(OFFSET(Data_ex_Ante!$A:$A, 0, MATCH("v_impact"&amp;Table!$D24,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7.6903985724819508</v>
      </c>
      <c r="K24" s="12">
        <f ca="1">IFERROR($G24+SQRT(AVERAGEIFS(OFFSET(Data_ex_Ante!$A:$A, 0, MATCH("v_impact"&amp;Table!$D24,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7.8795895999999992</v>
      </c>
      <c r="L24" s="12">
        <f ca="1">IFERROR($G24+SQRT(AVERAGEIFS(OFFSET(Data_ex_Ante!$A:$A, 0, MATCH("v_impact"&amp;Table!$D24,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8.0687806275180467</v>
      </c>
      <c r="M24" s="12">
        <f ca="1">IFERROR($G24+SQRT(AVERAGEIFS(OFFSET(Data_ex_Ante!$A:$A, 0, MATCH("v_impact"&amp;Table!$D24,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8.3419424231326005</v>
      </c>
    </row>
    <row r="25" spans="4:13" ht="15" customHeight="1" x14ac:dyDescent="0.25">
      <c r="D25" s="11">
        <v>15</v>
      </c>
      <c r="E25" s="12">
        <f ca="1">IFERROR(AVERAGEIFS(OFFSET(Data_ex_Ante!$A:$A, 0, MATCH("cfyhat"&amp;Table!$D25, Data_ex_Ante!$1:$1, 0)-1),Data_ex_Ante!$B:$B,LookupProductId,Data_ex_Ante!$C:$C,LookupWeatherYr,Data_ex_Ante!$D:$D,LookupDaytype,Data_ex_Ante!$E:$E,ForecastYr,Data_ex_Ante!$F:$F,LookupMonth),"N/A")*IF(ResultType="Aggregate Impact",$F$5/1000,1)</f>
        <v>28.4778378</v>
      </c>
      <c r="F25" s="12">
        <f ca="1">IFERROR(AVERAGEIFS(OFFSET(Data_ex_Ante!$A:$A, 0, MATCH("yhat"&amp;Table!$D25, Data_ex_Ante!$1:$1, 0)-1),Data_ex_Ante!$B:$B,LookupProductId,Data_ex_Ante!$C:$C,LookupWeatherYr,Data_ex_Ante!$D:$D,LookupDaytype,Data_ex_Ante!$E:$E,ForecastYr,Data_ex_Ante!$F:$F,LookupMonth),"N/A")*IF(ResultType="Aggregate Impact",$F$5/1000,1)</f>
        <v>20.5631366</v>
      </c>
      <c r="G25" s="12">
        <f t="shared" ca="1" si="1"/>
        <v>7.9147011999999997</v>
      </c>
      <c r="H25" s="12">
        <f ca="1">IFERROR(AVERAGEIFS(OFFSET(Data_ex_Ante!$A:$A, 0, MATCH("normtemp"&amp;Table!$D25, Data_ex_Ante!$1:$1, 0)-1),Data_ex_Ante!$B:$B,LookupProductId,Data_ex_Ante!$C:$C,WeatherYr,Data_ex_Ante!$D:$D,LookupWDaytype,Data_ex_Ante!$E:$E,ForecastYr,Data_ex_Ante!$F:$F,LookupWMonth),"N/A")</f>
        <v>80.649439999999998</v>
      </c>
      <c r="I25" s="12">
        <f ca="1">IFERROR($G25+SQRT(AVERAGEIFS(OFFSET(Data_ex_Ante!$A:$A, 0, MATCH("v_impact"&amp;Table!$D25,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7.3679718507189289</v>
      </c>
      <c r="J25" s="12">
        <f ca="1">IFERROR($G25+SQRT(AVERAGEIFS(OFFSET(Data_ex_Ante!$A:$A, 0, MATCH("v_impact"&amp;Table!$D25,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7.6909839819154584</v>
      </c>
      <c r="K25" s="12">
        <f ca="1">IFERROR($G25+SQRT(AVERAGEIFS(OFFSET(Data_ex_Ante!$A:$A, 0, MATCH("v_impact"&amp;Table!$D25,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7.9147011999999997</v>
      </c>
      <c r="L25" s="12">
        <f ca="1">IFERROR($G25+SQRT(AVERAGEIFS(OFFSET(Data_ex_Ante!$A:$A, 0, MATCH("v_impact"&amp;Table!$D25,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8.1384184180845409</v>
      </c>
      <c r="M25" s="12">
        <f ca="1">IFERROR($G25+SQRT(AVERAGEIFS(OFFSET(Data_ex_Ante!$A:$A, 0, MATCH("v_impact"&amp;Table!$D25,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8.4614305492810704</v>
      </c>
    </row>
    <row r="26" spans="4:13" ht="15" customHeight="1" x14ac:dyDescent="0.25">
      <c r="D26" s="11">
        <v>16</v>
      </c>
      <c r="E26" s="12">
        <f ca="1">IFERROR(AVERAGEIFS(OFFSET(Data_ex_Ante!$A:$A, 0, MATCH("cfyhat"&amp;Table!$D26, Data_ex_Ante!$1:$1, 0)-1),Data_ex_Ante!$B:$B,LookupProductId,Data_ex_Ante!$C:$C,LookupWeatherYr,Data_ex_Ante!$D:$D,LookupDaytype,Data_ex_Ante!$E:$E,ForecastYr,Data_ex_Ante!$F:$F,LookupMonth),"N/A")*IF(ResultType="Aggregate Impact",$F$5/1000,1)</f>
        <v>27.522882799999998</v>
      </c>
      <c r="F26" s="12">
        <f ca="1">IFERROR(AVERAGEIFS(OFFSET(Data_ex_Ante!$A:$A, 0, MATCH("yhat"&amp;Table!$D26, Data_ex_Ante!$1:$1, 0)-1),Data_ex_Ante!$B:$B,LookupProductId,Data_ex_Ante!$C:$C,LookupWeatherYr,Data_ex_Ante!$D:$D,LookupDaytype,Data_ex_Ante!$E:$E,ForecastYr,Data_ex_Ante!$F:$F,LookupMonth),"N/A")*IF(ResultType="Aggregate Impact",$F$5/1000,1)</f>
        <v>19.813043999999998</v>
      </c>
      <c r="G26" s="12">
        <f t="shared" ca="1" si="1"/>
        <v>7.7098388</v>
      </c>
      <c r="H26" s="12">
        <f ca="1">IFERROR(AVERAGEIFS(OFFSET(Data_ex_Ante!$A:$A, 0, MATCH("normtemp"&amp;Table!$D26, Data_ex_Ante!$1:$1, 0)-1),Data_ex_Ante!$B:$B,LookupProductId,Data_ex_Ante!$C:$C,WeatherYr,Data_ex_Ante!$D:$D,LookupWDaytype,Data_ex_Ante!$E:$E,ForecastYr,Data_ex_Ante!$F:$F,LookupWMonth),"N/A")</f>
        <v>79.802779999999998</v>
      </c>
      <c r="I26" s="12">
        <f ca="1">IFERROR($G26+SQRT(AVERAGEIFS(OFFSET(Data_ex_Ante!$A:$A, 0, MATCH("v_impact"&amp;Table!$D26,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7.1150274484064457</v>
      </c>
      <c r="J26" s="12">
        <f ca="1">IFERROR($G26+SQRT(AVERAGEIFS(OFFSET(Data_ex_Ante!$A:$A, 0, MATCH("v_impact"&amp;Table!$D26,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7.4664468163089879</v>
      </c>
      <c r="K26" s="12">
        <f ca="1">IFERROR($G26+SQRT(AVERAGEIFS(OFFSET(Data_ex_Ante!$A:$A, 0, MATCH("v_impact"&amp;Table!$D26,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7.7098388</v>
      </c>
      <c r="L26" s="12">
        <f ca="1">IFERROR($G26+SQRT(AVERAGEIFS(OFFSET(Data_ex_Ante!$A:$A, 0, MATCH("v_impact"&amp;Table!$D26,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7.9532307836910121</v>
      </c>
      <c r="M26" s="12">
        <f ca="1">IFERROR($G26+SQRT(AVERAGEIFS(OFFSET(Data_ex_Ante!$A:$A, 0, MATCH("v_impact"&amp;Table!$D26,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8.3046501515935542</v>
      </c>
    </row>
    <row r="27" spans="4:13" ht="15" customHeight="1" x14ac:dyDescent="0.25">
      <c r="D27" s="11">
        <v>17</v>
      </c>
      <c r="E27" s="12">
        <f ca="1">IFERROR(AVERAGEIFS(OFFSET(Data_ex_Ante!$A:$A, 0, MATCH("cfyhat"&amp;Table!$D27, Data_ex_Ante!$1:$1, 0)-1),Data_ex_Ante!$B:$B,LookupProductId,Data_ex_Ante!$C:$C,LookupWeatherYr,Data_ex_Ante!$D:$D,LookupDaytype,Data_ex_Ante!$E:$E,ForecastYr,Data_ex_Ante!$F:$F,LookupMonth),"N/A")*IF(ResultType="Aggregate Impact",$F$5/1000,1)</f>
        <v>25.8186526</v>
      </c>
      <c r="F27" s="12">
        <f ca="1">IFERROR(AVERAGEIFS(OFFSET(Data_ex_Ante!$A:$A, 0, MATCH("yhat"&amp;Table!$D27, Data_ex_Ante!$1:$1, 0)-1),Data_ex_Ante!$B:$B,LookupProductId,Data_ex_Ante!$C:$C,LookupWeatherYr,Data_ex_Ante!$D:$D,LookupDaytype,Data_ex_Ante!$E:$E,ForecastYr,Data_ex_Ante!$F:$F,LookupMonth),"N/A")*IF(ResultType="Aggregate Impact",$F$5/1000,1)</f>
        <v>17.902463000000001</v>
      </c>
      <c r="G27" s="12">
        <f t="shared" ca="1" si="1"/>
        <v>7.9161895999999992</v>
      </c>
      <c r="H27" s="12">
        <f ca="1">IFERROR(AVERAGEIFS(OFFSET(Data_ex_Ante!$A:$A, 0, MATCH("normtemp"&amp;Table!$D27, Data_ex_Ante!$1:$1, 0)-1),Data_ex_Ante!$B:$B,LookupProductId,Data_ex_Ante!$C:$C,WeatherYr,Data_ex_Ante!$D:$D,LookupWDaytype,Data_ex_Ante!$E:$E,ForecastYr,Data_ex_Ante!$F:$F,LookupWMonth),"N/A")</f>
        <v>78.554109999999994</v>
      </c>
      <c r="I27" s="12">
        <f ca="1">IFERROR($G27+SQRT(AVERAGEIFS(OFFSET(Data_ex_Ante!$A:$A, 0, MATCH("v_impact"&amp;Table!$D27,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7.254864256813244</v>
      </c>
      <c r="J27" s="12">
        <f ca="1">IFERROR($G27+SQRT(AVERAGEIFS(OFFSET(Data_ex_Ante!$A:$A, 0, MATCH("v_impact"&amp;Table!$D27,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7.6455806300936011</v>
      </c>
      <c r="K27" s="12">
        <f ca="1">IFERROR($G27+SQRT(AVERAGEIFS(OFFSET(Data_ex_Ante!$A:$A, 0, MATCH("v_impact"&amp;Table!$D27,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7.9161895999999992</v>
      </c>
      <c r="L27" s="12">
        <f ca="1">IFERROR($G27+SQRT(AVERAGEIFS(OFFSET(Data_ex_Ante!$A:$A, 0, MATCH("v_impact"&amp;Table!$D27,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8.1867985699063972</v>
      </c>
      <c r="M27" s="12">
        <f ca="1">IFERROR($G27+SQRT(AVERAGEIFS(OFFSET(Data_ex_Ante!$A:$A, 0, MATCH("v_impact"&amp;Table!$D27,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8.5775149431867543</v>
      </c>
    </row>
    <row r="28" spans="4:13" ht="15" customHeight="1" x14ac:dyDescent="0.25">
      <c r="D28" s="11">
        <v>18</v>
      </c>
      <c r="E28" s="12">
        <f ca="1">IFERROR(AVERAGEIFS(OFFSET(Data_ex_Ante!$A:$A, 0, MATCH("cfyhat"&amp;Table!$D28, Data_ex_Ante!$1:$1, 0)-1),Data_ex_Ante!$B:$B,LookupProductId,Data_ex_Ante!$C:$C,LookupWeatherYr,Data_ex_Ante!$D:$D,LookupDaytype,Data_ex_Ante!$E:$E,ForecastYr,Data_ex_Ante!$F:$F,LookupMonth),"N/A")*IF(ResultType="Aggregate Impact",$F$5/1000,1)</f>
        <v>20.3089862</v>
      </c>
      <c r="F28" s="12">
        <f ca="1">IFERROR(AVERAGEIFS(OFFSET(Data_ex_Ante!$A:$A, 0, MATCH("yhat"&amp;Table!$D28, Data_ex_Ante!$1:$1, 0)-1),Data_ex_Ante!$B:$B,LookupProductId,Data_ex_Ante!$C:$C,LookupWeatherYr,Data_ex_Ante!$D:$D,LookupDaytype,Data_ex_Ante!$E:$E,ForecastYr,Data_ex_Ante!$F:$F,LookupMonth),"N/A")*IF(ResultType="Aggregate Impact",$F$5/1000,1)</f>
        <v>13.4117894</v>
      </c>
      <c r="G28" s="12">
        <f t="shared" ca="1" si="1"/>
        <v>6.8971967999999997</v>
      </c>
      <c r="H28" s="12">
        <f ca="1">IFERROR(AVERAGEIFS(OFFSET(Data_ex_Ante!$A:$A, 0, MATCH("normtemp"&amp;Table!$D28, Data_ex_Ante!$1:$1, 0)-1),Data_ex_Ante!$B:$B,LookupProductId,Data_ex_Ante!$C:$C,WeatherYr,Data_ex_Ante!$D:$D,LookupWDaytype,Data_ex_Ante!$E:$E,ForecastYr,Data_ex_Ante!$F:$F,LookupWMonth),"N/A")</f>
        <v>78.223780000000005</v>
      </c>
      <c r="I28" s="12">
        <f ca="1">IFERROR($G28+SQRT(AVERAGEIFS(OFFSET(Data_ex_Ante!$A:$A, 0, MATCH("v_impact"&amp;Table!$D28,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6.2667994445465744</v>
      </c>
      <c r="J28" s="12">
        <f ca="1">IFERROR($G28+SQRT(AVERAGEIFS(OFFSET(Data_ex_Ante!$A:$A, 0, MATCH("v_impact"&amp;Table!$D28,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6.6392433119801186</v>
      </c>
      <c r="K28" s="12">
        <f ca="1">IFERROR($G28+SQRT(AVERAGEIFS(OFFSET(Data_ex_Ante!$A:$A, 0, MATCH("v_impact"&amp;Table!$D28,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6.8971967999999997</v>
      </c>
      <c r="L28" s="12">
        <f ca="1">IFERROR($G28+SQRT(AVERAGEIFS(OFFSET(Data_ex_Ante!$A:$A, 0, MATCH("v_impact"&amp;Table!$D28,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7.1551502880198807</v>
      </c>
      <c r="M28" s="12">
        <f ca="1">IFERROR($G28+SQRT(AVERAGEIFS(OFFSET(Data_ex_Ante!$A:$A, 0, MATCH("v_impact"&amp;Table!$D28,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7.5275941554534249</v>
      </c>
    </row>
    <row r="29" spans="4:13" ht="15" customHeight="1" x14ac:dyDescent="0.25">
      <c r="D29" s="11">
        <v>19</v>
      </c>
      <c r="E29" s="12">
        <f ca="1">IFERROR(AVERAGEIFS(OFFSET(Data_ex_Ante!$A:$A, 0, MATCH("cfyhat"&amp;Table!$D29, Data_ex_Ante!$1:$1, 0)-1),Data_ex_Ante!$B:$B,LookupProductId,Data_ex_Ante!$C:$C,LookupWeatherYr,Data_ex_Ante!$D:$D,LookupDaytype,Data_ex_Ante!$E:$E,ForecastYr,Data_ex_Ante!$F:$F,LookupMonth),"N/A")*IF(ResultType="Aggregate Impact",$F$5/1000,1)</f>
        <v>18.2146732</v>
      </c>
      <c r="F29" s="12">
        <f ca="1">IFERROR(AVERAGEIFS(OFFSET(Data_ex_Ante!$A:$A, 0, MATCH("yhat"&amp;Table!$D29, Data_ex_Ante!$1:$1, 0)-1),Data_ex_Ante!$B:$B,LookupProductId,Data_ex_Ante!$C:$C,LookupWeatherYr,Data_ex_Ante!$D:$D,LookupDaytype,Data_ex_Ante!$E:$E,ForecastYr,Data_ex_Ante!$F:$F,LookupMonth),"N/A")*IF(ResultType="Aggregate Impact",$F$5/1000,1)</f>
        <v>14.3183592</v>
      </c>
      <c r="G29" s="12">
        <f t="shared" ca="1" si="1"/>
        <v>3.8963140000000003</v>
      </c>
      <c r="H29" s="12">
        <f ca="1">IFERROR(AVERAGEIFS(OFFSET(Data_ex_Ante!$A:$A, 0, MATCH("normtemp"&amp;Table!$D29, Data_ex_Ante!$1:$1, 0)-1),Data_ex_Ante!$B:$B,LookupProductId,Data_ex_Ante!$C:$C,WeatherYr,Data_ex_Ante!$D:$D,LookupWDaytype,Data_ex_Ante!$E:$E,ForecastYr,Data_ex_Ante!$F:$F,LookupWMonth),"N/A")</f>
        <v>78.201769999999996</v>
      </c>
      <c r="I29" s="12">
        <f ca="1">IFERROR($G29+SQRT(AVERAGEIFS(OFFSET(Data_ex_Ante!$A:$A, 0, MATCH("v_impact"&amp;Table!$D29,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3.3307037192293931</v>
      </c>
      <c r="J29" s="12">
        <f ca="1">IFERROR($G29+SQRT(AVERAGEIFS(OFFSET(Data_ex_Ante!$A:$A, 0, MATCH("v_impact"&amp;Table!$D29,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3.6648708577937006</v>
      </c>
      <c r="K29" s="12">
        <f ca="1">IFERROR($G29+SQRT(AVERAGEIFS(OFFSET(Data_ex_Ante!$A:$A, 0, MATCH("v_impact"&amp;Table!$D29,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3.8963140000000003</v>
      </c>
      <c r="L29" s="12">
        <f ca="1">IFERROR($G29+SQRT(AVERAGEIFS(OFFSET(Data_ex_Ante!$A:$A, 0, MATCH("v_impact"&amp;Table!$D29,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4.1277571422063</v>
      </c>
      <c r="M29" s="12">
        <f ca="1">IFERROR($G29+SQRT(AVERAGEIFS(OFFSET(Data_ex_Ante!$A:$A, 0, MATCH("v_impact"&amp;Table!$D29,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4.4619242807706074</v>
      </c>
    </row>
    <row r="30" spans="4:13" ht="15" customHeight="1" x14ac:dyDescent="0.25">
      <c r="D30" s="11">
        <v>20</v>
      </c>
      <c r="E30" s="12">
        <f ca="1">IFERROR(AVERAGEIFS(OFFSET(Data_ex_Ante!$A:$A, 0, MATCH("cfyhat"&amp;Table!$D30, Data_ex_Ante!$1:$1, 0)-1),Data_ex_Ante!$B:$B,LookupProductId,Data_ex_Ante!$C:$C,LookupWeatherYr,Data_ex_Ante!$D:$D,LookupDaytype,Data_ex_Ante!$E:$E,ForecastYr,Data_ex_Ante!$F:$F,LookupMonth),"N/A")*IF(ResultType="Aggregate Impact",$F$5/1000,1)</f>
        <v>17.871792200000002</v>
      </c>
      <c r="F30" s="12">
        <f ca="1">IFERROR(AVERAGEIFS(OFFSET(Data_ex_Ante!$A:$A, 0, MATCH("yhat"&amp;Table!$D30, Data_ex_Ante!$1:$1, 0)-1),Data_ex_Ante!$B:$B,LookupProductId,Data_ex_Ante!$C:$C,LookupWeatherYr,Data_ex_Ante!$D:$D,LookupDaytype,Data_ex_Ante!$E:$E,ForecastYr,Data_ex_Ante!$F:$F,LookupMonth),"N/A")*IF(ResultType="Aggregate Impact",$F$5/1000,1)</f>
        <v>17.2957936</v>
      </c>
      <c r="G30" s="12">
        <f t="shared" ca="1" si="1"/>
        <v>0.57599860000000191</v>
      </c>
      <c r="H30" s="12">
        <f ca="1">IFERROR(AVERAGEIFS(OFFSET(Data_ex_Ante!$A:$A, 0, MATCH("normtemp"&amp;Table!$D30, Data_ex_Ante!$1:$1, 0)-1),Data_ex_Ante!$B:$B,LookupProductId,Data_ex_Ante!$C:$C,WeatherYr,Data_ex_Ante!$D:$D,LookupWDaytype,Data_ex_Ante!$E:$E,ForecastYr,Data_ex_Ante!$F:$F,LookupWMonth),"N/A")</f>
        <v>76.163550000000001</v>
      </c>
      <c r="I30" s="12">
        <f ca="1">IFERROR($G30+SQRT(AVERAGEIFS(OFFSET(Data_ex_Ante!$A:$A, 0, MATCH("v_impact"&amp;Table!$D30,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9.5787081186168965E-2</v>
      </c>
      <c r="J30" s="12">
        <f ca="1">IFERROR($G30+SQRT(AVERAGEIFS(OFFSET(Data_ex_Ante!$A:$A, 0, MATCH("v_impact"&amp;Table!$D30,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0.3794999389669847</v>
      </c>
      <c r="K30" s="12">
        <f ca="1">IFERROR($G30+SQRT(AVERAGEIFS(OFFSET(Data_ex_Ante!$A:$A, 0, MATCH("v_impact"&amp;Table!$D30,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0.57599860000000191</v>
      </c>
      <c r="L30" s="12">
        <f ca="1">IFERROR($G30+SQRT(AVERAGEIFS(OFFSET(Data_ex_Ante!$A:$A, 0, MATCH("v_impact"&amp;Table!$D30,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0.77249726103301908</v>
      </c>
      <c r="M30" s="12">
        <f ca="1">IFERROR($G30+SQRT(AVERAGEIFS(OFFSET(Data_ex_Ante!$A:$A, 0, MATCH("v_impact"&amp;Table!$D30,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1.0562101188138349</v>
      </c>
    </row>
    <row r="31" spans="4:13" ht="15" customHeight="1" x14ac:dyDescent="0.25">
      <c r="D31" s="11">
        <v>21</v>
      </c>
      <c r="E31" s="12">
        <f ca="1">IFERROR(AVERAGEIFS(OFFSET(Data_ex_Ante!$A:$A, 0, MATCH("cfyhat"&amp;Table!$D31, Data_ex_Ante!$1:$1, 0)-1),Data_ex_Ante!$B:$B,LookupProductId,Data_ex_Ante!$C:$C,LookupWeatherYr,Data_ex_Ante!$D:$D,LookupDaytype,Data_ex_Ante!$E:$E,ForecastYr,Data_ex_Ante!$F:$F,LookupMonth),"N/A")*IF(ResultType="Aggregate Impact",$F$5/1000,1)</f>
        <v>16.677546400000001</v>
      </c>
      <c r="F31" s="12">
        <f ca="1">IFERROR(AVERAGEIFS(OFFSET(Data_ex_Ante!$A:$A, 0, MATCH("yhat"&amp;Table!$D31, Data_ex_Ante!$1:$1, 0)-1),Data_ex_Ante!$B:$B,LookupProductId,Data_ex_Ante!$C:$C,LookupWeatherYr,Data_ex_Ante!$D:$D,LookupDaytype,Data_ex_Ante!$E:$E,ForecastYr,Data_ex_Ante!$F:$F,LookupMonth),"N/A")*IF(ResultType="Aggregate Impact",$F$5/1000,1)</f>
        <v>16.837195600000001</v>
      </c>
      <c r="G31" s="12">
        <f t="shared" ca="1" si="1"/>
        <v>-0.15964920000000049</v>
      </c>
      <c r="H31" s="12">
        <f ca="1">IFERROR(AVERAGEIFS(OFFSET(Data_ex_Ante!$A:$A, 0, MATCH("normtemp"&amp;Table!$D31, Data_ex_Ante!$1:$1, 0)-1),Data_ex_Ante!$B:$B,LookupProductId,Data_ex_Ante!$C:$C,WeatherYr,Data_ex_Ante!$D:$D,LookupWDaytype,Data_ex_Ante!$E:$E,ForecastYr,Data_ex_Ante!$F:$F,LookupWMonth),"N/A")</f>
        <v>74.024439999999998</v>
      </c>
      <c r="I31" s="12">
        <f ca="1">IFERROR($G31+SQRT(AVERAGEIFS(OFFSET(Data_ex_Ante!$A:$A, 0, MATCH("v_impact"&amp;Table!$D31,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-0.60668851623218278</v>
      </c>
      <c r="J31" s="12">
        <f ca="1">IFERROR($G31+SQRT(AVERAGEIFS(OFFSET(Data_ex_Ante!$A:$A, 0, MATCH("v_impact"&amp;Table!$D31,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-0.34257406462157147</v>
      </c>
      <c r="K31" s="12">
        <f ca="1">IFERROR($G31+SQRT(AVERAGEIFS(OFFSET(Data_ex_Ante!$A:$A, 0, MATCH("v_impact"&amp;Table!$D31,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-0.15964920000000049</v>
      </c>
      <c r="L31" s="12">
        <f ca="1">IFERROR($G31+SQRT(AVERAGEIFS(OFFSET(Data_ex_Ante!$A:$A, 0, MATCH("v_impact"&amp;Table!$D31,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2.3275664621570463E-2</v>
      </c>
      <c r="M31" s="12">
        <f ca="1">IFERROR($G31+SQRT(AVERAGEIFS(OFFSET(Data_ex_Ante!$A:$A, 0, MATCH("v_impact"&amp;Table!$D31,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0.2873901162321818</v>
      </c>
    </row>
    <row r="32" spans="4:13" ht="15" customHeight="1" x14ac:dyDescent="0.25">
      <c r="D32" s="11">
        <v>22</v>
      </c>
      <c r="E32" s="12">
        <f ca="1">IFERROR(AVERAGEIFS(OFFSET(Data_ex_Ante!$A:$A, 0, MATCH("cfyhat"&amp;Table!$D32, Data_ex_Ante!$1:$1, 0)-1),Data_ex_Ante!$B:$B,LookupProductId,Data_ex_Ante!$C:$C,LookupWeatherYr,Data_ex_Ante!$D:$D,LookupDaytype,Data_ex_Ante!$E:$E,ForecastYr,Data_ex_Ante!$F:$F,LookupMonth),"N/A")*IF(ResultType="Aggregate Impact",$F$5/1000,1)</f>
        <v>15.3887628</v>
      </c>
      <c r="F32" s="12">
        <f ca="1">IFERROR(AVERAGEIFS(OFFSET(Data_ex_Ante!$A:$A, 0, MATCH("yhat"&amp;Table!$D32, Data_ex_Ante!$1:$1, 0)-1),Data_ex_Ante!$B:$B,LookupProductId,Data_ex_Ante!$C:$C,LookupWeatherYr,Data_ex_Ante!$D:$D,LookupDaytype,Data_ex_Ante!$E:$E,ForecastYr,Data_ex_Ante!$F:$F,LookupMonth),"N/A")*IF(ResultType="Aggregate Impact",$F$5/1000,1)</f>
        <v>15.579290199999999</v>
      </c>
      <c r="G32" s="12">
        <f t="shared" ca="1" si="1"/>
        <v>-0.19052739999999879</v>
      </c>
      <c r="H32" s="12">
        <f ca="1">IFERROR(AVERAGEIFS(OFFSET(Data_ex_Ante!$A:$A, 0, MATCH("normtemp"&amp;Table!$D32, Data_ex_Ante!$1:$1, 0)-1),Data_ex_Ante!$B:$B,LookupProductId,Data_ex_Ante!$C:$C,WeatherYr,Data_ex_Ante!$D:$D,LookupWDaytype,Data_ex_Ante!$E:$E,ForecastYr,Data_ex_Ante!$F:$F,LookupWMonth),"N/A")</f>
        <v>72.851780000000005</v>
      </c>
      <c r="I32" s="12">
        <f ca="1">IFERROR($G32+SQRT(AVERAGEIFS(OFFSET(Data_ex_Ante!$A:$A, 0, MATCH("v_impact"&amp;Table!$D32,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-0.44275961091963856</v>
      </c>
      <c r="J32" s="12">
        <f ca="1">IFERROR($G32+SQRT(AVERAGEIFS(OFFSET(Data_ex_Ante!$A:$A, 0, MATCH("v_impact"&amp;Table!$D32,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-0.29373877618175459</v>
      </c>
      <c r="K32" s="12">
        <f ca="1">IFERROR($G32+SQRT(AVERAGEIFS(OFFSET(Data_ex_Ante!$A:$A, 0, MATCH("v_impact"&amp;Table!$D32,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-0.19052739999999879</v>
      </c>
      <c r="L32" s="12">
        <f ca="1">IFERROR($G32+SQRT(AVERAGEIFS(OFFSET(Data_ex_Ante!$A:$A, 0, MATCH("v_impact"&amp;Table!$D32,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-8.7316023818243049E-2</v>
      </c>
      <c r="M32" s="12">
        <f ca="1">IFERROR($G32+SQRT(AVERAGEIFS(OFFSET(Data_ex_Ante!$A:$A, 0, MATCH("v_impact"&amp;Table!$D32,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6.1704810919640973E-2</v>
      </c>
    </row>
    <row r="33" spans="4:13" ht="15" customHeight="1" x14ac:dyDescent="0.25">
      <c r="D33" s="11">
        <v>23</v>
      </c>
      <c r="E33" s="12">
        <f ca="1">IFERROR(AVERAGEIFS(OFFSET(Data_ex_Ante!$A:$A, 0, MATCH("cfyhat"&amp;Table!$D33, Data_ex_Ante!$1:$1, 0)-1),Data_ex_Ante!$B:$B,LookupProductId,Data_ex_Ante!$C:$C,LookupWeatherYr,Data_ex_Ante!$D:$D,LookupDaytype,Data_ex_Ante!$E:$E,ForecastYr,Data_ex_Ante!$F:$F,LookupMonth),"N/A")*IF(ResultType="Aggregate Impact",$F$5/1000,1)</f>
        <v>14.5884672</v>
      </c>
      <c r="F33" s="12">
        <f ca="1">IFERROR(AVERAGEIFS(OFFSET(Data_ex_Ante!$A:$A, 0, MATCH("yhat"&amp;Table!$D33, Data_ex_Ante!$1:$1, 0)-1),Data_ex_Ante!$B:$B,LookupProductId,Data_ex_Ante!$C:$C,LookupWeatherYr,Data_ex_Ante!$D:$D,LookupDaytype,Data_ex_Ante!$E:$E,ForecastYr,Data_ex_Ante!$F:$F,LookupMonth),"N/A")*IF(ResultType="Aggregate Impact",$F$5/1000,1)</f>
        <v>14.480692399999999</v>
      </c>
      <c r="G33" s="12">
        <f t="shared" ca="1" si="1"/>
        <v>0.10777480000000139</v>
      </c>
      <c r="H33" s="12">
        <f ca="1">IFERROR(AVERAGEIFS(OFFSET(Data_ex_Ante!$A:$A, 0, MATCH("normtemp"&amp;Table!$D33, Data_ex_Ante!$1:$1, 0)-1),Data_ex_Ante!$B:$B,LookupProductId,Data_ex_Ante!$C:$C,WeatherYr,Data_ex_Ante!$D:$D,LookupWDaytype,Data_ex_Ante!$E:$E,ForecastYr,Data_ex_Ante!$F:$F,LookupWMonth),"N/A")</f>
        <v>72.623220000000003</v>
      </c>
      <c r="I33" s="12">
        <f ca="1">IFERROR($G33+SQRT(AVERAGEIFS(OFFSET(Data_ex_Ante!$A:$A, 0, MATCH("v_impact"&amp;Table!$D33,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-0.19520810071487293</v>
      </c>
      <c r="J33" s="12">
        <f ca="1">IFERROR($G33+SQRT(AVERAGEIFS(OFFSET(Data_ex_Ante!$A:$A, 0, MATCH("v_impact"&amp;Table!$D33,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-1.6203347074502772E-2</v>
      </c>
      <c r="K33" s="12">
        <f ca="1">IFERROR($G33+SQRT(AVERAGEIFS(OFFSET(Data_ex_Ante!$A:$A, 0, MATCH("v_impact"&amp;Table!$D33,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0.10777480000000139</v>
      </c>
      <c r="L33" s="12">
        <f ca="1">IFERROR($G33+SQRT(AVERAGEIFS(OFFSET(Data_ex_Ante!$A:$A, 0, MATCH("v_impact"&amp;Table!$D33,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0.23175294707450553</v>
      </c>
      <c r="M33" s="12">
        <f ca="1">IFERROR($G33+SQRT(AVERAGEIFS(OFFSET(Data_ex_Ante!$A:$A, 0, MATCH("v_impact"&amp;Table!$D33,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0.41075770071487572</v>
      </c>
    </row>
    <row r="34" spans="4:13" ht="15" customHeight="1" x14ac:dyDescent="0.25">
      <c r="D34" s="11">
        <v>24</v>
      </c>
      <c r="E34" s="12">
        <f ca="1">IFERROR(AVERAGEIFS(OFFSET(Data_ex_Ante!$A:$A, 0, MATCH("cfyhat"&amp;Table!$D34, Data_ex_Ante!$1:$1, 0)-1),Data_ex_Ante!$B:$B,LookupProductId,Data_ex_Ante!$C:$C,LookupWeatherYr,Data_ex_Ante!$D:$D,LookupDaytype,Data_ex_Ante!$E:$E,ForecastYr,Data_ex_Ante!$F:$F,LookupMonth),"N/A")*IF(ResultType="Aggregate Impact",$F$5/1000,1)</f>
        <v>14.5948478</v>
      </c>
      <c r="F34" s="12">
        <f ca="1">IFERROR(AVERAGEIFS(OFFSET(Data_ex_Ante!$A:$A, 0, MATCH("yhat"&amp;Table!$D34, Data_ex_Ante!$1:$1, 0)-1),Data_ex_Ante!$B:$B,LookupProductId,Data_ex_Ante!$C:$C,LookupWeatherYr,Data_ex_Ante!$D:$D,LookupDaytype,Data_ex_Ante!$E:$E,ForecastYr,Data_ex_Ante!$F:$F,LookupMonth),"N/A")*IF(ResultType="Aggregate Impact",$F$5/1000,1)</f>
        <v>14.4875244</v>
      </c>
      <c r="G34" s="12">
        <f t="shared" ca="1" si="1"/>
        <v>0.10732340000000029</v>
      </c>
      <c r="H34" s="12">
        <f ca="1">IFERROR(AVERAGEIFS(OFFSET(Data_ex_Ante!$A:$A, 0, MATCH("normtemp"&amp;Table!$D34, Data_ex_Ante!$1:$1, 0)-1),Data_ex_Ante!$B:$B,LookupProductId,Data_ex_Ante!$C:$C,WeatherYr,Data_ex_Ante!$D:$D,LookupWDaytype,Data_ex_Ante!$E:$E,ForecastYr,Data_ex_Ante!$F:$F,LookupWMonth),"N/A")</f>
        <v>72.159229999999994</v>
      </c>
      <c r="I34" s="12">
        <f ca="1">IFERROR($G34+SQRT(AVERAGEIFS(OFFSET(Data_ex_Ante!$A:$A, 0, MATCH("v_impact"&amp;Table!$D34,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-0.19560592349269745</v>
      </c>
      <c r="J34" s="12">
        <f ca="1">IFERROR($G34+SQRT(AVERAGEIFS(OFFSET(Data_ex_Ante!$A:$A, 0, MATCH("v_impact"&amp;Table!$D34,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-1.6632823709471778E-2</v>
      </c>
      <c r="K34" s="12">
        <f ca="1">IFERROR($G34+SQRT(AVERAGEIFS(OFFSET(Data_ex_Ante!$A:$A, 0, MATCH("v_impact"&amp;Table!$D34,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0.10732340000000029</v>
      </c>
      <c r="L34" s="12">
        <f ca="1">IFERROR($G34+SQRT(AVERAGEIFS(OFFSET(Data_ex_Ante!$A:$A, 0, MATCH("v_impact"&amp;Table!$D34,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0.23127962370947233</v>
      </c>
      <c r="M34" s="12">
        <f ca="1">IFERROR($G34+SQRT(AVERAGEIFS(OFFSET(Data_ex_Ante!$A:$A, 0, MATCH("v_impact"&amp;Table!$D34,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0.41025272349269803</v>
      </c>
    </row>
    <row r="35" spans="4:13" ht="24.75" customHeight="1" x14ac:dyDescent="0.25">
      <c r="D35" s="34" t="s">
        <v>11</v>
      </c>
      <c r="E35" s="32" t="str">
        <f>"Estimated Reference Energy Use ("&amp;IF(ResultType="Aggregate Impact","MWh","kWh")&amp;"/hour)"</f>
        <v>Estimated Reference Energy Use (MWh/hour)</v>
      </c>
      <c r="F35" s="32" t="str">
        <f>"Observed Event Day Energy Use ("&amp;IF(ResultType="Aggregate Impact","MWh","kWh")&amp;"/hour)"</f>
        <v>Observed Event Day Energy Use (MWh/hour)</v>
      </c>
      <c r="G35" s="32" t="str">
        <f>"Estimated Change in Energy Use ("&amp;IF(ResultType="Aggregate Impact","MWh","kWh")&amp;"/hour)"</f>
        <v>Estimated Change in Energy Use (MWh/hour)</v>
      </c>
      <c r="H35" s="32" t="s">
        <v>15</v>
      </c>
      <c r="I35" s="34" t="str">
        <f>"Uncertainty Adjusted Impact ("&amp;IF(ResultType="Aggregate Impact","MWh/hr)- Percentiles","kWh/hr)- Percentiles")</f>
        <v>Uncertainty Adjusted Impact (MWh/hr)- Percentiles</v>
      </c>
      <c r="J35" s="34"/>
      <c r="K35" s="34"/>
      <c r="L35" s="34"/>
      <c r="M35" s="34"/>
    </row>
    <row r="36" spans="4:13" ht="24.75" customHeight="1" x14ac:dyDescent="0.25">
      <c r="D36" s="34"/>
      <c r="E36" s="32"/>
      <c r="F36" s="32"/>
      <c r="G36" s="32"/>
      <c r="H36" s="32"/>
      <c r="I36" s="34"/>
      <c r="J36" s="34"/>
      <c r="K36" s="34"/>
      <c r="L36" s="34"/>
      <c r="M36" s="34"/>
    </row>
    <row r="37" spans="4:13" ht="15" customHeight="1" x14ac:dyDescent="0.2">
      <c r="D37" s="34"/>
      <c r="E37" s="32"/>
      <c r="F37" s="32"/>
      <c r="G37" s="32"/>
      <c r="H37" s="32"/>
      <c r="I37" s="10" t="s">
        <v>6</v>
      </c>
      <c r="J37" s="10" t="s">
        <v>7</v>
      </c>
      <c r="K37" s="10" t="s">
        <v>8</v>
      </c>
      <c r="L37" s="10" t="s">
        <v>9</v>
      </c>
      <c r="M37" s="10" t="s">
        <v>10</v>
      </c>
    </row>
    <row r="38" spans="4:13" ht="15" customHeight="1" x14ac:dyDescent="0.25">
      <c r="D38" s="11" t="s">
        <v>12</v>
      </c>
      <c r="E38" s="12">
        <f ca="1">SUM(E11:E34)</f>
        <v>519.90595239999993</v>
      </c>
      <c r="F38" s="12">
        <f ca="1">SUM(F11:F34)</f>
        <v>476.94590940000001</v>
      </c>
      <c r="G38" s="12">
        <f ca="1">SUM(G11:G34)</f>
        <v>42.960043000000006</v>
      </c>
      <c r="H38" s="12">
        <f ca="1">SUMIF($H$11:$H$34,"&gt;=70",$H$11:$H$34)-70*COUNTIF($H$11:$H$34,"&gt;=70")</f>
        <v>98.819870000000037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4:13" ht="15" customHeight="1" thickBot="1" x14ac:dyDescent="0.3">
      <c r="D39" s="13" t="s">
        <v>13</v>
      </c>
      <c r="E39" s="14">
        <f ca="1">AVERAGEIFS(E$11:E$34,$D$11:$D$34, "&gt;="&amp;$F$6,$D$11:$D$34,"&lt;="&amp;$H$6)</f>
        <v>26.09020752</v>
      </c>
      <c r="F39" s="14">
        <f ca="1">AVERAGEIFS(F$11:F$34,$D$11:$D$34, "&gt;="&amp;$F$6,$D$11:$D$34,"&lt;="&amp;$H$6)</f>
        <v>18.426704320000002</v>
      </c>
      <c r="G39" s="14">
        <f ca="1">AVERAGEIFS(G$11:G$34,$D$11:$D$34, "&gt;="&amp;$F$6,$D$11:$D$34,"&lt;="&amp;$H$6)</f>
        <v>7.6635031999999992</v>
      </c>
      <c r="H39" s="23">
        <f ca="1">AVERAGEIFS(H$11:H$34,$D$11:$D$34,"&gt;="&amp;$F$6,$D$11:$D$34,"&lt;="&amp;$H$6,$H$11:$H$34,"&gt;=70")-70</f>
        <v>9.3457339999999931</v>
      </c>
      <c r="I39" s="23">
        <f ca="1">IFERROR($G39+SQRT(AVERAGEIFS(OFFSET(Data_ex_Ante!$A:$A, 0, MATCH("v_impact_onpk", Data_ex_Ante!$1:$1, 0)-1),Data_ex_Ante!$B:$B,LookupProductId,Data_ex_Ante!$C:$C,LookupWeatherYr,Data_ex_Ante!$D:$D,LookupDaytype,Data_ex_Ante!$E:$E,ForecastYr,Data_ex_Ante!$F:$F,LookupMonth))*IF(ResultType="Aggregate Impact",$F$5/1000,1)*_xlfn.NORM.S.INV(I$1/100),"N/A")</f>
        <v>7.1500860749967163</v>
      </c>
      <c r="J39" s="23">
        <f ca="1">IFERROR($G39+SQRT(AVERAGEIFS(OFFSET(Data_ex_Ante!$A:$A, 0, MATCH("v_impact_onpk", Data_ex_Ante!$1:$1, 0)-1),Data_ex_Ante!$B:$B,LookupProductId,Data_ex_Ante!$C:$C,LookupWeatherYr,Data_ex_Ante!$D:$D,LookupDaytype,Data_ex_Ante!$E:$E,ForecastYr,Data_ex_Ante!$F:$F,LookupMonth))*IF(ResultType="Aggregate Impact",$F$5/1000,1)*_xlfn.NORM.S.INV(J$1/100),"N/A")</f>
        <v>7.4534170740699848</v>
      </c>
      <c r="K39" s="23">
        <f ca="1">IFERROR($G39+SQRT(AVERAGEIFS(OFFSET(Data_ex_Ante!$A:$A, 0, MATCH("v_impact_onpk", Data_ex_Ante!$1:$1, 0)-1),Data_ex_Ante!$B:$B,LookupProductId,Data_ex_Ante!$C:$C,LookupWeatherYr,Data_ex_Ante!$D:$D,LookupDaytype,Data_ex_Ante!$E:$E,ForecastYr,Data_ex_Ante!$F:$F,LookupMonth))*IF(ResultType="Aggregate Impact",$F$5/1000,1)*_xlfn.NORM.S.INV(K$1/100),"N/A")</f>
        <v>7.6635031999999992</v>
      </c>
      <c r="L39" s="23">
        <f ca="1">IFERROR($G39+SQRT(AVERAGEIFS(OFFSET(Data_ex_Ante!$A:$A, 0, MATCH("v_impact_onpk", Data_ex_Ante!$1:$1, 0)-1),Data_ex_Ante!$B:$B,LookupProductId,Data_ex_Ante!$C:$C,LookupWeatherYr,Data_ex_Ante!$D:$D,LookupDaytype,Data_ex_Ante!$E:$E,ForecastYr,Data_ex_Ante!$F:$F,LookupMonth))*IF(ResultType="Aggregate Impact",$F$5/1000,1)*_xlfn.NORM.S.INV(L$1/100),"N/A")</f>
        <v>7.8735893259300136</v>
      </c>
      <c r="M39" s="23">
        <f ca="1">IFERROR($G39+SQRT(AVERAGEIFS(OFFSET(Data_ex_Ante!$A:$A, 0, MATCH("v_impact_onpk", Data_ex_Ante!$1:$1, 0)-1),Data_ex_Ante!$B:$B,LookupProductId,Data_ex_Ante!$C:$C,LookupWeatherYr,Data_ex_Ante!$D:$D,LookupDaytype,Data_ex_Ante!$E:$E,ForecastYr,Data_ex_Ante!$F:$F,LookupMonth))*IF(ResultType="Aggregate Impact",$F$5/1000,1)*_xlfn.NORM.S.INV(M$1/100),"N/A")</f>
        <v>8.176920325003282</v>
      </c>
    </row>
    <row r="41" spans="4:13" ht="15" customHeight="1" x14ac:dyDescent="0.25">
      <c r="D41" s="16"/>
      <c r="E41" s="24"/>
      <c r="F41" s="24"/>
      <c r="G41" s="24"/>
    </row>
  </sheetData>
  <mergeCells count="13">
    <mergeCell ref="I35:M36"/>
    <mergeCell ref="D35:D37"/>
    <mergeCell ref="F35:F37"/>
    <mergeCell ref="E35:E37"/>
    <mergeCell ref="G35:G37"/>
    <mergeCell ref="H35:H37"/>
    <mergeCell ref="D7:L7"/>
    <mergeCell ref="H8:H10"/>
    <mergeCell ref="I8:M9"/>
    <mergeCell ref="D8:D10"/>
    <mergeCell ref="F8:F10"/>
    <mergeCell ref="E8:E10"/>
    <mergeCell ref="G8:G10"/>
  </mergeCells>
  <conditionalFormatting sqref="D7:L7">
    <cfRule type="expression" dxfId="3" priority="6">
      <formula>D7&lt;&gt;""</formula>
    </cfRule>
  </conditionalFormatting>
  <conditionalFormatting sqref="E38:G39 I38:M38 D11:M34 H39:M39">
    <cfRule type="expression" dxfId="2" priority="23">
      <formula>AND($D11&gt;=$F$6, $D11 &lt;=$H$6)</formula>
    </cfRule>
  </conditionalFormatting>
  <conditionalFormatting sqref="F6 H6">
    <cfRule type="expression" dxfId="1" priority="27">
      <formula>AND($E6&gt;=$F$6, $E6 &lt;=$H$6)</formula>
    </cfRule>
  </conditionalFormatting>
  <conditionalFormatting sqref="G6">
    <cfRule type="expression" dxfId="0" priority="1">
      <formula>AND($E6&gt;=$F$6, $E6 &lt;=$H$6)</formula>
    </cfRule>
  </conditionalFormatting>
  <dataValidations count="6">
    <dataValidation type="list" allowBlank="1" showInputMessage="1" showErrorMessage="1" sqref="B4">
      <formula1>"Aggregate Impact, Average per Called Customer"</formula1>
    </dataValidation>
    <dataValidation type="list" allowBlank="1" showInputMessage="1" showErrorMessage="1" sqref="B10">
      <formula1>ForecastYrs</formula1>
    </dataValidation>
    <dataValidation type="list" allowBlank="1" showInputMessage="1" showErrorMessage="1" sqref="B11">
      <formula1>WeatherYrs</formula1>
    </dataValidation>
    <dataValidation type="list" allowBlank="1" showInputMessage="1" showErrorMessage="1" sqref="B12">
      <formula1>ImpactLevels</formula1>
    </dataValidation>
    <dataValidation type="list" allowBlank="1" showInputMessage="1" showErrorMessage="1" sqref="B5">
      <formula1>DayTypes</formula1>
    </dataValidation>
    <dataValidation type="list" allowBlank="1" showInputMessage="1" showErrorMessage="1" sqref="B13">
      <formula1>NoticeGroups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L16"/>
  <sheetViews>
    <sheetView workbookViewId="0">
      <selection activeCell="B12" sqref="B12"/>
    </sheetView>
  </sheetViews>
  <sheetFormatPr defaultRowHeight="15" x14ac:dyDescent="0.25"/>
  <cols>
    <col min="1" max="1" width="31.140625" style="9" bestFit="1" customWidth="1"/>
    <col min="2" max="2" width="24.7109375" style="9" bestFit="1" customWidth="1"/>
    <col min="3" max="3" width="11.85546875" style="9" bestFit="1" customWidth="1"/>
    <col min="4" max="4" width="11.85546875" style="9" customWidth="1"/>
    <col min="5" max="5" width="12.28515625" style="9" bestFit="1" customWidth="1"/>
    <col min="6" max="6" width="24.28515625" style="9" bestFit="1" customWidth="1"/>
    <col min="7" max="7" width="6.28515625" style="9" bestFit="1" customWidth="1"/>
    <col min="8" max="8" width="5" style="9" bestFit="1" customWidth="1"/>
    <col min="9" max="9" width="8.28515625" style="9" bestFit="1" customWidth="1"/>
    <col min="10" max="10" width="31.140625" bestFit="1" customWidth="1"/>
    <col min="11" max="11" width="24.28515625" style="9" bestFit="1" customWidth="1"/>
  </cols>
  <sheetData>
    <row r="1" spans="1:12" x14ac:dyDescent="0.25">
      <c r="A1" s="9" t="s">
        <v>105</v>
      </c>
      <c r="B1" s="9" t="s">
        <v>106</v>
      </c>
      <c r="C1" s="9" t="s">
        <v>104</v>
      </c>
      <c r="D1" s="9" t="s">
        <v>166</v>
      </c>
      <c r="E1" s="9" t="s">
        <v>95</v>
      </c>
      <c r="F1" s="9" t="s">
        <v>94</v>
      </c>
      <c r="G1" s="9" t="s">
        <v>92</v>
      </c>
      <c r="H1" s="9" t="s">
        <v>93</v>
      </c>
      <c r="I1" t="s">
        <v>98</v>
      </c>
    </row>
    <row r="2" spans="1:12" x14ac:dyDescent="0.25">
      <c r="A2" s="9" t="s">
        <v>149</v>
      </c>
      <c r="B2" s="9" t="s">
        <v>150</v>
      </c>
      <c r="C2" s="9" t="s">
        <v>152</v>
      </c>
      <c r="D2" s="9" t="s">
        <v>164</v>
      </c>
      <c r="E2" s="9" t="s">
        <v>19</v>
      </c>
      <c r="F2" s="9" t="s">
        <v>133</v>
      </c>
      <c r="G2" s="22" t="s">
        <v>146</v>
      </c>
      <c r="H2" s="9">
        <v>2015</v>
      </c>
      <c r="I2" t="s">
        <v>4</v>
      </c>
      <c r="J2" s="9"/>
      <c r="L2" s="9"/>
    </row>
    <row r="3" spans="1:12" x14ac:dyDescent="0.25">
      <c r="C3" s="9" t="s">
        <v>153</v>
      </c>
      <c r="D3" s="9" t="s">
        <v>162</v>
      </c>
      <c r="E3" s="9" t="s">
        <v>18</v>
      </c>
      <c r="F3" s="9" t="s">
        <v>134</v>
      </c>
      <c r="G3" s="9">
        <v>5</v>
      </c>
      <c r="H3" s="9">
        <v>2016</v>
      </c>
      <c r="I3" t="s">
        <v>99</v>
      </c>
      <c r="J3" s="9"/>
      <c r="L3" s="9"/>
    </row>
    <row r="4" spans="1:12" x14ac:dyDescent="0.25">
      <c r="C4" s="9" t="s">
        <v>154</v>
      </c>
      <c r="D4" s="9" t="s">
        <v>165</v>
      </c>
      <c r="E4" s="9" t="s">
        <v>155</v>
      </c>
      <c r="F4" s="9" t="s">
        <v>135</v>
      </c>
      <c r="G4" s="9">
        <v>6</v>
      </c>
      <c r="H4" s="9">
        <v>2017</v>
      </c>
      <c r="I4"/>
      <c r="J4" s="9"/>
      <c r="L4" s="9"/>
    </row>
    <row r="5" spans="1:12" x14ac:dyDescent="0.25">
      <c r="B5"/>
      <c r="E5" s="9" t="s">
        <v>156</v>
      </c>
      <c r="F5" s="9" t="s">
        <v>136</v>
      </c>
      <c r="G5" s="9">
        <v>7</v>
      </c>
      <c r="H5" s="9">
        <v>2018</v>
      </c>
      <c r="I5"/>
      <c r="J5" s="9"/>
      <c r="L5" s="9"/>
    </row>
    <row r="6" spans="1:12" x14ac:dyDescent="0.25">
      <c r="B6"/>
      <c r="E6"/>
      <c r="F6" s="9" t="s">
        <v>137</v>
      </c>
      <c r="G6" s="9">
        <v>8</v>
      </c>
      <c r="H6" s="9">
        <v>2019</v>
      </c>
      <c r="I6"/>
      <c r="J6" s="9"/>
    </row>
    <row r="7" spans="1:12" x14ac:dyDescent="0.25">
      <c r="B7"/>
      <c r="E7"/>
      <c r="F7" s="9" t="s">
        <v>138</v>
      </c>
      <c r="G7" s="9">
        <v>9</v>
      </c>
      <c r="H7" s="9">
        <v>2020</v>
      </c>
      <c r="I7"/>
    </row>
    <row r="8" spans="1:12" x14ac:dyDescent="0.25">
      <c r="A8" s="21" t="s">
        <v>145</v>
      </c>
      <c r="B8" s="21" t="s">
        <v>144</v>
      </c>
      <c r="E8"/>
      <c r="F8" s="9" t="s">
        <v>139</v>
      </c>
      <c r="G8" s="9">
        <v>10</v>
      </c>
      <c r="H8" s="9">
        <v>2021</v>
      </c>
      <c r="I8"/>
    </row>
    <row r="9" spans="1:12" x14ac:dyDescent="0.25">
      <c r="A9" s="21" t="s">
        <v>167</v>
      </c>
      <c r="B9" s="21" t="str">
        <f>VLOOKUP(NoticeGroup,$C$2:$D$4,2,FALSE)</f>
        <v>E</v>
      </c>
      <c r="E9"/>
      <c r="H9" s="9">
        <v>2022</v>
      </c>
      <c r="I9"/>
    </row>
    <row r="10" spans="1:12" x14ac:dyDescent="0.25">
      <c r="A10" s="21" t="s">
        <v>140</v>
      </c>
      <c r="B10" s="21" t="str">
        <f>IF(LEFT(WeatherYr)="C","CAISO 1-in-2","SDGE 1-in-2")</f>
        <v>CAISO 1-in-2</v>
      </c>
      <c r="E10"/>
      <c r="H10" s="9">
        <v>2023</v>
      </c>
      <c r="I10"/>
    </row>
    <row r="11" spans="1:12" x14ac:dyDescent="0.25">
      <c r="A11" s="21" t="s">
        <v>170</v>
      </c>
      <c r="B11" s="21" t="str">
        <f>"MONTHLY SYSTEM PEAK"</f>
        <v>MONTHLY SYSTEM PEAK</v>
      </c>
      <c r="E11"/>
      <c r="H11" s="9">
        <v>2024</v>
      </c>
      <c r="I11"/>
    </row>
    <row r="12" spans="1:12" x14ac:dyDescent="0.25">
      <c r="A12" s="21" t="s">
        <v>168</v>
      </c>
      <c r="B12" s="21">
        <f>7</f>
        <v>7</v>
      </c>
      <c r="E12"/>
      <c r="H12" s="9">
        <v>2025</v>
      </c>
      <c r="I12"/>
    </row>
    <row r="13" spans="1:12" x14ac:dyDescent="0.25">
      <c r="A13" s="21" t="s">
        <v>172</v>
      </c>
      <c r="B13" s="21">
        <f>IF(ForecastYr=2015,2015,2016)</f>
        <v>2016</v>
      </c>
      <c r="H13" s="9">
        <v>2026</v>
      </c>
    </row>
    <row r="14" spans="1:12" x14ac:dyDescent="0.25">
      <c r="A14" s="21" t="s">
        <v>169</v>
      </c>
      <c r="B14" s="21">
        <f>VLOOKUP(DayType,$F$2:$G$8,2,FALSE)</f>
        <v>7</v>
      </c>
    </row>
    <row r="15" spans="1:12" x14ac:dyDescent="0.25">
      <c r="A15" s="21" t="s">
        <v>171</v>
      </c>
      <c r="B15" s="21" t="str">
        <f>IF(LEFT(DayType,3)="Typ",DayType,"MONTHLY SYSTEM PEAK")</f>
        <v>MONTHLY SYSTEM PEAK</v>
      </c>
    </row>
    <row r="16" spans="1:12" x14ac:dyDescent="0.25">
      <c r="A16" s="21" t="s">
        <v>143</v>
      </c>
      <c r="B16" s="21" t="str">
        <f>ResultType</f>
        <v>Aggregate Impact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DA1009"/>
  <sheetViews>
    <sheetView topLeftCell="J1" workbookViewId="0">
      <selection activeCell="B12" sqref="B12"/>
    </sheetView>
  </sheetViews>
  <sheetFormatPr defaultColWidth="8.85546875" defaultRowHeight="15" x14ac:dyDescent="0.25"/>
  <cols>
    <col min="1" max="1" width="8.85546875" style="9"/>
    <col min="2" max="2" width="14.5703125" style="9" bestFit="1" customWidth="1"/>
    <col min="3" max="3" width="25" style="9" bestFit="1" customWidth="1"/>
    <col min="4" max="5" width="8.85546875" style="9"/>
    <col min="6" max="6" width="8.85546875" style="19"/>
    <col min="7" max="29" width="8.85546875" style="9" customWidth="1"/>
    <col min="30" max="30" width="8.85546875" style="9"/>
    <col min="31" max="56" width="8.85546875" style="9" customWidth="1"/>
    <col min="57" max="77" width="8.85546875" style="29" customWidth="1"/>
    <col min="78" max="80" width="8.85546875" style="29"/>
    <col min="81" max="16384" width="8.85546875" style="9"/>
  </cols>
  <sheetData>
    <row r="1" spans="1:105" x14ac:dyDescent="0.25">
      <c r="A1" s="9" t="s">
        <v>96</v>
      </c>
      <c r="B1" s="9" t="s">
        <v>157</v>
      </c>
      <c r="C1" s="9" t="s">
        <v>95</v>
      </c>
      <c r="D1" s="9" t="s">
        <v>94</v>
      </c>
      <c r="E1" s="9" t="s">
        <v>93</v>
      </c>
      <c r="F1" s="9" t="s">
        <v>92</v>
      </c>
      <c r="G1" s="9" t="s">
        <v>91</v>
      </c>
      <c r="H1" s="9" t="s">
        <v>90</v>
      </c>
      <c r="I1" s="9" t="s">
        <v>89</v>
      </c>
      <c r="J1" s="9" t="s">
        <v>88</v>
      </c>
      <c r="K1" s="9" t="s">
        <v>87</v>
      </c>
      <c r="L1" s="9" t="s">
        <v>86</v>
      </c>
      <c r="M1" s="9" t="s">
        <v>85</v>
      </c>
      <c r="N1" s="9" t="s">
        <v>84</v>
      </c>
      <c r="O1" s="9" t="s">
        <v>83</v>
      </c>
      <c r="P1" s="9" t="s">
        <v>82</v>
      </c>
      <c r="Q1" s="9" t="s">
        <v>81</v>
      </c>
      <c r="R1" s="9" t="s">
        <v>80</v>
      </c>
      <c r="S1" s="9" t="s">
        <v>79</v>
      </c>
      <c r="T1" s="9" t="s">
        <v>78</v>
      </c>
      <c r="U1" s="9" t="s">
        <v>77</v>
      </c>
      <c r="V1" s="9" t="s">
        <v>76</v>
      </c>
      <c r="W1" s="9" t="s">
        <v>75</v>
      </c>
      <c r="X1" s="9" t="s">
        <v>74</v>
      </c>
      <c r="Y1" s="9" t="s">
        <v>73</v>
      </c>
      <c r="Z1" s="9" t="s">
        <v>72</v>
      </c>
      <c r="AA1" s="9" t="s">
        <v>71</v>
      </c>
      <c r="AB1" s="9" t="s">
        <v>70</v>
      </c>
      <c r="AC1" s="9" t="s">
        <v>69</v>
      </c>
      <c r="AD1" s="9" t="s">
        <v>68</v>
      </c>
      <c r="AE1" s="9" t="s">
        <v>158</v>
      </c>
      <c r="AF1" s="9" t="s">
        <v>67</v>
      </c>
      <c r="AG1" s="9" t="s">
        <v>66</v>
      </c>
      <c r="AH1" s="9" t="s">
        <v>65</v>
      </c>
      <c r="AI1" s="9" t="s">
        <v>64</v>
      </c>
      <c r="AJ1" s="9" t="s">
        <v>63</v>
      </c>
      <c r="AK1" s="9" t="s">
        <v>62</v>
      </c>
      <c r="AL1" s="9" t="s">
        <v>61</v>
      </c>
      <c r="AM1" s="9" t="s">
        <v>60</v>
      </c>
      <c r="AN1" s="9" t="s">
        <v>59</v>
      </c>
      <c r="AO1" s="9" t="s">
        <v>58</v>
      </c>
      <c r="AP1" s="9" t="s">
        <v>57</v>
      </c>
      <c r="AQ1" s="9" t="s">
        <v>56</v>
      </c>
      <c r="AR1" s="9" t="s">
        <v>55</v>
      </c>
      <c r="AS1" s="9" t="s">
        <v>54</v>
      </c>
      <c r="AT1" s="9" t="s">
        <v>53</v>
      </c>
      <c r="AU1" s="9" t="s">
        <v>52</v>
      </c>
      <c r="AV1" s="9" t="s">
        <v>51</v>
      </c>
      <c r="AW1" s="9" t="s">
        <v>50</v>
      </c>
      <c r="AX1" s="9" t="s">
        <v>49</v>
      </c>
      <c r="AY1" s="9" t="s">
        <v>48</v>
      </c>
      <c r="AZ1" s="9" t="s">
        <v>47</v>
      </c>
      <c r="BA1" s="9" t="s">
        <v>46</v>
      </c>
      <c r="BB1" s="9" t="s">
        <v>45</v>
      </c>
      <c r="BC1" s="9" t="s">
        <v>44</v>
      </c>
      <c r="BD1" s="9" t="s">
        <v>159</v>
      </c>
      <c r="BE1" s="29" t="s">
        <v>43</v>
      </c>
      <c r="BF1" s="29" t="s">
        <v>42</v>
      </c>
      <c r="BG1" s="29" t="s">
        <v>41</v>
      </c>
      <c r="BH1" s="29" t="s">
        <v>40</v>
      </c>
      <c r="BI1" s="29" t="s">
        <v>39</v>
      </c>
      <c r="BJ1" s="29" t="s">
        <v>38</v>
      </c>
      <c r="BK1" s="29" t="s">
        <v>37</v>
      </c>
      <c r="BL1" s="29" t="s">
        <v>36</v>
      </c>
      <c r="BM1" s="29" t="s">
        <v>35</v>
      </c>
      <c r="BN1" s="29" t="s">
        <v>34</v>
      </c>
      <c r="BO1" s="29" t="s">
        <v>33</v>
      </c>
      <c r="BP1" s="29" t="s">
        <v>32</v>
      </c>
      <c r="BQ1" s="29" t="s">
        <v>31</v>
      </c>
      <c r="BR1" s="29" t="s">
        <v>30</v>
      </c>
      <c r="BS1" s="29" t="s">
        <v>29</v>
      </c>
      <c r="BT1" s="29" t="s">
        <v>28</v>
      </c>
      <c r="BU1" s="29" t="s">
        <v>27</v>
      </c>
      <c r="BV1" s="29" t="s">
        <v>26</v>
      </c>
      <c r="BW1" s="29" t="s">
        <v>25</v>
      </c>
      <c r="BX1" s="29" t="s">
        <v>24</v>
      </c>
      <c r="BY1" s="29" t="s">
        <v>23</v>
      </c>
      <c r="BZ1" s="29" t="s">
        <v>22</v>
      </c>
      <c r="CA1" s="29" t="s">
        <v>21</v>
      </c>
      <c r="CB1" s="29" t="s">
        <v>20</v>
      </c>
      <c r="CC1" s="9" t="s">
        <v>109</v>
      </c>
      <c r="CD1" s="9" t="s">
        <v>110</v>
      </c>
      <c r="CE1" s="9" t="s">
        <v>111</v>
      </c>
      <c r="CF1" s="9" t="s">
        <v>112</v>
      </c>
      <c r="CG1" s="9" t="s">
        <v>113</v>
      </c>
      <c r="CH1" s="9" t="s">
        <v>114</v>
      </c>
      <c r="CI1" s="9" t="s">
        <v>115</v>
      </c>
      <c r="CJ1" s="9" t="s">
        <v>116</v>
      </c>
      <c r="CK1" s="9" t="s">
        <v>117</v>
      </c>
      <c r="CL1" s="9" t="s">
        <v>118</v>
      </c>
      <c r="CM1" s="9" t="s">
        <v>119</v>
      </c>
      <c r="CN1" s="9" t="s">
        <v>120</v>
      </c>
      <c r="CO1" s="9" t="s">
        <v>121</v>
      </c>
      <c r="CP1" s="9" t="s">
        <v>122</v>
      </c>
      <c r="CQ1" s="9" t="s">
        <v>123</v>
      </c>
      <c r="CR1" s="9" t="s">
        <v>124</v>
      </c>
      <c r="CS1" s="9" t="s">
        <v>125</v>
      </c>
      <c r="CT1" s="9" t="s">
        <v>126</v>
      </c>
      <c r="CU1" s="9" t="s">
        <v>127</v>
      </c>
      <c r="CV1" s="9" t="s">
        <v>128</v>
      </c>
      <c r="CW1" s="9" t="s">
        <v>129</v>
      </c>
      <c r="CX1" s="9" t="s">
        <v>130</v>
      </c>
      <c r="CY1" s="9" t="s">
        <v>131</v>
      </c>
      <c r="CZ1" s="9" t="s">
        <v>132</v>
      </c>
      <c r="DA1" s="9" t="s">
        <v>160</v>
      </c>
    </row>
    <row r="2" spans="1:105" x14ac:dyDescent="0.25">
      <c r="A2" s="9" t="s">
        <v>161</v>
      </c>
      <c r="B2" s="9" t="s">
        <v>162</v>
      </c>
      <c r="C2" s="9" t="s">
        <v>19</v>
      </c>
      <c r="D2" s="9" t="s">
        <v>148</v>
      </c>
      <c r="E2" s="9">
        <v>2015</v>
      </c>
      <c r="F2" s="9">
        <v>5</v>
      </c>
      <c r="BE2" s="29">
        <v>65.698530000000005</v>
      </c>
      <c r="BF2" s="29">
        <v>65.558819999999997</v>
      </c>
      <c r="BG2" s="29">
        <v>65.189340000000001</v>
      </c>
      <c r="BH2" s="29">
        <v>65.229780000000005</v>
      </c>
      <c r="BI2" s="29">
        <v>63.959560000000003</v>
      </c>
      <c r="BJ2" s="29">
        <v>63.279409999999999</v>
      </c>
      <c r="BK2" s="29">
        <v>64.119479999999996</v>
      </c>
      <c r="BL2" s="29">
        <v>67.220590000000001</v>
      </c>
      <c r="BM2" s="29">
        <v>73.141540000000006</v>
      </c>
      <c r="BN2" s="29">
        <v>77.341909999999999</v>
      </c>
      <c r="BO2" s="29">
        <v>80.472430000000003</v>
      </c>
      <c r="BP2" s="29">
        <v>81.402569999999997</v>
      </c>
      <c r="BQ2" s="29">
        <v>80.852940000000004</v>
      </c>
      <c r="BR2" s="29">
        <v>81.972430000000003</v>
      </c>
      <c r="BS2" s="29">
        <v>80.8125</v>
      </c>
      <c r="BT2" s="29">
        <v>80.391540000000006</v>
      </c>
      <c r="BU2" s="29">
        <v>80.141540000000006</v>
      </c>
      <c r="BV2" s="29">
        <v>80.121319999999997</v>
      </c>
      <c r="BW2" s="29">
        <v>81.060659999999999</v>
      </c>
      <c r="BX2" s="29">
        <v>77.810659999999999</v>
      </c>
      <c r="BY2" s="29">
        <v>74.540440000000004</v>
      </c>
      <c r="BZ2" s="29">
        <v>71.979780000000005</v>
      </c>
      <c r="CA2" s="29">
        <v>71.159930000000003</v>
      </c>
      <c r="CB2" s="29">
        <v>70.238969999999995</v>
      </c>
    </row>
    <row r="3" spans="1:105" x14ac:dyDescent="0.25">
      <c r="A3" s="9" t="s">
        <v>161</v>
      </c>
      <c r="B3" s="9" t="s">
        <v>162</v>
      </c>
      <c r="C3" s="9" t="s">
        <v>19</v>
      </c>
      <c r="D3" s="9" t="s">
        <v>148</v>
      </c>
      <c r="E3" s="9">
        <v>2015</v>
      </c>
      <c r="F3" s="9">
        <v>6</v>
      </c>
      <c r="BE3" s="29">
        <v>67.042209999999997</v>
      </c>
      <c r="BF3" s="29">
        <v>65.689340000000001</v>
      </c>
      <c r="BG3" s="29">
        <v>65.509190000000004</v>
      </c>
      <c r="BH3" s="29">
        <v>65.169120000000007</v>
      </c>
      <c r="BI3" s="29">
        <v>65.496399999999994</v>
      </c>
      <c r="BJ3" s="29">
        <v>65.136110000000002</v>
      </c>
      <c r="BK3" s="29">
        <v>65.136110000000002</v>
      </c>
      <c r="BL3" s="29">
        <v>68.25</v>
      </c>
      <c r="BM3" s="29">
        <v>71.203969999999998</v>
      </c>
      <c r="BN3" s="29">
        <v>74.450779999999995</v>
      </c>
      <c r="BO3" s="29">
        <v>77.966030000000003</v>
      </c>
      <c r="BP3" s="29">
        <v>80.405770000000004</v>
      </c>
      <c r="BQ3" s="29">
        <v>81.135549999999995</v>
      </c>
      <c r="BR3" s="29">
        <v>82.029489999999996</v>
      </c>
      <c r="BS3" s="29">
        <v>80.989040000000003</v>
      </c>
      <c r="BT3" s="29">
        <v>81.419200000000004</v>
      </c>
      <c r="BU3" s="29">
        <v>82.251840000000001</v>
      </c>
      <c r="BV3" s="29">
        <v>80.661770000000004</v>
      </c>
      <c r="BW3" s="29">
        <v>79.178380000000004</v>
      </c>
      <c r="BX3" s="29">
        <v>77.071290000000005</v>
      </c>
      <c r="BY3" s="29">
        <v>74.43974</v>
      </c>
      <c r="BZ3" s="29">
        <v>72.136510000000001</v>
      </c>
      <c r="CA3" s="29">
        <v>71.046430000000001</v>
      </c>
      <c r="CB3" s="29">
        <v>70.075839999999999</v>
      </c>
    </row>
    <row r="4" spans="1:105" x14ac:dyDescent="0.25">
      <c r="A4" s="9" t="s">
        <v>161</v>
      </c>
      <c r="B4" s="9" t="s">
        <v>162</v>
      </c>
      <c r="C4" s="9" t="s">
        <v>19</v>
      </c>
      <c r="D4" s="9" t="s">
        <v>148</v>
      </c>
      <c r="E4" s="9">
        <v>2015</v>
      </c>
      <c r="F4" s="9">
        <v>7</v>
      </c>
      <c r="BE4" s="29">
        <v>70.373220000000003</v>
      </c>
      <c r="BF4" s="29">
        <v>69.541330000000002</v>
      </c>
      <c r="BG4" s="29">
        <v>69.611660000000001</v>
      </c>
      <c r="BH4" s="29">
        <v>69.346890000000002</v>
      </c>
      <c r="BI4" s="29">
        <v>68.997</v>
      </c>
      <c r="BJ4" s="29">
        <v>68.806880000000007</v>
      </c>
      <c r="BK4" s="29">
        <v>69.222340000000003</v>
      </c>
      <c r="BL4" s="29">
        <v>70.64555</v>
      </c>
      <c r="BM4" s="29">
        <v>72.350560000000002</v>
      </c>
      <c r="BN4" s="29">
        <v>74.216549999999998</v>
      </c>
      <c r="BO4" s="29">
        <v>75.956890000000001</v>
      </c>
      <c r="BP4" s="29">
        <v>75.679220000000001</v>
      </c>
      <c r="BQ4" s="29">
        <v>76.845219999999998</v>
      </c>
      <c r="BR4" s="29">
        <v>79.498559999999998</v>
      </c>
      <c r="BS4" s="29">
        <v>80.649439999999998</v>
      </c>
      <c r="BT4" s="29">
        <v>79.802779999999998</v>
      </c>
      <c r="BU4" s="29">
        <v>78.554109999999994</v>
      </c>
      <c r="BV4" s="29">
        <v>78.223780000000005</v>
      </c>
      <c r="BW4" s="29">
        <v>78.201769999999996</v>
      </c>
      <c r="BX4" s="29">
        <v>76.163550000000001</v>
      </c>
      <c r="BY4" s="29">
        <v>74.024439999999998</v>
      </c>
      <c r="BZ4" s="29">
        <v>72.851780000000005</v>
      </c>
      <c r="CA4" s="29">
        <v>72.623220000000003</v>
      </c>
      <c r="CB4" s="29">
        <v>72.159229999999994</v>
      </c>
    </row>
    <row r="5" spans="1:105" x14ac:dyDescent="0.25">
      <c r="A5" s="9" t="s">
        <v>161</v>
      </c>
      <c r="B5" s="9" t="s">
        <v>162</v>
      </c>
      <c r="C5" s="9" t="s">
        <v>19</v>
      </c>
      <c r="D5" s="9" t="s">
        <v>148</v>
      </c>
      <c r="E5" s="9">
        <v>2015</v>
      </c>
      <c r="F5" s="9">
        <v>8</v>
      </c>
      <c r="BE5" s="29">
        <v>71.710220000000007</v>
      </c>
      <c r="BF5" s="29">
        <v>71.726330000000004</v>
      </c>
      <c r="BG5" s="29">
        <v>71.137439999999998</v>
      </c>
      <c r="BH5" s="29">
        <v>70.887439999999998</v>
      </c>
      <c r="BI5" s="29">
        <v>70.213449999999995</v>
      </c>
      <c r="BJ5" s="29">
        <v>70.124560000000002</v>
      </c>
      <c r="BK5" s="29">
        <v>70.285669999999996</v>
      </c>
      <c r="BL5" s="29">
        <v>70.89555</v>
      </c>
      <c r="BM5" s="29">
        <v>73.988</v>
      </c>
      <c r="BN5" s="29">
        <v>77.514889999999994</v>
      </c>
      <c r="BO5" s="29">
        <v>81.074550000000002</v>
      </c>
      <c r="BP5" s="29">
        <v>82.192999999999998</v>
      </c>
      <c r="BQ5" s="29">
        <v>83.456440000000001</v>
      </c>
      <c r="BR5" s="29">
        <v>82.850890000000007</v>
      </c>
      <c r="BS5" s="29">
        <v>83.670450000000002</v>
      </c>
      <c r="BT5" s="29">
        <v>84.166659999999993</v>
      </c>
      <c r="BU5" s="29">
        <v>83.403779999999998</v>
      </c>
      <c r="BV5" s="29">
        <v>83.242670000000004</v>
      </c>
      <c r="BW5" s="29">
        <v>80.587109999999996</v>
      </c>
      <c r="BX5" s="29">
        <v>78.238</v>
      </c>
      <c r="BY5" s="29">
        <v>75.70411</v>
      </c>
      <c r="BZ5" s="29">
        <v>74.16489</v>
      </c>
      <c r="CA5" s="29">
        <v>73.575999999999993</v>
      </c>
      <c r="CB5" s="29">
        <v>72.950890000000001</v>
      </c>
    </row>
    <row r="6" spans="1:105" x14ac:dyDescent="0.25">
      <c r="A6" s="9" t="s">
        <v>161</v>
      </c>
      <c r="B6" s="9" t="s">
        <v>162</v>
      </c>
      <c r="C6" s="9" t="s">
        <v>19</v>
      </c>
      <c r="D6" s="9" t="s">
        <v>148</v>
      </c>
      <c r="E6" s="9">
        <v>2015</v>
      </c>
      <c r="F6" s="9">
        <v>9</v>
      </c>
      <c r="BE6" s="29">
        <v>74.538889999999995</v>
      </c>
      <c r="BF6" s="29">
        <v>73.733329999999995</v>
      </c>
      <c r="BG6" s="29">
        <v>72.644450000000006</v>
      </c>
      <c r="BH6" s="29">
        <v>72.483329999999995</v>
      </c>
      <c r="BI6" s="29">
        <v>72.588890000000006</v>
      </c>
      <c r="BJ6" s="29">
        <v>71.788889999999995</v>
      </c>
      <c r="BK6" s="29">
        <v>72.822220000000002</v>
      </c>
      <c r="BL6" s="29">
        <v>73.283330000000007</v>
      </c>
      <c r="BM6" s="29">
        <v>78.416659999999993</v>
      </c>
      <c r="BN6" s="29">
        <v>83.594440000000006</v>
      </c>
      <c r="BO6" s="29">
        <v>88.072220000000002</v>
      </c>
      <c r="BP6" s="29">
        <v>91.105549999999994</v>
      </c>
      <c r="BQ6" s="29">
        <v>89.438890000000001</v>
      </c>
      <c r="BR6" s="29">
        <v>88.227779999999996</v>
      </c>
      <c r="BS6" s="29">
        <v>88.588890000000006</v>
      </c>
      <c r="BT6" s="29">
        <v>87.7</v>
      </c>
      <c r="BU6" s="29">
        <v>88.844440000000006</v>
      </c>
      <c r="BV6" s="29">
        <v>88.916659999999993</v>
      </c>
      <c r="BW6" s="29">
        <v>86.366669999999999</v>
      </c>
      <c r="BX6" s="29">
        <v>83.066670000000002</v>
      </c>
      <c r="BY6" s="29">
        <v>80.266670000000005</v>
      </c>
      <c r="BZ6" s="29">
        <v>79.427779999999998</v>
      </c>
      <c r="CA6" s="29">
        <v>78.105549999999994</v>
      </c>
      <c r="CB6" s="29">
        <v>75.322220000000002</v>
      </c>
    </row>
    <row r="7" spans="1:105" x14ac:dyDescent="0.25">
      <c r="A7" s="9" t="s">
        <v>161</v>
      </c>
      <c r="B7" s="9" t="s">
        <v>162</v>
      </c>
      <c r="C7" s="9" t="s">
        <v>19</v>
      </c>
      <c r="D7" s="9" t="s">
        <v>148</v>
      </c>
      <c r="E7" s="9">
        <v>2015</v>
      </c>
      <c r="F7" s="9">
        <v>10</v>
      </c>
      <c r="BE7" s="29">
        <v>71.620779999999996</v>
      </c>
      <c r="BF7" s="29">
        <v>70.354110000000006</v>
      </c>
      <c r="BG7" s="29">
        <v>69.963449999999995</v>
      </c>
      <c r="BH7" s="29">
        <v>69.640659999999997</v>
      </c>
      <c r="BI7" s="29">
        <v>68.535110000000003</v>
      </c>
      <c r="BJ7" s="29">
        <v>68.285110000000003</v>
      </c>
      <c r="BK7" s="29">
        <v>68.30556</v>
      </c>
      <c r="BL7" s="29">
        <v>68.640659999999997</v>
      </c>
      <c r="BM7" s="29">
        <v>71.185670000000002</v>
      </c>
      <c r="BN7" s="29">
        <v>75.284769999999995</v>
      </c>
      <c r="BO7" s="29">
        <v>79.073999999999998</v>
      </c>
      <c r="BP7" s="29">
        <v>81.001440000000002</v>
      </c>
      <c r="BQ7" s="29">
        <v>81.359660000000005</v>
      </c>
      <c r="BR7" s="29">
        <v>82.201769999999996</v>
      </c>
      <c r="BS7" s="29">
        <v>81.455560000000006</v>
      </c>
      <c r="BT7" s="29">
        <v>81.403220000000005</v>
      </c>
      <c r="BU7" s="29">
        <v>81.468440000000001</v>
      </c>
      <c r="BV7" s="29">
        <v>79.392669999999995</v>
      </c>
      <c r="BW7" s="29">
        <v>76.615780000000001</v>
      </c>
      <c r="BX7" s="29">
        <v>74.713449999999995</v>
      </c>
      <c r="BY7" s="29">
        <v>73.551770000000005</v>
      </c>
      <c r="BZ7" s="29">
        <v>72.179550000000006</v>
      </c>
      <c r="CA7" s="29">
        <v>71.251779999999997</v>
      </c>
      <c r="CB7" s="29">
        <v>70.590670000000003</v>
      </c>
    </row>
    <row r="8" spans="1:105" x14ac:dyDescent="0.25">
      <c r="A8" s="9" t="s">
        <v>161</v>
      </c>
      <c r="B8" s="9" t="s">
        <v>162</v>
      </c>
      <c r="C8" s="9" t="s">
        <v>19</v>
      </c>
      <c r="D8" s="9" t="s">
        <v>148</v>
      </c>
      <c r="E8" s="9">
        <v>2016</v>
      </c>
      <c r="F8" s="9">
        <v>5</v>
      </c>
      <c r="BE8" s="29">
        <v>65.698530000000005</v>
      </c>
      <c r="BF8" s="29">
        <v>65.558819999999997</v>
      </c>
      <c r="BG8" s="29">
        <v>65.189340000000001</v>
      </c>
      <c r="BH8" s="29">
        <v>65.229780000000005</v>
      </c>
      <c r="BI8" s="29">
        <v>63.959560000000003</v>
      </c>
      <c r="BJ8" s="29">
        <v>63.279409999999999</v>
      </c>
      <c r="BK8" s="29">
        <v>64.119479999999996</v>
      </c>
      <c r="BL8" s="29">
        <v>67.220590000000001</v>
      </c>
      <c r="BM8" s="29">
        <v>73.141540000000006</v>
      </c>
      <c r="BN8" s="29">
        <v>77.341909999999999</v>
      </c>
      <c r="BO8" s="29">
        <v>80.472430000000003</v>
      </c>
      <c r="BP8" s="29">
        <v>81.402569999999997</v>
      </c>
      <c r="BQ8" s="29">
        <v>80.852940000000004</v>
      </c>
      <c r="BR8" s="29">
        <v>81.972430000000003</v>
      </c>
      <c r="BS8" s="29">
        <v>80.8125</v>
      </c>
      <c r="BT8" s="29">
        <v>80.391540000000006</v>
      </c>
      <c r="BU8" s="29">
        <v>80.141540000000006</v>
      </c>
      <c r="BV8" s="29">
        <v>80.121319999999997</v>
      </c>
      <c r="BW8" s="29">
        <v>81.060659999999999</v>
      </c>
      <c r="BX8" s="29">
        <v>77.810659999999999</v>
      </c>
      <c r="BY8" s="29">
        <v>74.540440000000004</v>
      </c>
      <c r="BZ8" s="29">
        <v>71.979780000000005</v>
      </c>
      <c r="CA8" s="29">
        <v>71.159930000000003</v>
      </c>
      <c r="CB8" s="29">
        <v>70.238969999999995</v>
      </c>
    </row>
    <row r="9" spans="1:105" x14ac:dyDescent="0.25">
      <c r="A9" s="9" t="s">
        <v>161</v>
      </c>
      <c r="B9" s="9" t="s">
        <v>162</v>
      </c>
      <c r="C9" s="9" t="s">
        <v>19</v>
      </c>
      <c r="D9" s="9" t="s">
        <v>148</v>
      </c>
      <c r="E9" s="9">
        <v>2016</v>
      </c>
      <c r="F9" s="9">
        <v>6</v>
      </c>
      <c r="BE9" s="29">
        <v>67.042209999999997</v>
      </c>
      <c r="BF9" s="29">
        <v>65.689340000000001</v>
      </c>
      <c r="BG9" s="29">
        <v>65.509190000000004</v>
      </c>
      <c r="BH9" s="29">
        <v>65.169120000000007</v>
      </c>
      <c r="BI9" s="29">
        <v>65.496399999999994</v>
      </c>
      <c r="BJ9" s="29">
        <v>65.136110000000002</v>
      </c>
      <c r="BK9" s="29">
        <v>65.136110000000002</v>
      </c>
      <c r="BL9" s="29">
        <v>68.25</v>
      </c>
      <c r="BM9" s="29">
        <v>71.203969999999998</v>
      </c>
      <c r="BN9" s="29">
        <v>74.450779999999995</v>
      </c>
      <c r="BO9" s="29">
        <v>77.966030000000003</v>
      </c>
      <c r="BP9" s="29">
        <v>80.405770000000004</v>
      </c>
      <c r="BQ9" s="29">
        <v>81.135549999999995</v>
      </c>
      <c r="BR9" s="29">
        <v>82.029489999999996</v>
      </c>
      <c r="BS9" s="29">
        <v>80.989040000000003</v>
      </c>
      <c r="BT9" s="29">
        <v>81.419200000000004</v>
      </c>
      <c r="BU9" s="29">
        <v>82.251840000000001</v>
      </c>
      <c r="BV9" s="29">
        <v>80.661770000000004</v>
      </c>
      <c r="BW9" s="29">
        <v>79.178380000000004</v>
      </c>
      <c r="BX9" s="29">
        <v>77.071290000000005</v>
      </c>
      <c r="BY9" s="29">
        <v>74.43974</v>
      </c>
      <c r="BZ9" s="29">
        <v>72.136510000000001</v>
      </c>
      <c r="CA9" s="29">
        <v>71.046430000000001</v>
      </c>
      <c r="CB9" s="29">
        <v>70.075839999999999</v>
      </c>
    </row>
    <row r="10" spans="1:105" x14ac:dyDescent="0.25">
      <c r="A10" s="9" t="s">
        <v>161</v>
      </c>
      <c r="B10" s="9" t="s">
        <v>162</v>
      </c>
      <c r="C10" s="9" t="s">
        <v>19</v>
      </c>
      <c r="D10" s="9" t="s">
        <v>148</v>
      </c>
      <c r="E10" s="9">
        <v>2016</v>
      </c>
      <c r="F10" s="9">
        <v>7</v>
      </c>
      <c r="BE10" s="29">
        <v>70.373220000000003</v>
      </c>
      <c r="BF10" s="29">
        <v>69.541330000000002</v>
      </c>
      <c r="BG10" s="29">
        <v>69.611660000000001</v>
      </c>
      <c r="BH10" s="29">
        <v>69.346890000000002</v>
      </c>
      <c r="BI10" s="29">
        <v>68.997</v>
      </c>
      <c r="BJ10" s="29">
        <v>68.806880000000007</v>
      </c>
      <c r="BK10" s="29">
        <v>69.222340000000003</v>
      </c>
      <c r="BL10" s="29">
        <v>70.64555</v>
      </c>
      <c r="BM10" s="29">
        <v>72.350560000000002</v>
      </c>
      <c r="BN10" s="29">
        <v>74.216549999999998</v>
      </c>
      <c r="BO10" s="29">
        <v>75.956890000000001</v>
      </c>
      <c r="BP10" s="29">
        <v>75.679220000000001</v>
      </c>
      <c r="BQ10" s="29">
        <v>76.845219999999998</v>
      </c>
      <c r="BR10" s="29">
        <v>79.498559999999998</v>
      </c>
      <c r="BS10" s="29">
        <v>80.649439999999998</v>
      </c>
      <c r="BT10" s="29">
        <v>79.802779999999998</v>
      </c>
      <c r="BU10" s="29">
        <v>78.554109999999994</v>
      </c>
      <c r="BV10" s="29">
        <v>78.223780000000005</v>
      </c>
      <c r="BW10" s="29">
        <v>78.201769999999996</v>
      </c>
      <c r="BX10" s="29">
        <v>76.163550000000001</v>
      </c>
      <c r="BY10" s="29">
        <v>74.024439999999998</v>
      </c>
      <c r="BZ10" s="29">
        <v>72.851780000000005</v>
      </c>
      <c r="CA10" s="29">
        <v>72.623220000000003</v>
      </c>
      <c r="CB10" s="29">
        <v>72.159229999999994</v>
      </c>
    </row>
    <row r="11" spans="1:105" x14ac:dyDescent="0.25">
      <c r="A11" s="9" t="s">
        <v>161</v>
      </c>
      <c r="B11" s="9" t="s">
        <v>162</v>
      </c>
      <c r="C11" s="9" t="s">
        <v>19</v>
      </c>
      <c r="D11" s="9" t="s">
        <v>148</v>
      </c>
      <c r="E11" s="9">
        <v>2016</v>
      </c>
      <c r="F11" s="9">
        <v>8</v>
      </c>
      <c r="BE11" s="29">
        <v>71.710220000000007</v>
      </c>
      <c r="BF11" s="29">
        <v>71.726330000000004</v>
      </c>
      <c r="BG11" s="29">
        <v>71.137439999999998</v>
      </c>
      <c r="BH11" s="29">
        <v>70.887439999999998</v>
      </c>
      <c r="BI11" s="29">
        <v>70.213449999999995</v>
      </c>
      <c r="BJ11" s="29">
        <v>70.124560000000002</v>
      </c>
      <c r="BK11" s="29">
        <v>70.285669999999996</v>
      </c>
      <c r="BL11" s="29">
        <v>70.89555</v>
      </c>
      <c r="BM11" s="29">
        <v>73.988</v>
      </c>
      <c r="BN11" s="29">
        <v>77.514889999999994</v>
      </c>
      <c r="BO11" s="29">
        <v>81.074550000000002</v>
      </c>
      <c r="BP11" s="29">
        <v>82.192999999999998</v>
      </c>
      <c r="BQ11" s="29">
        <v>83.456440000000001</v>
      </c>
      <c r="BR11" s="29">
        <v>82.850890000000007</v>
      </c>
      <c r="BS11" s="29">
        <v>83.670450000000002</v>
      </c>
      <c r="BT11" s="29">
        <v>84.166659999999993</v>
      </c>
      <c r="BU11" s="29">
        <v>83.403779999999998</v>
      </c>
      <c r="BV11" s="29">
        <v>83.242670000000004</v>
      </c>
      <c r="BW11" s="29">
        <v>80.587109999999996</v>
      </c>
      <c r="BX11" s="29">
        <v>78.238</v>
      </c>
      <c r="BY11" s="29">
        <v>75.70411</v>
      </c>
      <c r="BZ11" s="29">
        <v>74.16489</v>
      </c>
      <c r="CA11" s="29">
        <v>73.575999999999993</v>
      </c>
      <c r="CB11" s="29">
        <v>72.950890000000001</v>
      </c>
    </row>
    <row r="12" spans="1:105" x14ac:dyDescent="0.25">
      <c r="A12" s="9" t="s">
        <v>161</v>
      </c>
      <c r="B12" s="9" t="s">
        <v>162</v>
      </c>
      <c r="C12" s="9" t="s">
        <v>19</v>
      </c>
      <c r="D12" s="9" t="s">
        <v>148</v>
      </c>
      <c r="E12" s="9">
        <v>2016</v>
      </c>
      <c r="F12" s="9">
        <v>9</v>
      </c>
      <c r="BE12" s="29">
        <v>74.538889999999995</v>
      </c>
      <c r="BF12" s="29">
        <v>73.733329999999995</v>
      </c>
      <c r="BG12" s="29">
        <v>72.644450000000006</v>
      </c>
      <c r="BH12" s="29">
        <v>72.483329999999995</v>
      </c>
      <c r="BI12" s="29">
        <v>72.588890000000006</v>
      </c>
      <c r="BJ12" s="29">
        <v>71.788889999999995</v>
      </c>
      <c r="BK12" s="29">
        <v>72.822220000000002</v>
      </c>
      <c r="BL12" s="29">
        <v>73.283330000000007</v>
      </c>
      <c r="BM12" s="29">
        <v>78.416659999999993</v>
      </c>
      <c r="BN12" s="29">
        <v>83.594440000000006</v>
      </c>
      <c r="BO12" s="29">
        <v>88.072220000000002</v>
      </c>
      <c r="BP12" s="29">
        <v>91.105549999999994</v>
      </c>
      <c r="BQ12" s="29">
        <v>89.438890000000001</v>
      </c>
      <c r="BR12" s="29">
        <v>88.227779999999996</v>
      </c>
      <c r="BS12" s="29">
        <v>88.588890000000006</v>
      </c>
      <c r="BT12" s="29">
        <v>87.7</v>
      </c>
      <c r="BU12" s="29">
        <v>88.844440000000006</v>
      </c>
      <c r="BV12" s="29">
        <v>88.916659999999993</v>
      </c>
      <c r="BW12" s="29">
        <v>86.366669999999999</v>
      </c>
      <c r="BX12" s="29">
        <v>83.066670000000002</v>
      </c>
      <c r="BY12" s="29">
        <v>80.266670000000005</v>
      </c>
      <c r="BZ12" s="29">
        <v>79.427779999999998</v>
      </c>
      <c r="CA12" s="29">
        <v>78.105549999999994</v>
      </c>
      <c r="CB12" s="29">
        <v>75.322220000000002</v>
      </c>
    </row>
    <row r="13" spans="1:105" x14ac:dyDescent="0.25">
      <c r="A13" s="9" t="s">
        <v>161</v>
      </c>
      <c r="B13" s="9" t="s">
        <v>162</v>
      </c>
      <c r="C13" s="9" t="s">
        <v>19</v>
      </c>
      <c r="D13" s="9" t="s">
        <v>148</v>
      </c>
      <c r="E13" s="9">
        <v>2016</v>
      </c>
      <c r="F13" s="9">
        <v>10</v>
      </c>
      <c r="BE13" s="29">
        <v>71.620779999999996</v>
      </c>
      <c r="BF13" s="29">
        <v>70.354110000000006</v>
      </c>
      <c r="BG13" s="29">
        <v>69.963449999999995</v>
      </c>
      <c r="BH13" s="29">
        <v>69.640659999999997</v>
      </c>
      <c r="BI13" s="29">
        <v>68.535110000000003</v>
      </c>
      <c r="BJ13" s="29">
        <v>68.285110000000003</v>
      </c>
      <c r="BK13" s="29">
        <v>68.30556</v>
      </c>
      <c r="BL13" s="29">
        <v>68.640659999999997</v>
      </c>
      <c r="BM13" s="29">
        <v>71.185670000000002</v>
      </c>
      <c r="BN13" s="29">
        <v>75.284769999999995</v>
      </c>
      <c r="BO13" s="29">
        <v>79.073999999999998</v>
      </c>
      <c r="BP13" s="29">
        <v>81.001440000000002</v>
      </c>
      <c r="BQ13" s="29">
        <v>81.359660000000005</v>
      </c>
      <c r="BR13" s="29">
        <v>82.201769999999996</v>
      </c>
      <c r="BS13" s="29">
        <v>81.455560000000006</v>
      </c>
      <c r="BT13" s="29">
        <v>81.403220000000005</v>
      </c>
      <c r="BU13" s="29">
        <v>81.468440000000001</v>
      </c>
      <c r="BV13" s="29">
        <v>79.392669999999995</v>
      </c>
      <c r="BW13" s="29">
        <v>76.615780000000001</v>
      </c>
      <c r="BX13" s="29">
        <v>74.713449999999995</v>
      </c>
      <c r="BY13" s="29">
        <v>73.551770000000005</v>
      </c>
      <c r="BZ13" s="29">
        <v>72.179550000000006</v>
      </c>
      <c r="CA13" s="29">
        <v>71.251779999999997</v>
      </c>
      <c r="CB13" s="29">
        <v>70.590670000000003</v>
      </c>
    </row>
    <row r="14" spans="1:105" x14ac:dyDescent="0.25">
      <c r="A14" s="9" t="s">
        <v>161</v>
      </c>
      <c r="B14" s="9" t="s">
        <v>162</v>
      </c>
      <c r="C14" s="9" t="s">
        <v>19</v>
      </c>
      <c r="D14" s="9" t="s">
        <v>148</v>
      </c>
      <c r="E14" s="9">
        <v>2017</v>
      </c>
      <c r="F14" s="9">
        <v>5</v>
      </c>
      <c r="BE14" s="29">
        <v>65.698530000000005</v>
      </c>
      <c r="BF14" s="29">
        <v>65.558819999999997</v>
      </c>
      <c r="BG14" s="29">
        <v>65.189340000000001</v>
      </c>
      <c r="BH14" s="29">
        <v>65.229780000000005</v>
      </c>
      <c r="BI14" s="29">
        <v>63.959560000000003</v>
      </c>
      <c r="BJ14" s="29">
        <v>63.279409999999999</v>
      </c>
      <c r="BK14" s="29">
        <v>64.119479999999996</v>
      </c>
      <c r="BL14" s="29">
        <v>67.220590000000001</v>
      </c>
      <c r="BM14" s="29">
        <v>73.141540000000006</v>
      </c>
      <c r="BN14" s="29">
        <v>77.341909999999999</v>
      </c>
      <c r="BO14" s="29">
        <v>80.472430000000003</v>
      </c>
      <c r="BP14" s="29">
        <v>81.402569999999997</v>
      </c>
      <c r="BQ14" s="29">
        <v>80.852940000000004</v>
      </c>
      <c r="BR14" s="29">
        <v>81.972430000000003</v>
      </c>
      <c r="BS14" s="29">
        <v>80.8125</v>
      </c>
      <c r="BT14" s="29">
        <v>80.391540000000006</v>
      </c>
      <c r="BU14" s="29">
        <v>80.141540000000006</v>
      </c>
      <c r="BV14" s="29">
        <v>80.121319999999997</v>
      </c>
      <c r="BW14" s="29">
        <v>81.060659999999999</v>
      </c>
      <c r="BX14" s="29">
        <v>77.810659999999999</v>
      </c>
      <c r="BY14" s="29">
        <v>74.540440000000004</v>
      </c>
      <c r="BZ14" s="29">
        <v>71.979780000000005</v>
      </c>
      <c r="CA14" s="29">
        <v>71.159930000000003</v>
      </c>
      <c r="CB14" s="29">
        <v>70.238969999999995</v>
      </c>
    </row>
    <row r="15" spans="1:105" x14ac:dyDescent="0.25">
      <c r="A15" s="9" t="s">
        <v>161</v>
      </c>
      <c r="B15" s="9" t="s">
        <v>162</v>
      </c>
      <c r="C15" s="9" t="s">
        <v>19</v>
      </c>
      <c r="D15" s="9" t="s">
        <v>148</v>
      </c>
      <c r="E15" s="9">
        <v>2017</v>
      </c>
      <c r="F15" s="9">
        <v>6</v>
      </c>
      <c r="BE15" s="29">
        <v>67.042209999999997</v>
      </c>
      <c r="BF15" s="29">
        <v>65.689340000000001</v>
      </c>
      <c r="BG15" s="29">
        <v>65.509190000000004</v>
      </c>
      <c r="BH15" s="29">
        <v>65.169120000000007</v>
      </c>
      <c r="BI15" s="29">
        <v>65.496399999999994</v>
      </c>
      <c r="BJ15" s="29">
        <v>65.136110000000002</v>
      </c>
      <c r="BK15" s="29">
        <v>65.136110000000002</v>
      </c>
      <c r="BL15" s="29">
        <v>68.25</v>
      </c>
      <c r="BM15" s="29">
        <v>71.203969999999998</v>
      </c>
      <c r="BN15" s="29">
        <v>74.450779999999995</v>
      </c>
      <c r="BO15" s="29">
        <v>77.966030000000003</v>
      </c>
      <c r="BP15" s="29">
        <v>80.405770000000004</v>
      </c>
      <c r="BQ15" s="29">
        <v>81.135549999999995</v>
      </c>
      <c r="BR15" s="29">
        <v>82.029489999999996</v>
      </c>
      <c r="BS15" s="29">
        <v>80.989040000000003</v>
      </c>
      <c r="BT15" s="29">
        <v>81.419200000000004</v>
      </c>
      <c r="BU15" s="29">
        <v>82.251840000000001</v>
      </c>
      <c r="BV15" s="29">
        <v>80.661770000000004</v>
      </c>
      <c r="BW15" s="29">
        <v>79.178380000000004</v>
      </c>
      <c r="BX15" s="29">
        <v>77.071290000000005</v>
      </c>
      <c r="BY15" s="29">
        <v>74.43974</v>
      </c>
      <c r="BZ15" s="29">
        <v>72.136510000000001</v>
      </c>
      <c r="CA15" s="29">
        <v>71.046430000000001</v>
      </c>
      <c r="CB15" s="29">
        <v>70.075839999999999</v>
      </c>
    </row>
    <row r="16" spans="1:105" x14ac:dyDescent="0.25">
      <c r="A16" s="9" t="s">
        <v>161</v>
      </c>
      <c r="B16" s="9" t="s">
        <v>162</v>
      </c>
      <c r="C16" s="9" t="s">
        <v>19</v>
      </c>
      <c r="D16" s="9" t="s">
        <v>148</v>
      </c>
      <c r="E16" s="9">
        <v>2017</v>
      </c>
      <c r="F16" s="9">
        <v>7</v>
      </c>
      <c r="BE16" s="29">
        <v>70.373220000000003</v>
      </c>
      <c r="BF16" s="29">
        <v>69.541330000000002</v>
      </c>
      <c r="BG16" s="29">
        <v>69.611660000000001</v>
      </c>
      <c r="BH16" s="29">
        <v>69.346890000000002</v>
      </c>
      <c r="BI16" s="29">
        <v>68.997</v>
      </c>
      <c r="BJ16" s="29">
        <v>68.806880000000007</v>
      </c>
      <c r="BK16" s="29">
        <v>69.222340000000003</v>
      </c>
      <c r="BL16" s="29">
        <v>70.64555</v>
      </c>
      <c r="BM16" s="29">
        <v>72.350560000000002</v>
      </c>
      <c r="BN16" s="29">
        <v>74.216549999999998</v>
      </c>
      <c r="BO16" s="29">
        <v>75.956890000000001</v>
      </c>
      <c r="BP16" s="29">
        <v>75.679220000000001</v>
      </c>
      <c r="BQ16" s="29">
        <v>76.845219999999998</v>
      </c>
      <c r="BR16" s="29">
        <v>79.498559999999998</v>
      </c>
      <c r="BS16" s="29">
        <v>80.649439999999998</v>
      </c>
      <c r="BT16" s="29">
        <v>79.802779999999998</v>
      </c>
      <c r="BU16" s="29">
        <v>78.554109999999994</v>
      </c>
      <c r="BV16" s="29">
        <v>78.223780000000005</v>
      </c>
      <c r="BW16" s="29">
        <v>78.201769999999996</v>
      </c>
      <c r="BX16" s="29">
        <v>76.163550000000001</v>
      </c>
      <c r="BY16" s="29">
        <v>74.024439999999998</v>
      </c>
      <c r="BZ16" s="29">
        <v>72.851780000000005</v>
      </c>
      <c r="CA16" s="29">
        <v>72.623220000000003</v>
      </c>
      <c r="CB16" s="29">
        <v>72.159229999999994</v>
      </c>
    </row>
    <row r="17" spans="1:80" x14ac:dyDescent="0.25">
      <c r="A17" s="9" t="s">
        <v>161</v>
      </c>
      <c r="B17" s="9" t="s">
        <v>162</v>
      </c>
      <c r="C17" s="9" t="s">
        <v>19</v>
      </c>
      <c r="D17" s="9" t="s">
        <v>148</v>
      </c>
      <c r="E17" s="9">
        <v>2017</v>
      </c>
      <c r="F17" s="9">
        <v>8</v>
      </c>
      <c r="BE17" s="29">
        <v>71.710220000000007</v>
      </c>
      <c r="BF17" s="29">
        <v>71.726330000000004</v>
      </c>
      <c r="BG17" s="29">
        <v>71.137439999999998</v>
      </c>
      <c r="BH17" s="29">
        <v>70.887439999999998</v>
      </c>
      <c r="BI17" s="29">
        <v>70.213449999999995</v>
      </c>
      <c r="BJ17" s="29">
        <v>70.124560000000002</v>
      </c>
      <c r="BK17" s="29">
        <v>70.285669999999996</v>
      </c>
      <c r="BL17" s="29">
        <v>70.89555</v>
      </c>
      <c r="BM17" s="29">
        <v>73.988</v>
      </c>
      <c r="BN17" s="29">
        <v>77.514889999999994</v>
      </c>
      <c r="BO17" s="29">
        <v>81.074550000000002</v>
      </c>
      <c r="BP17" s="29">
        <v>82.192999999999998</v>
      </c>
      <c r="BQ17" s="29">
        <v>83.456440000000001</v>
      </c>
      <c r="BR17" s="29">
        <v>82.850890000000007</v>
      </c>
      <c r="BS17" s="29">
        <v>83.670450000000002</v>
      </c>
      <c r="BT17" s="29">
        <v>84.166659999999993</v>
      </c>
      <c r="BU17" s="29">
        <v>83.403779999999998</v>
      </c>
      <c r="BV17" s="29">
        <v>83.242670000000004</v>
      </c>
      <c r="BW17" s="29">
        <v>80.587109999999996</v>
      </c>
      <c r="BX17" s="29">
        <v>78.238</v>
      </c>
      <c r="BY17" s="29">
        <v>75.70411</v>
      </c>
      <c r="BZ17" s="29">
        <v>74.16489</v>
      </c>
      <c r="CA17" s="29">
        <v>73.575999999999993</v>
      </c>
      <c r="CB17" s="29">
        <v>72.950890000000001</v>
      </c>
    </row>
    <row r="18" spans="1:80" x14ac:dyDescent="0.25">
      <c r="A18" s="9" t="s">
        <v>161</v>
      </c>
      <c r="B18" s="9" t="s">
        <v>162</v>
      </c>
      <c r="C18" s="9" t="s">
        <v>19</v>
      </c>
      <c r="D18" s="9" t="s">
        <v>148</v>
      </c>
      <c r="E18" s="9">
        <v>2017</v>
      </c>
      <c r="F18" s="9">
        <v>9</v>
      </c>
      <c r="BE18" s="29">
        <v>74.538889999999995</v>
      </c>
      <c r="BF18" s="29">
        <v>73.733329999999995</v>
      </c>
      <c r="BG18" s="29">
        <v>72.644450000000006</v>
      </c>
      <c r="BH18" s="29">
        <v>72.483329999999995</v>
      </c>
      <c r="BI18" s="29">
        <v>72.588890000000006</v>
      </c>
      <c r="BJ18" s="29">
        <v>71.788889999999995</v>
      </c>
      <c r="BK18" s="29">
        <v>72.822220000000002</v>
      </c>
      <c r="BL18" s="29">
        <v>73.283330000000007</v>
      </c>
      <c r="BM18" s="29">
        <v>78.416659999999993</v>
      </c>
      <c r="BN18" s="29">
        <v>83.594440000000006</v>
      </c>
      <c r="BO18" s="29">
        <v>88.072220000000002</v>
      </c>
      <c r="BP18" s="29">
        <v>91.105549999999994</v>
      </c>
      <c r="BQ18" s="29">
        <v>89.438890000000001</v>
      </c>
      <c r="BR18" s="29">
        <v>88.227779999999996</v>
      </c>
      <c r="BS18" s="29">
        <v>88.588890000000006</v>
      </c>
      <c r="BT18" s="29">
        <v>87.7</v>
      </c>
      <c r="BU18" s="29">
        <v>88.844440000000006</v>
      </c>
      <c r="BV18" s="29">
        <v>88.916659999999993</v>
      </c>
      <c r="BW18" s="29">
        <v>86.366669999999999</v>
      </c>
      <c r="BX18" s="29">
        <v>83.066670000000002</v>
      </c>
      <c r="BY18" s="29">
        <v>80.266670000000005</v>
      </c>
      <c r="BZ18" s="29">
        <v>79.427779999999998</v>
      </c>
      <c r="CA18" s="29">
        <v>78.105549999999994</v>
      </c>
      <c r="CB18" s="29">
        <v>75.322220000000002</v>
      </c>
    </row>
    <row r="19" spans="1:80" x14ac:dyDescent="0.25">
      <c r="A19" s="9" t="s">
        <v>161</v>
      </c>
      <c r="B19" s="9" t="s">
        <v>162</v>
      </c>
      <c r="C19" s="9" t="s">
        <v>19</v>
      </c>
      <c r="D19" s="9" t="s">
        <v>148</v>
      </c>
      <c r="E19" s="9">
        <v>2017</v>
      </c>
      <c r="F19" s="9">
        <v>10</v>
      </c>
      <c r="BE19" s="29">
        <v>71.620779999999996</v>
      </c>
      <c r="BF19" s="29">
        <v>70.354110000000006</v>
      </c>
      <c r="BG19" s="29">
        <v>69.963449999999995</v>
      </c>
      <c r="BH19" s="29">
        <v>69.640659999999997</v>
      </c>
      <c r="BI19" s="29">
        <v>68.535110000000003</v>
      </c>
      <c r="BJ19" s="29">
        <v>68.285110000000003</v>
      </c>
      <c r="BK19" s="29">
        <v>68.30556</v>
      </c>
      <c r="BL19" s="29">
        <v>68.640659999999997</v>
      </c>
      <c r="BM19" s="29">
        <v>71.185670000000002</v>
      </c>
      <c r="BN19" s="29">
        <v>75.284769999999995</v>
      </c>
      <c r="BO19" s="29">
        <v>79.073999999999998</v>
      </c>
      <c r="BP19" s="29">
        <v>81.001440000000002</v>
      </c>
      <c r="BQ19" s="29">
        <v>81.359660000000005</v>
      </c>
      <c r="BR19" s="29">
        <v>82.201769999999996</v>
      </c>
      <c r="BS19" s="29">
        <v>81.455560000000006</v>
      </c>
      <c r="BT19" s="29">
        <v>81.403220000000005</v>
      </c>
      <c r="BU19" s="29">
        <v>81.468440000000001</v>
      </c>
      <c r="BV19" s="29">
        <v>79.392669999999995</v>
      </c>
      <c r="BW19" s="29">
        <v>76.615780000000001</v>
      </c>
      <c r="BX19" s="29">
        <v>74.713449999999995</v>
      </c>
      <c r="BY19" s="29">
        <v>73.551770000000005</v>
      </c>
      <c r="BZ19" s="29">
        <v>72.179550000000006</v>
      </c>
      <c r="CA19" s="29">
        <v>71.251779999999997</v>
      </c>
      <c r="CB19" s="29">
        <v>70.590670000000003</v>
      </c>
    </row>
    <row r="20" spans="1:80" x14ac:dyDescent="0.25">
      <c r="A20" s="9" t="s">
        <v>161</v>
      </c>
      <c r="B20" s="9" t="s">
        <v>162</v>
      </c>
      <c r="C20" s="9" t="s">
        <v>19</v>
      </c>
      <c r="D20" s="9" t="s">
        <v>148</v>
      </c>
      <c r="E20" s="9">
        <v>2018</v>
      </c>
      <c r="F20" s="9">
        <v>5</v>
      </c>
      <c r="BE20" s="29">
        <v>65.698530000000005</v>
      </c>
      <c r="BF20" s="29">
        <v>65.558819999999997</v>
      </c>
      <c r="BG20" s="29">
        <v>65.189340000000001</v>
      </c>
      <c r="BH20" s="29">
        <v>65.229780000000005</v>
      </c>
      <c r="BI20" s="29">
        <v>63.959560000000003</v>
      </c>
      <c r="BJ20" s="29">
        <v>63.279409999999999</v>
      </c>
      <c r="BK20" s="29">
        <v>64.119479999999996</v>
      </c>
      <c r="BL20" s="29">
        <v>67.220590000000001</v>
      </c>
      <c r="BM20" s="29">
        <v>73.141540000000006</v>
      </c>
      <c r="BN20" s="29">
        <v>77.341909999999999</v>
      </c>
      <c r="BO20" s="29">
        <v>80.472430000000003</v>
      </c>
      <c r="BP20" s="29">
        <v>81.402569999999997</v>
      </c>
      <c r="BQ20" s="29">
        <v>80.852940000000004</v>
      </c>
      <c r="BR20" s="29">
        <v>81.972430000000003</v>
      </c>
      <c r="BS20" s="29">
        <v>80.8125</v>
      </c>
      <c r="BT20" s="29">
        <v>80.391540000000006</v>
      </c>
      <c r="BU20" s="29">
        <v>80.141540000000006</v>
      </c>
      <c r="BV20" s="29">
        <v>80.121319999999997</v>
      </c>
      <c r="BW20" s="29">
        <v>81.060659999999999</v>
      </c>
      <c r="BX20" s="29">
        <v>77.810659999999999</v>
      </c>
      <c r="BY20" s="29">
        <v>74.540440000000004</v>
      </c>
      <c r="BZ20" s="29">
        <v>71.979780000000005</v>
      </c>
      <c r="CA20" s="29">
        <v>71.159930000000003</v>
      </c>
      <c r="CB20" s="29">
        <v>70.238969999999995</v>
      </c>
    </row>
    <row r="21" spans="1:80" x14ac:dyDescent="0.25">
      <c r="A21" s="9" t="s">
        <v>161</v>
      </c>
      <c r="B21" s="9" t="s">
        <v>162</v>
      </c>
      <c r="C21" s="9" t="s">
        <v>19</v>
      </c>
      <c r="D21" s="9" t="s">
        <v>148</v>
      </c>
      <c r="E21" s="9">
        <v>2018</v>
      </c>
      <c r="F21" s="9">
        <v>6</v>
      </c>
      <c r="BE21" s="29">
        <v>67.042209999999997</v>
      </c>
      <c r="BF21" s="29">
        <v>65.689340000000001</v>
      </c>
      <c r="BG21" s="29">
        <v>65.509190000000004</v>
      </c>
      <c r="BH21" s="29">
        <v>65.169120000000007</v>
      </c>
      <c r="BI21" s="29">
        <v>65.496399999999994</v>
      </c>
      <c r="BJ21" s="29">
        <v>65.136110000000002</v>
      </c>
      <c r="BK21" s="29">
        <v>65.136110000000002</v>
      </c>
      <c r="BL21" s="29">
        <v>68.25</v>
      </c>
      <c r="BM21" s="29">
        <v>71.203969999999998</v>
      </c>
      <c r="BN21" s="29">
        <v>74.450779999999995</v>
      </c>
      <c r="BO21" s="29">
        <v>77.966030000000003</v>
      </c>
      <c r="BP21" s="29">
        <v>80.405770000000004</v>
      </c>
      <c r="BQ21" s="29">
        <v>81.135549999999995</v>
      </c>
      <c r="BR21" s="29">
        <v>82.029489999999996</v>
      </c>
      <c r="BS21" s="29">
        <v>80.989040000000003</v>
      </c>
      <c r="BT21" s="29">
        <v>81.419200000000004</v>
      </c>
      <c r="BU21" s="29">
        <v>82.251840000000001</v>
      </c>
      <c r="BV21" s="29">
        <v>80.661770000000004</v>
      </c>
      <c r="BW21" s="29">
        <v>79.178380000000004</v>
      </c>
      <c r="BX21" s="29">
        <v>77.071290000000005</v>
      </c>
      <c r="BY21" s="29">
        <v>74.43974</v>
      </c>
      <c r="BZ21" s="29">
        <v>72.136510000000001</v>
      </c>
      <c r="CA21" s="29">
        <v>71.046430000000001</v>
      </c>
      <c r="CB21" s="29">
        <v>70.075839999999999</v>
      </c>
    </row>
    <row r="22" spans="1:80" x14ac:dyDescent="0.25">
      <c r="A22" s="9" t="s">
        <v>161</v>
      </c>
      <c r="B22" s="9" t="s">
        <v>162</v>
      </c>
      <c r="C22" s="9" t="s">
        <v>19</v>
      </c>
      <c r="D22" s="9" t="s">
        <v>148</v>
      </c>
      <c r="E22" s="9">
        <v>2018</v>
      </c>
      <c r="F22" s="9">
        <v>7</v>
      </c>
      <c r="BE22" s="29">
        <v>70.373220000000003</v>
      </c>
      <c r="BF22" s="29">
        <v>69.541330000000002</v>
      </c>
      <c r="BG22" s="29">
        <v>69.611660000000001</v>
      </c>
      <c r="BH22" s="29">
        <v>69.346890000000002</v>
      </c>
      <c r="BI22" s="29">
        <v>68.997</v>
      </c>
      <c r="BJ22" s="29">
        <v>68.806880000000007</v>
      </c>
      <c r="BK22" s="29">
        <v>69.222340000000003</v>
      </c>
      <c r="BL22" s="29">
        <v>70.64555</v>
      </c>
      <c r="BM22" s="29">
        <v>72.350560000000002</v>
      </c>
      <c r="BN22" s="29">
        <v>74.216549999999998</v>
      </c>
      <c r="BO22" s="29">
        <v>75.956890000000001</v>
      </c>
      <c r="BP22" s="29">
        <v>75.679220000000001</v>
      </c>
      <c r="BQ22" s="29">
        <v>76.845219999999998</v>
      </c>
      <c r="BR22" s="29">
        <v>79.498559999999998</v>
      </c>
      <c r="BS22" s="29">
        <v>80.649439999999998</v>
      </c>
      <c r="BT22" s="29">
        <v>79.802779999999998</v>
      </c>
      <c r="BU22" s="29">
        <v>78.554109999999994</v>
      </c>
      <c r="BV22" s="29">
        <v>78.223780000000005</v>
      </c>
      <c r="BW22" s="29">
        <v>78.201769999999996</v>
      </c>
      <c r="BX22" s="29">
        <v>76.163550000000001</v>
      </c>
      <c r="BY22" s="29">
        <v>74.024439999999998</v>
      </c>
      <c r="BZ22" s="29">
        <v>72.851780000000005</v>
      </c>
      <c r="CA22" s="29">
        <v>72.623220000000003</v>
      </c>
      <c r="CB22" s="29">
        <v>72.159229999999994</v>
      </c>
    </row>
    <row r="23" spans="1:80" x14ac:dyDescent="0.25">
      <c r="A23" s="9" t="s">
        <v>161</v>
      </c>
      <c r="B23" s="9" t="s">
        <v>162</v>
      </c>
      <c r="C23" s="9" t="s">
        <v>19</v>
      </c>
      <c r="D23" s="9" t="s">
        <v>148</v>
      </c>
      <c r="E23" s="9">
        <v>2018</v>
      </c>
      <c r="F23" s="9">
        <v>8</v>
      </c>
      <c r="BE23" s="29">
        <v>71.710220000000007</v>
      </c>
      <c r="BF23" s="29">
        <v>71.726330000000004</v>
      </c>
      <c r="BG23" s="29">
        <v>71.137439999999998</v>
      </c>
      <c r="BH23" s="29">
        <v>70.887439999999998</v>
      </c>
      <c r="BI23" s="29">
        <v>70.213449999999995</v>
      </c>
      <c r="BJ23" s="29">
        <v>70.124560000000002</v>
      </c>
      <c r="BK23" s="29">
        <v>70.285669999999996</v>
      </c>
      <c r="BL23" s="29">
        <v>70.89555</v>
      </c>
      <c r="BM23" s="29">
        <v>73.988</v>
      </c>
      <c r="BN23" s="29">
        <v>77.514889999999994</v>
      </c>
      <c r="BO23" s="29">
        <v>81.074550000000002</v>
      </c>
      <c r="BP23" s="29">
        <v>82.192999999999998</v>
      </c>
      <c r="BQ23" s="29">
        <v>83.456440000000001</v>
      </c>
      <c r="BR23" s="29">
        <v>82.850890000000007</v>
      </c>
      <c r="BS23" s="29">
        <v>83.670450000000002</v>
      </c>
      <c r="BT23" s="29">
        <v>84.166659999999993</v>
      </c>
      <c r="BU23" s="29">
        <v>83.403779999999998</v>
      </c>
      <c r="BV23" s="29">
        <v>83.242670000000004</v>
      </c>
      <c r="BW23" s="29">
        <v>80.587109999999996</v>
      </c>
      <c r="BX23" s="29">
        <v>78.238</v>
      </c>
      <c r="BY23" s="29">
        <v>75.70411</v>
      </c>
      <c r="BZ23" s="29">
        <v>74.16489</v>
      </c>
      <c r="CA23" s="29">
        <v>73.575999999999993</v>
      </c>
      <c r="CB23" s="29">
        <v>72.950890000000001</v>
      </c>
    </row>
    <row r="24" spans="1:80" x14ac:dyDescent="0.25">
      <c r="A24" s="9" t="s">
        <v>161</v>
      </c>
      <c r="B24" s="9" t="s">
        <v>162</v>
      </c>
      <c r="C24" s="9" t="s">
        <v>19</v>
      </c>
      <c r="D24" s="9" t="s">
        <v>148</v>
      </c>
      <c r="E24" s="9">
        <v>2018</v>
      </c>
      <c r="F24" s="9">
        <v>9</v>
      </c>
      <c r="BE24" s="29">
        <v>74.538889999999995</v>
      </c>
      <c r="BF24" s="29">
        <v>73.733329999999995</v>
      </c>
      <c r="BG24" s="29">
        <v>72.644450000000006</v>
      </c>
      <c r="BH24" s="29">
        <v>72.483329999999995</v>
      </c>
      <c r="BI24" s="29">
        <v>72.588890000000006</v>
      </c>
      <c r="BJ24" s="29">
        <v>71.788889999999995</v>
      </c>
      <c r="BK24" s="29">
        <v>72.822220000000002</v>
      </c>
      <c r="BL24" s="29">
        <v>73.283330000000007</v>
      </c>
      <c r="BM24" s="29">
        <v>78.416659999999993</v>
      </c>
      <c r="BN24" s="29">
        <v>83.594440000000006</v>
      </c>
      <c r="BO24" s="29">
        <v>88.072220000000002</v>
      </c>
      <c r="BP24" s="29">
        <v>91.105549999999994</v>
      </c>
      <c r="BQ24" s="29">
        <v>89.438890000000001</v>
      </c>
      <c r="BR24" s="29">
        <v>88.227779999999996</v>
      </c>
      <c r="BS24" s="29">
        <v>88.588890000000006</v>
      </c>
      <c r="BT24" s="29">
        <v>87.7</v>
      </c>
      <c r="BU24" s="29">
        <v>88.844440000000006</v>
      </c>
      <c r="BV24" s="29">
        <v>88.916659999999993</v>
      </c>
      <c r="BW24" s="29">
        <v>86.366669999999999</v>
      </c>
      <c r="BX24" s="29">
        <v>83.066670000000002</v>
      </c>
      <c r="BY24" s="29">
        <v>80.266670000000005</v>
      </c>
      <c r="BZ24" s="29">
        <v>79.427779999999998</v>
      </c>
      <c r="CA24" s="29">
        <v>78.105549999999994</v>
      </c>
      <c r="CB24" s="29">
        <v>75.322220000000002</v>
      </c>
    </row>
    <row r="25" spans="1:80" x14ac:dyDescent="0.25">
      <c r="A25" s="9" t="s">
        <v>161</v>
      </c>
      <c r="B25" s="9" t="s">
        <v>162</v>
      </c>
      <c r="C25" s="9" t="s">
        <v>19</v>
      </c>
      <c r="D25" s="9" t="s">
        <v>148</v>
      </c>
      <c r="E25" s="9">
        <v>2018</v>
      </c>
      <c r="F25" s="9">
        <v>10</v>
      </c>
      <c r="BE25" s="29">
        <v>71.620779999999996</v>
      </c>
      <c r="BF25" s="29">
        <v>70.354110000000006</v>
      </c>
      <c r="BG25" s="29">
        <v>69.963449999999995</v>
      </c>
      <c r="BH25" s="29">
        <v>69.640659999999997</v>
      </c>
      <c r="BI25" s="29">
        <v>68.535110000000003</v>
      </c>
      <c r="BJ25" s="29">
        <v>68.285110000000003</v>
      </c>
      <c r="BK25" s="29">
        <v>68.30556</v>
      </c>
      <c r="BL25" s="29">
        <v>68.640659999999997</v>
      </c>
      <c r="BM25" s="29">
        <v>71.185670000000002</v>
      </c>
      <c r="BN25" s="29">
        <v>75.284769999999995</v>
      </c>
      <c r="BO25" s="29">
        <v>79.073999999999998</v>
      </c>
      <c r="BP25" s="29">
        <v>81.001440000000002</v>
      </c>
      <c r="BQ25" s="29">
        <v>81.359660000000005</v>
      </c>
      <c r="BR25" s="29">
        <v>82.201769999999996</v>
      </c>
      <c r="BS25" s="29">
        <v>81.455560000000006</v>
      </c>
      <c r="BT25" s="29">
        <v>81.403220000000005</v>
      </c>
      <c r="BU25" s="29">
        <v>81.468440000000001</v>
      </c>
      <c r="BV25" s="29">
        <v>79.392669999999995</v>
      </c>
      <c r="BW25" s="29">
        <v>76.615780000000001</v>
      </c>
      <c r="BX25" s="29">
        <v>74.713449999999995</v>
      </c>
      <c r="BY25" s="29">
        <v>73.551770000000005</v>
      </c>
      <c r="BZ25" s="29">
        <v>72.179550000000006</v>
      </c>
      <c r="CA25" s="29">
        <v>71.251779999999997</v>
      </c>
      <c r="CB25" s="29">
        <v>70.590670000000003</v>
      </c>
    </row>
    <row r="26" spans="1:80" x14ac:dyDescent="0.25">
      <c r="A26" s="9" t="s">
        <v>161</v>
      </c>
      <c r="B26" s="9" t="s">
        <v>162</v>
      </c>
      <c r="C26" s="9" t="s">
        <v>19</v>
      </c>
      <c r="D26" s="9" t="s">
        <v>148</v>
      </c>
      <c r="E26" s="9">
        <v>2019</v>
      </c>
      <c r="F26" s="9">
        <v>5</v>
      </c>
      <c r="BE26" s="29">
        <v>65.698530000000005</v>
      </c>
      <c r="BF26" s="29">
        <v>65.558819999999997</v>
      </c>
      <c r="BG26" s="29">
        <v>65.189340000000001</v>
      </c>
      <c r="BH26" s="29">
        <v>65.229780000000005</v>
      </c>
      <c r="BI26" s="29">
        <v>63.959560000000003</v>
      </c>
      <c r="BJ26" s="29">
        <v>63.279409999999999</v>
      </c>
      <c r="BK26" s="29">
        <v>64.119479999999996</v>
      </c>
      <c r="BL26" s="29">
        <v>67.220590000000001</v>
      </c>
      <c r="BM26" s="29">
        <v>73.141540000000006</v>
      </c>
      <c r="BN26" s="29">
        <v>77.341909999999999</v>
      </c>
      <c r="BO26" s="29">
        <v>80.472430000000003</v>
      </c>
      <c r="BP26" s="29">
        <v>81.402569999999997</v>
      </c>
      <c r="BQ26" s="29">
        <v>80.852940000000004</v>
      </c>
      <c r="BR26" s="29">
        <v>81.972430000000003</v>
      </c>
      <c r="BS26" s="29">
        <v>80.8125</v>
      </c>
      <c r="BT26" s="29">
        <v>80.391540000000006</v>
      </c>
      <c r="BU26" s="29">
        <v>80.141540000000006</v>
      </c>
      <c r="BV26" s="29">
        <v>80.121319999999997</v>
      </c>
      <c r="BW26" s="29">
        <v>81.060659999999999</v>
      </c>
      <c r="BX26" s="29">
        <v>77.810659999999999</v>
      </c>
      <c r="BY26" s="29">
        <v>74.540440000000004</v>
      </c>
      <c r="BZ26" s="29">
        <v>71.979780000000005</v>
      </c>
      <c r="CA26" s="29">
        <v>71.159930000000003</v>
      </c>
      <c r="CB26" s="29">
        <v>70.238969999999995</v>
      </c>
    </row>
    <row r="27" spans="1:80" x14ac:dyDescent="0.25">
      <c r="A27" s="9" t="s">
        <v>161</v>
      </c>
      <c r="B27" s="9" t="s">
        <v>162</v>
      </c>
      <c r="C27" s="9" t="s">
        <v>19</v>
      </c>
      <c r="D27" s="9" t="s">
        <v>148</v>
      </c>
      <c r="E27" s="9">
        <v>2019</v>
      </c>
      <c r="F27" s="9">
        <v>6</v>
      </c>
      <c r="BE27" s="29">
        <v>67.042209999999997</v>
      </c>
      <c r="BF27" s="29">
        <v>65.689340000000001</v>
      </c>
      <c r="BG27" s="29">
        <v>65.509190000000004</v>
      </c>
      <c r="BH27" s="29">
        <v>65.169120000000007</v>
      </c>
      <c r="BI27" s="29">
        <v>65.496399999999994</v>
      </c>
      <c r="BJ27" s="29">
        <v>65.136110000000002</v>
      </c>
      <c r="BK27" s="29">
        <v>65.136110000000002</v>
      </c>
      <c r="BL27" s="29">
        <v>68.25</v>
      </c>
      <c r="BM27" s="29">
        <v>71.203969999999998</v>
      </c>
      <c r="BN27" s="29">
        <v>74.450779999999995</v>
      </c>
      <c r="BO27" s="29">
        <v>77.966030000000003</v>
      </c>
      <c r="BP27" s="29">
        <v>80.405770000000004</v>
      </c>
      <c r="BQ27" s="29">
        <v>81.135549999999995</v>
      </c>
      <c r="BR27" s="29">
        <v>82.029489999999996</v>
      </c>
      <c r="BS27" s="29">
        <v>80.989040000000003</v>
      </c>
      <c r="BT27" s="29">
        <v>81.419200000000004</v>
      </c>
      <c r="BU27" s="29">
        <v>82.251840000000001</v>
      </c>
      <c r="BV27" s="29">
        <v>80.661770000000004</v>
      </c>
      <c r="BW27" s="29">
        <v>79.178380000000004</v>
      </c>
      <c r="BX27" s="29">
        <v>77.071290000000005</v>
      </c>
      <c r="BY27" s="29">
        <v>74.43974</v>
      </c>
      <c r="BZ27" s="29">
        <v>72.136510000000001</v>
      </c>
      <c r="CA27" s="29">
        <v>71.046430000000001</v>
      </c>
      <c r="CB27" s="29">
        <v>70.075839999999999</v>
      </c>
    </row>
    <row r="28" spans="1:80" x14ac:dyDescent="0.25">
      <c r="A28" s="9" t="s">
        <v>161</v>
      </c>
      <c r="B28" s="9" t="s">
        <v>162</v>
      </c>
      <c r="C28" s="9" t="s">
        <v>19</v>
      </c>
      <c r="D28" s="9" t="s">
        <v>148</v>
      </c>
      <c r="E28" s="9">
        <v>2019</v>
      </c>
      <c r="F28" s="9">
        <v>7</v>
      </c>
      <c r="BE28" s="29">
        <v>70.373220000000003</v>
      </c>
      <c r="BF28" s="29">
        <v>69.541330000000002</v>
      </c>
      <c r="BG28" s="29">
        <v>69.611660000000001</v>
      </c>
      <c r="BH28" s="29">
        <v>69.346890000000002</v>
      </c>
      <c r="BI28" s="29">
        <v>68.997</v>
      </c>
      <c r="BJ28" s="29">
        <v>68.806880000000007</v>
      </c>
      <c r="BK28" s="29">
        <v>69.222340000000003</v>
      </c>
      <c r="BL28" s="29">
        <v>70.64555</v>
      </c>
      <c r="BM28" s="29">
        <v>72.350560000000002</v>
      </c>
      <c r="BN28" s="29">
        <v>74.216549999999998</v>
      </c>
      <c r="BO28" s="29">
        <v>75.956890000000001</v>
      </c>
      <c r="BP28" s="29">
        <v>75.679220000000001</v>
      </c>
      <c r="BQ28" s="29">
        <v>76.845219999999998</v>
      </c>
      <c r="BR28" s="29">
        <v>79.498559999999998</v>
      </c>
      <c r="BS28" s="29">
        <v>80.649439999999998</v>
      </c>
      <c r="BT28" s="29">
        <v>79.802779999999998</v>
      </c>
      <c r="BU28" s="29">
        <v>78.554109999999994</v>
      </c>
      <c r="BV28" s="29">
        <v>78.223780000000005</v>
      </c>
      <c r="BW28" s="29">
        <v>78.201769999999996</v>
      </c>
      <c r="BX28" s="29">
        <v>76.163550000000001</v>
      </c>
      <c r="BY28" s="29">
        <v>74.024439999999998</v>
      </c>
      <c r="BZ28" s="29">
        <v>72.851780000000005</v>
      </c>
      <c r="CA28" s="29">
        <v>72.623220000000003</v>
      </c>
      <c r="CB28" s="29">
        <v>72.159229999999994</v>
      </c>
    </row>
    <row r="29" spans="1:80" x14ac:dyDescent="0.25">
      <c r="A29" s="9" t="s">
        <v>161</v>
      </c>
      <c r="B29" s="9" t="s">
        <v>162</v>
      </c>
      <c r="C29" s="9" t="s">
        <v>19</v>
      </c>
      <c r="D29" s="9" t="s">
        <v>148</v>
      </c>
      <c r="E29" s="9">
        <v>2019</v>
      </c>
      <c r="F29" s="9">
        <v>8</v>
      </c>
      <c r="BE29" s="29">
        <v>71.710220000000007</v>
      </c>
      <c r="BF29" s="29">
        <v>71.726330000000004</v>
      </c>
      <c r="BG29" s="29">
        <v>71.137439999999998</v>
      </c>
      <c r="BH29" s="29">
        <v>70.887439999999998</v>
      </c>
      <c r="BI29" s="29">
        <v>70.213449999999995</v>
      </c>
      <c r="BJ29" s="29">
        <v>70.124560000000002</v>
      </c>
      <c r="BK29" s="29">
        <v>70.285669999999996</v>
      </c>
      <c r="BL29" s="29">
        <v>70.89555</v>
      </c>
      <c r="BM29" s="29">
        <v>73.988</v>
      </c>
      <c r="BN29" s="29">
        <v>77.514889999999994</v>
      </c>
      <c r="BO29" s="29">
        <v>81.074550000000002</v>
      </c>
      <c r="BP29" s="29">
        <v>82.192999999999998</v>
      </c>
      <c r="BQ29" s="29">
        <v>83.456440000000001</v>
      </c>
      <c r="BR29" s="29">
        <v>82.850890000000007</v>
      </c>
      <c r="BS29" s="29">
        <v>83.670450000000002</v>
      </c>
      <c r="BT29" s="29">
        <v>84.166659999999993</v>
      </c>
      <c r="BU29" s="29">
        <v>83.403779999999998</v>
      </c>
      <c r="BV29" s="29">
        <v>83.242670000000004</v>
      </c>
      <c r="BW29" s="29">
        <v>80.587109999999996</v>
      </c>
      <c r="BX29" s="29">
        <v>78.238</v>
      </c>
      <c r="BY29" s="29">
        <v>75.70411</v>
      </c>
      <c r="BZ29" s="29">
        <v>74.16489</v>
      </c>
      <c r="CA29" s="29">
        <v>73.575999999999993</v>
      </c>
      <c r="CB29" s="29">
        <v>72.950890000000001</v>
      </c>
    </row>
    <row r="30" spans="1:80" x14ac:dyDescent="0.25">
      <c r="A30" s="9" t="s">
        <v>161</v>
      </c>
      <c r="B30" s="9" t="s">
        <v>162</v>
      </c>
      <c r="C30" s="9" t="s">
        <v>19</v>
      </c>
      <c r="D30" s="9" t="s">
        <v>148</v>
      </c>
      <c r="E30" s="9">
        <v>2019</v>
      </c>
      <c r="F30" s="9">
        <v>9</v>
      </c>
      <c r="BE30" s="29">
        <v>74.538889999999995</v>
      </c>
      <c r="BF30" s="29">
        <v>73.733329999999995</v>
      </c>
      <c r="BG30" s="29">
        <v>72.644450000000006</v>
      </c>
      <c r="BH30" s="29">
        <v>72.483329999999995</v>
      </c>
      <c r="BI30" s="29">
        <v>72.588890000000006</v>
      </c>
      <c r="BJ30" s="29">
        <v>71.788889999999995</v>
      </c>
      <c r="BK30" s="29">
        <v>72.822220000000002</v>
      </c>
      <c r="BL30" s="29">
        <v>73.283330000000007</v>
      </c>
      <c r="BM30" s="29">
        <v>78.416659999999993</v>
      </c>
      <c r="BN30" s="29">
        <v>83.594440000000006</v>
      </c>
      <c r="BO30" s="29">
        <v>88.072220000000002</v>
      </c>
      <c r="BP30" s="29">
        <v>91.105549999999994</v>
      </c>
      <c r="BQ30" s="29">
        <v>89.438890000000001</v>
      </c>
      <c r="BR30" s="29">
        <v>88.227779999999996</v>
      </c>
      <c r="BS30" s="29">
        <v>88.588890000000006</v>
      </c>
      <c r="BT30" s="29">
        <v>87.7</v>
      </c>
      <c r="BU30" s="29">
        <v>88.844440000000006</v>
      </c>
      <c r="BV30" s="29">
        <v>88.916659999999993</v>
      </c>
      <c r="BW30" s="29">
        <v>86.366669999999999</v>
      </c>
      <c r="BX30" s="29">
        <v>83.066670000000002</v>
      </c>
      <c r="BY30" s="29">
        <v>80.266670000000005</v>
      </c>
      <c r="BZ30" s="29">
        <v>79.427779999999998</v>
      </c>
      <c r="CA30" s="29">
        <v>78.105549999999994</v>
      </c>
      <c r="CB30" s="29">
        <v>75.322220000000002</v>
      </c>
    </row>
    <row r="31" spans="1:80" x14ac:dyDescent="0.25">
      <c r="A31" s="9" t="s">
        <v>161</v>
      </c>
      <c r="B31" s="9" t="s">
        <v>162</v>
      </c>
      <c r="C31" s="9" t="s">
        <v>19</v>
      </c>
      <c r="D31" s="9" t="s">
        <v>148</v>
      </c>
      <c r="E31" s="9">
        <v>2019</v>
      </c>
      <c r="F31" s="9">
        <v>10</v>
      </c>
      <c r="BE31" s="29">
        <v>71.620779999999996</v>
      </c>
      <c r="BF31" s="29">
        <v>70.354110000000006</v>
      </c>
      <c r="BG31" s="29">
        <v>69.963449999999995</v>
      </c>
      <c r="BH31" s="29">
        <v>69.640659999999997</v>
      </c>
      <c r="BI31" s="29">
        <v>68.535110000000003</v>
      </c>
      <c r="BJ31" s="29">
        <v>68.285110000000003</v>
      </c>
      <c r="BK31" s="29">
        <v>68.30556</v>
      </c>
      <c r="BL31" s="29">
        <v>68.640659999999997</v>
      </c>
      <c r="BM31" s="29">
        <v>71.185670000000002</v>
      </c>
      <c r="BN31" s="29">
        <v>75.284769999999995</v>
      </c>
      <c r="BO31" s="29">
        <v>79.073999999999998</v>
      </c>
      <c r="BP31" s="29">
        <v>81.001440000000002</v>
      </c>
      <c r="BQ31" s="29">
        <v>81.359660000000005</v>
      </c>
      <c r="BR31" s="29">
        <v>82.201769999999996</v>
      </c>
      <c r="BS31" s="29">
        <v>81.455560000000006</v>
      </c>
      <c r="BT31" s="29">
        <v>81.403220000000005</v>
      </c>
      <c r="BU31" s="29">
        <v>81.468440000000001</v>
      </c>
      <c r="BV31" s="29">
        <v>79.392669999999995</v>
      </c>
      <c r="BW31" s="29">
        <v>76.615780000000001</v>
      </c>
      <c r="BX31" s="29">
        <v>74.713449999999995</v>
      </c>
      <c r="BY31" s="29">
        <v>73.551770000000005</v>
      </c>
      <c r="BZ31" s="29">
        <v>72.179550000000006</v>
      </c>
      <c r="CA31" s="29">
        <v>71.251779999999997</v>
      </c>
      <c r="CB31" s="29">
        <v>70.590670000000003</v>
      </c>
    </row>
    <row r="32" spans="1:80" x14ac:dyDescent="0.25">
      <c r="A32" s="9" t="s">
        <v>161</v>
      </c>
      <c r="B32" s="9" t="s">
        <v>162</v>
      </c>
      <c r="C32" s="9" t="s">
        <v>19</v>
      </c>
      <c r="D32" s="9" t="s">
        <v>148</v>
      </c>
      <c r="E32" s="9">
        <v>2020</v>
      </c>
      <c r="F32" s="9">
        <v>5</v>
      </c>
      <c r="BE32" s="29">
        <v>65.698530000000005</v>
      </c>
      <c r="BF32" s="29">
        <v>65.558819999999997</v>
      </c>
      <c r="BG32" s="29">
        <v>65.189340000000001</v>
      </c>
      <c r="BH32" s="29">
        <v>65.229780000000005</v>
      </c>
      <c r="BI32" s="29">
        <v>63.959560000000003</v>
      </c>
      <c r="BJ32" s="29">
        <v>63.279409999999999</v>
      </c>
      <c r="BK32" s="29">
        <v>64.119479999999996</v>
      </c>
      <c r="BL32" s="29">
        <v>67.220590000000001</v>
      </c>
      <c r="BM32" s="29">
        <v>73.141540000000006</v>
      </c>
      <c r="BN32" s="29">
        <v>77.341909999999999</v>
      </c>
      <c r="BO32" s="29">
        <v>80.472430000000003</v>
      </c>
      <c r="BP32" s="29">
        <v>81.402569999999997</v>
      </c>
      <c r="BQ32" s="29">
        <v>80.852940000000004</v>
      </c>
      <c r="BR32" s="29">
        <v>81.972430000000003</v>
      </c>
      <c r="BS32" s="29">
        <v>80.8125</v>
      </c>
      <c r="BT32" s="29">
        <v>80.391540000000006</v>
      </c>
      <c r="BU32" s="29">
        <v>80.141540000000006</v>
      </c>
      <c r="BV32" s="29">
        <v>80.121319999999997</v>
      </c>
      <c r="BW32" s="29">
        <v>81.060659999999999</v>
      </c>
      <c r="BX32" s="29">
        <v>77.810659999999999</v>
      </c>
      <c r="BY32" s="29">
        <v>74.540440000000004</v>
      </c>
      <c r="BZ32" s="29">
        <v>71.979780000000005</v>
      </c>
      <c r="CA32" s="29">
        <v>71.159930000000003</v>
      </c>
      <c r="CB32" s="29">
        <v>70.238969999999995</v>
      </c>
    </row>
    <row r="33" spans="1:80" x14ac:dyDescent="0.25">
      <c r="A33" s="9" t="s">
        <v>161</v>
      </c>
      <c r="B33" s="9" t="s">
        <v>162</v>
      </c>
      <c r="C33" s="9" t="s">
        <v>19</v>
      </c>
      <c r="D33" s="9" t="s">
        <v>148</v>
      </c>
      <c r="E33" s="9">
        <v>2020</v>
      </c>
      <c r="F33" s="9">
        <v>6</v>
      </c>
      <c r="BE33" s="29">
        <v>67.042209999999997</v>
      </c>
      <c r="BF33" s="29">
        <v>65.689340000000001</v>
      </c>
      <c r="BG33" s="29">
        <v>65.509190000000004</v>
      </c>
      <c r="BH33" s="29">
        <v>65.169120000000007</v>
      </c>
      <c r="BI33" s="29">
        <v>65.496399999999994</v>
      </c>
      <c r="BJ33" s="29">
        <v>65.136110000000002</v>
      </c>
      <c r="BK33" s="29">
        <v>65.136110000000002</v>
      </c>
      <c r="BL33" s="29">
        <v>68.25</v>
      </c>
      <c r="BM33" s="29">
        <v>71.203969999999998</v>
      </c>
      <c r="BN33" s="29">
        <v>74.450779999999995</v>
      </c>
      <c r="BO33" s="29">
        <v>77.966030000000003</v>
      </c>
      <c r="BP33" s="29">
        <v>80.405770000000004</v>
      </c>
      <c r="BQ33" s="29">
        <v>81.135549999999995</v>
      </c>
      <c r="BR33" s="29">
        <v>82.029489999999996</v>
      </c>
      <c r="BS33" s="29">
        <v>80.989040000000003</v>
      </c>
      <c r="BT33" s="29">
        <v>81.419200000000004</v>
      </c>
      <c r="BU33" s="29">
        <v>82.251840000000001</v>
      </c>
      <c r="BV33" s="29">
        <v>80.661770000000004</v>
      </c>
      <c r="BW33" s="29">
        <v>79.178380000000004</v>
      </c>
      <c r="BX33" s="29">
        <v>77.071290000000005</v>
      </c>
      <c r="BY33" s="29">
        <v>74.43974</v>
      </c>
      <c r="BZ33" s="29">
        <v>72.136510000000001</v>
      </c>
      <c r="CA33" s="29">
        <v>71.046430000000001</v>
      </c>
      <c r="CB33" s="29">
        <v>70.075839999999999</v>
      </c>
    </row>
    <row r="34" spans="1:80" x14ac:dyDescent="0.25">
      <c r="A34" s="9" t="s">
        <v>161</v>
      </c>
      <c r="B34" s="9" t="s">
        <v>162</v>
      </c>
      <c r="C34" s="9" t="s">
        <v>19</v>
      </c>
      <c r="D34" s="9" t="s">
        <v>148</v>
      </c>
      <c r="E34" s="9">
        <v>2020</v>
      </c>
      <c r="F34" s="9">
        <v>7</v>
      </c>
      <c r="BE34" s="29">
        <v>70.373220000000003</v>
      </c>
      <c r="BF34" s="29">
        <v>69.541330000000002</v>
      </c>
      <c r="BG34" s="29">
        <v>69.611660000000001</v>
      </c>
      <c r="BH34" s="29">
        <v>69.346890000000002</v>
      </c>
      <c r="BI34" s="29">
        <v>68.997</v>
      </c>
      <c r="BJ34" s="29">
        <v>68.806880000000007</v>
      </c>
      <c r="BK34" s="29">
        <v>69.222340000000003</v>
      </c>
      <c r="BL34" s="29">
        <v>70.64555</v>
      </c>
      <c r="BM34" s="29">
        <v>72.350560000000002</v>
      </c>
      <c r="BN34" s="29">
        <v>74.216549999999998</v>
      </c>
      <c r="BO34" s="29">
        <v>75.956890000000001</v>
      </c>
      <c r="BP34" s="29">
        <v>75.679220000000001</v>
      </c>
      <c r="BQ34" s="29">
        <v>76.845219999999998</v>
      </c>
      <c r="BR34" s="29">
        <v>79.498559999999998</v>
      </c>
      <c r="BS34" s="29">
        <v>80.649439999999998</v>
      </c>
      <c r="BT34" s="29">
        <v>79.802779999999998</v>
      </c>
      <c r="BU34" s="29">
        <v>78.554109999999994</v>
      </c>
      <c r="BV34" s="29">
        <v>78.223780000000005</v>
      </c>
      <c r="BW34" s="29">
        <v>78.201769999999996</v>
      </c>
      <c r="BX34" s="29">
        <v>76.163550000000001</v>
      </c>
      <c r="BY34" s="29">
        <v>74.024439999999998</v>
      </c>
      <c r="BZ34" s="29">
        <v>72.851780000000005</v>
      </c>
      <c r="CA34" s="29">
        <v>72.623220000000003</v>
      </c>
      <c r="CB34" s="29">
        <v>72.159229999999994</v>
      </c>
    </row>
    <row r="35" spans="1:80" x14ac:dyDescent="0.25">
      <c r="A35" s="9" t="s">
        <v>161</v>
      </c>
      <c r="B35" s="9" t="s">
        <v>162</v>
      </c>
      <c r="C35" s="9" t="s">
        <v>19</v>
      </c>
      <c r="D35" s="9" t="s">
        <v>148</v>
      </c>
      <c r="E35" s="9">
        <v>2020</v>
      </c>
      <c r="F35" s="9">
        <v>8</v>
      </c>
      <c r="BE35" s="29">
        <v>71.710220000000007</v>
      </c>
      <c r="BF35" s="29">
        <v>71.726330000000004</v>
      </c>
      <c r="BG35" s="29">
        <v>71.137439999999998</v>
      </c>
      <c r="BH35" s="29">
        <v>70.887439999999998</v>
      </c>
      <c r="BI35" s="29">
        <v>70.213449999999995</v>
      </c>
      <c r="BJ35" s="29">
        <v>70.124560000000002</v>
      </c>
      <c r="BK35" s="29">
        <v>70.285669999999996</v>
      </c>
      <c r="BL35" s="29">
        <v>70.89555</v>
      </c>
      <c r="BM35" s="29">
        <v>73.988</v>
      </c>
      <c r="BN35" s="29">
        <v>77.514889999999994</v>
      </c>
      <c r="BO35" s="29">
        <v>81.074550000000002</v>
      </c>
      <c r="BP35" s="29">
        <v>82.192999999999998</v>
      </c>
      <c r="BQ35" s="29">
        <v>83.456440000000001</v>
      </c>
      <c r="BR35" s="29">
        <v>82.850890000000007</v>
      </c>
      <c r="BS35" s="29">
        <v>83.670450000000002</v>
      </c>
      <c r="BT35" s="29">
        <v>84.166659999999993</v>
      </c>
      <c r="BU35" s="29">
        <v>83.403779999999998</v>
      </c>
      <c r="BV35" s="29">
        <v>83.242670000000004</v>
      </c>
      <c r="BW35" s="29">
        <v>80.587109999999996</v>
      </c>
      <c r="BX35" s="29">
        <v>78.238</v>
      </c>
      <c r="BY35" s="29">
        <v>75.70411</v>
      </c>
      <c r="BZ35" s="29">
        <v>74.16489</v>
      </c>
      <c r="CA35" s="29">
        <v>73.575999999999993</v>
      </c>
      <c r="CB35" s="29">
        <v>72.950890000000001</v>
      </c>
    </row>
    <row r="36" spans="1:80" x14ac:dyDescent="0.25">
      <c r="A36" s="9" t="s">
        <v>161</v>
      </c>
      <c r="B36" s="9" t="s">
        <v>162</v>
      </c>
      <c r="C36" s="9" t="s">
        <v>19</v>
      </c>
      <c r="D36" s="9" t="s">
        <v>148</v>
      </c>
      <c r="E36" s="9">
        <v>2020</v>
      </c>
      <c r="F36" s="9">
        <v>9</v>
      </c>
      <c r="BE36" s="29">
        <v>74.538889999999995</v>
      </c>
      <c r="BF36" s="29">
        <v>73.733329999999995</v>
      </c>
      <c r="BG36" s="29">
        <v>72.644450000000006</v>
      </c>
      <c r="BH36" s="29">
        <v>72.483329999999995</v>
      </c>
      <c r="BI36" s="29">
        <v>72.588890000000006</v>
      </c>
      <c r="BJ36" s="29">
        <v>71.788889999999995</v>
      </c>
      <c r="BK36" s="29">
        <v>72.822220000000002</v>
      </c>
      <c r="BL36" s="29">
        <v>73.283330000000007</v>
      </c>
      <c r="BM36" s="29">
        <v>78.416659999999993</v>
      </c>
      <c r="BN36" s="29">
        <v>83.594440000000006</v>
      </c>
      <c r="BO36" s="29">
        <v>88.072220000000002</v>
      </c>
      <c r="BP36" s="29">
        <v>91.105549999999994</v>
      </c>
      <c r="BQ36" s="29">
        <v>89.438890000000001</v>
      </c>
      <c r="BR36" s="29">
        <v>88.227779999999996</v>
      </c>
      <c r="BS36" s="29">
        <v>88.588890000000006</v>
      </c>
      <c r="BT36" s="29">
        <v>87.7</v>
      </c>
      <c r="BU36" s="29">
        <v>88.844440000000006</v>
      </c>
      <c r="BV36" s="29">
        <v>88.916659999999993</v>
      </c>
      <c r="BW36" s="29">
        <v>86.366669999999999</v>
      </c>
      <c r="BX36" s="29">
        <v>83.066670000000002</v>
      </c>
      <c r="BY36" s="29">
        <v>80.266670000000005</v>
      </c>
      <c r="BZ36" s="29">
        <v>79.427779999999998</v>
      </c>
      <c r="CA36" s="29">
        <v>78.105549999999994</v>
      </c>
      <c r="CB36" s="29">
        <v>75.322220000000002</v>
      </c>
    </row>
    <row r="37" spans="1:80" x14ac:dyDescent="0.25">
      <c r="A37" s="9" t="s">
        <v>161</v>
      </c>
      <c r="B37" s="9" t="s">
        <v>162</v>
      </c>
      <c r="C37" s="9" t="s">
        <v>19</v>
      </c>
      <c r="D37" s="9" t="s">
        <v>148</v>
      </c>
      <c r="E37" s="9">
        <v>2020</v>
      </c>
      <c r="F37" s="9">
        <v>10</v>
      </c>
      <c r="BE37" s="29">
        <v>71.620779999999996</v>
      </c>
      <c r="BF37" s="29">
        <v>70.354110000000006</v>
      </c>
      <c r="BG37" s="29">
        <v>69.963449999999995</v>
      </c>
      <c r="BH37" s="29">
        <v>69.640659999999997</v>
      </c>
      <c r="BI37" s="29">
        <v>68.535110000000003</v>
      </c>
      <c r="BJ37" s="29">
        <v>68.285110000000003</v>
      </c>
      <c r="BK37" s="29">
        <v>68.30556</v>
      </c>
      <c r="BL37" s="29">
        <v>68.640659999999997</v>
      </c>
      <c r="BM37" s="29">
        <v>71.185670000000002</v>
      </c>
      <c r="BN37" s="29">
        <v>75.284769999999995</v>
      </c>
      <c r="BO37" s="29">
        <v>79.073999999999998</v>
      </c>
      <c r="BP37" s="29">
        <v>81.001440000000002</v>
      </c>
      <c r="BQ37" s="29">
        <v>81.359660000000005</v>
      </c>
      <c r="BR37" s="29">
        <v>82.201769999999996</v>
      </c>
      <c r="BS37" s="29">
        <v>81.455560000000006</v>
      </c>
      <c r="BT37" s="29">
        <v>81.403220000000005</v>
      </c>
      <c r="BU37" s="29">
        <v>81.468440000000001</v>
      </c>
      <c r="BV37" s="29">
        <v>79.392669999999995</v>
      </c>
      <c r="BW37" s="29">
        <v>76.615780000000001</v>
      </c>
      <c r="BX37" s="29">
        <v>74.713449999999995</v>
      </c>
      <c r="BY37" s="29">
        <v>73.551770000000005</v>
      </c>
      <c r="BZ37" s="29">
        <v>72.179550000000006</v>
      </c>
      <c r="CA37" s="29">
        <v>71.251779999999997</v>
      </c>
      <c r="CB37" s="29">
        <v>70.590670000000003</v>
      </c>
    </row>
    <row r="38" spans="1:80" x14ac:dyDescent="0.25">
      <c r="A38" s="9" t="s">
        <v>161</v>
      </c>
      <c r="B38" s="9" t="s">
        <v>162</v>
      </c>
      <c r="C38" s="9" t="s">
        <v>19</v>
      </c>
      <c r="D38" s="9" t="s">
        <v>148</v>
      </c>
      <c r="E38" s="9">
        <v>2021</v>
      </c>
      <c r="F38" s="9">
        <v>5</v>
      </c>
      <c r="BE38" s="29">
        <v>65.698530000000005</v>
      </c>
      <c r="BF38" s="29">
        <v>65.558819999999997</v>
      </c>
      <c r="BG38" s="29">
        <v>65.189340000000001</v>
      </c>
      <c r="BH38" s="29">
        <v>65.229780000000005</v>
      </c>
      <c r="BI38" s="29">
        <v>63.959560000000003</v>
      </c>
      <c r="BJ38" s="29">
        <v>63.279409999999999</v>
      </c>
      <c r="BK38" s="29">
        <v>64.119479999999996</v>
      </c>
      <c r="BL38" s="29">
        <v>67.220590000000001</v>
      </c>
      <c r="BM38" s="29">
        <v>73.141540000000006</v>
      </c>
      <c r="BN38" s="29">
        <v>77.341909999999999</v>
      </c>
      <c r="BO38" s="29">
        <v>80.472430000000003</v>
      </c>
      <c r="BP38" s="29">
        <v>81.402569999999997</v>
      </c>
      <c r="BQ38" s="29">
        <v>80.852940000000004</v>
      </c>
      <c r="BR38" s="29">
        <v>81.972430000000003</v>
      </c>
      <c r="BS38" s="29">
        <v>80.8125</v>
      </c>
      <c r="BT38" s="29">
        <v>80.391540000000006</v>
      </c>
      <c r="BU38" s="29">
        <v>80.141540000000006</v>
      </c>
      <c r="BV38" s="29">
        <v>80.121319999999997</v>
      </c>
      <c r="BW38" s="29">
        <v>81.060659999999999</v>
      </c>
      <c r="BX38" s="29">
        <v>77.810659999999999</v>
      </c>
      <c r="BY38" s="29">
        <v>74.540440000000004</v>
      </c>
      <c r="BZ38" s="29">
        <v>71.979780000000005</v>
      </c>
      <c r="CA38" s="29">
        <v>71.159930000000003</v>
      </c>
      <c r="CB38" s="29">
        <v>70.238969999999995</v>
      </c>
    </row>
    <row r="39" spans="1:80" x14ac:dyDescent="0.25">
      <c r="A39" s="9" t="s">
        <v>161</v>
      </c>
      <c r="B39" s="9" t="s">
        <v>162</v>
      </c>
      <c r="C39" s="9" t="s">
        <v>19</v>
      </c>
      <c r="D39" s="9" t="s">
        <v>148</v>
      </c>
      <c r="E39" s="9">
        <v>2021</v>
      </c>
      <c r="F39" s="9">
        <v>6</v>
      </c>
      <c r="BE39" s="29">
        <v>67.042209999999997</v>
      </c>
      <c r="BF39" s="29">
        <v>65.689340000000001</v>
      </c>
      <c r="BG39" s="29">
        <v>65.509190000000004</v>
      </c>
      <c r="BH39" s="29">
        <v>65.169120000000007</v>
      </c>
      <c r="BI39" s="29">
        <v>65.496399999999994</v>
      </c>
      <c r="BJ39" s="29">
        <v>65.136110000000002</v>
      </c>
      <c r="BK39" s="29">
        <v>65.136110000000002</v>
      </c>
      <c r="BL39" s="29">
        <v>68.25</v>
      </c>
      <c r="BM39" s="29">
        <v>71.203969999999998</v>
      </c>
      <c r="BN39" s="29">
        <v>74.450779999999995</v>
      </c>
      <c r="BO39" s="29">
        <v>77.966030000000003</v>
      </c>
      <c r="BP39" s="29">
        <v>80.405770000000004</v>
      </c>
      <c r="BQ39" s="29">
        <v>81.135549999999995</v>
      </c>
      <c r="BR39" s="29">
        <v>82.029489999999996</v>
      </c>
      <c r="BS39" s="29">
        <v>80.989040000000003</v>
      </c>
      <c r="BT39" s="29">
        <v>81.419200000000004</v>
      </c>
      <c r="BU39" s="29">
        <v>82.251840000000001</v>
      </c>
      <c r="BV39" s="29">
        <v>80.661770000000004</v>
      </c>
      <c r="BW39" s="29">
        <v>79.178380000000004</v>
      </c>
      <c r="BX39" s="29">
        <v>77.071290000000005</v>
      </c>
      <c r="BY39" s="29">
        <v>74.43974</v>
      </c>
      <c r="BZ39" s="29">
        <v>72.136510000000001</v>
      </c>
      <c r="CA39" s="29">
        <v>71.046430000000001</v>
      </c>
      <c r="CB39" s="29">
        <v>70.075839999999999</v>
      </c>
    </row>
    <row r="40" spans="1:80" x14ac:dyDescent="0.25">
      <c r="A40" s="9" t="s">
        <v>161</v>
      </c>
      <c r="B40" s="9" t="s">
        <v>162</v>
      </c>
      <c r="C40" s="9" t="s">
        <v>19</v>
      </c>
      <c r="D40" s="9" t="s">
        <v>148</v>
      </c>
      <c r="E40" s="9">
        <v>2021</v>
      </c>
      <c r="F40" s="9">
        <v>7</v>
      </c>
      <c r="BE40" s="29">
        <v>70.373220000000003</v>
      </c>
      <c r="BF40" s="29">
        <v>69.541330000000002</v>
      </c>
      <c r="BG40" s="29">
        <v>69.611660000000001</v>
      </c>
      <c r="BH40" s="29">
        <v>69.346890000000002</v>
      </c>
      <c r="BI40" s="29">
        <v>68.997</v>
      </c>
      <c r="BJ40" s="29">
        <v>68.806880000000007</v>
      </c>
      <c r="BK40" s="29">
        <v>69.222340000000003</v>
      </c>
      <c r="BL40" s="29">
        <v>70.64555</v>
      </c>
      <c r="BM40" s="29">
        <v>72.350560000000002</v>
      </c>
      <c r="BN40" s="29">
        <v>74.216549999999998</v>
      </c>
      <c r="BO40" s="29">
        <v>75.956890000000001</v>
      </c>
      <c r="BP40" s="29">
        <v>75.679220000000001</v>
      </c>
      <c r="BQ40" s="29">
        <v>76.845219999999998</v>
      </c>
      <c r="BR40" s="29">
        <v>79.498559999999998</v>
      </c>
      <c r="BS40" s="29">
        <v>80.649439999999998</v>
      </c>
      <c r="BT40" s="29">
        <v>79.802779999999998</v>
      </c>
      <c r="BU40" s="29">
        <v>78.554109999999994</v>
      </c>
      <c r="BV40" s="29">
        <v>78.223780000000005</v>
      </c>
      <c r="BW40" s="29">
        <v>78.201769999999996</v>
      </c>
      <c r="BX40" s="29">
        <v>76.163550000000001</v>
      </c>
      <c r="BY40" s="29">
        <v>74.024439999999998</v>
      </c>
      <c r="BZ40" s="29">
        <v>72.851780000000005</v>
      </c>
      <c r="CA40" s="29">
        <v>72.623220000000003</v>
      </c>
      <c r="CB40" s="29">
        <v>72.159229999999994</v>
      </c>
    </row>
    <row r="41" spans="1:80" x14ac:dyDescent="0.25">
      <c r="A41" s="9" t="s">
        <v>161</v>
      </c>
      <c r="B41" s="9" t="s">
        <v>162</v>
      </c>
      <c r="C41" s="9" t="s">
        <v>19</v>
      </c>
      <c r="D41" s="9" t="s">
        <v>148</v>
      </c>
      <c r="E41" s="9">
        <v>2021</v>
      </c>
      <c r="F41" s="9">
        <v>8</v>
      </c>
      <c r="BE41" s="29">
        <v>71.710220000000007</v>
      </c>
      <c r="BF41" s="29">
        <v>71.726330000000004</v>
      </c>
      <c r="BG41" s="29">
        <v>71.137439999999998</v>
      </c>
      <c r="BH41" s="29">
        <v>70.887439999999998</v>
      </c>
      <c r="BI41" s="29">
        <v>70.213449999999995</v>
      </c>
      <c r="BJ41" s="29">
        <v>70.124560000000002</v>
      </c>
      <c r="BK41" s="29">
        <v>70.285669999999996</v>
      </c>
      <c r="BL41" s="29">
        <v>70.89555</v>
      </c>
      <c r="BM41" s="29">
        <v>73.988</v>
      </c>
      <c r="BN41" s="29">
        <v>77.514889999999994</v>
      </c>
      <c r="BO41" s="29">
        <v>81.074550000000002</v>
      </c>
      <c r="BP41" s="29">
        <v>82.192999999999998</v>
      </c>
      <c r="BQ41" s="29">
        <v>83.456440000000001</v>
      </c>
      <c r="BR41" s="29">
        <v>82.850890000000007</v>
      </c>
      <c r="BS41" s="29">
        <v>83.670450000000002</v>
      </c>
      <c r="BT41" s="29">
        <v>84.166659999999993</v>
      </c>
      <c r="BU41" s="29">
        <v>83.403779999999998</v>
      </c>
      <c r="BV41" s="29">
        <v>83.242670000000004</v>
      </c>
      <c r="BW41" s="29">
        <v>80.587109999999996</v>
      </c>
      <c r="BX41" s="29">
        <v>78.238</v>
      </c>
      <c r="BY41" s="29">
        <v>75.70411</v>
      </c>
      <c r="BZ41" s="29">
        <v>74.16489</v>
      </c>
      <c r="CA41" s="29">
        <v>73.575999999999993</v>
      </c>
      <c r="CB41" s="29">
        <v>72.950890000000001</v>
      </c>
    </row>
    <row r="42" spans="1:80" x14ac:dyDescent="0.25">
      <c r="A42" s="9" t="s">
        <v>161</v>
      </c>
      <c r="B42" s="9" t="s">
        <v>162</v>
      </c>
      <c r="C42" s="9" t="s">
        <v>19</v>
      </c>
      <c r="D42" s="9" t="s">
        <v>148</v>
      </c>
      <c r="E42" s="9">
        <v>2021</v>
      </c>
      <c r="F42" s="9">
        <v>9</v>
      </c>
      <c r="BE42" s="29">
        <v>74.538889999999995</v>
      </c>
      <c r="BF42" s="29">
        <v>73.733329999999995</v>
      </c>
      <c r="BG42" s="29">
        <v>72.644450000000006</v>
      </c>
      <c r="BH42" s="29">
        <v>72.483329999999995</v>
      </c>
      <c r="BI42" s="29">
        <v>72.588890000000006</v>
      </c>
      <c r="BJ42" s="29">
        <v>71.788889999999995</v>
      </c>
      <c r="BK42" s="29">
        <v>72.822220000000002</v>
      </c>
      <c r="BL42" s="29">
        <v>73.283330000000007</v>
      </c>
      <c r="BM42" s="29">
        <v>78.416659999999993</v>
      </c>
      <c r="BN42" s="29">
        <v>83.594440000000006</v>
      </c>
      <c r="BO42" s="29">
        <v>88.072220000000002</v>
      </c>
      <c r="BP42" s="29">
        <v>91.105549999999994</v>
      </c>
      <c r="BQ42" s="29">
        <v>89.438890000000001</v>
      </c>
      <c r="BR42" s="29">
        <v>88.227779999999996</v>
      </c>
      <c r="BS42" s="29">
        <v>88.588890000000006</v>
      </c>
      <c r="BT42" s="29">
        <v>87.7</v>
      </c>
      <c r="BU42" s="29">
        <v>88.844440000000006</v>
      </c>
      <c r="BV42" s="29">
        <v>88.916659999999993</v>
      </c>
      <c r="BW42" s="29">
        <v>86.366669999999999</v>
      </c>
      <c r="BX42" s="29">
        <v>83.066670000000002</v>
      </c>
      <c r="BY42" s="29">
        <v>80.266670000000005</v>
      </c>
      <c r="BZ42" s="29">
        <v>79.427779999999998</v>
      </c>
      <c r="CA42" s="29">
        <v>78.105549999999994</v>
      </c>
      <c r="CB42" s="29">
        <v>75.322220000000002</v>
      </c>
    </row>
    <row r="43" spans="1:80" x14ac:dyDescent="0.25">
      <c r="A43" s="9" t="s">
        <v>161</v>
      </c>
      <c r="B43" s="9" t="s">
        <v>162</v>
      </c>
      <c r="C43" s="9" t="s">
        <v>19</v>
      </c>
      <c r="D43" s="9" t="s">
        <v>148</v>
      </c>
      <c r="E43" s="9">
        <v>2021</v>
      </c>
      <c r="F43" s="9">
        <v>10</v>
      </c>
      <c r="BE43" s="29">
        <v>71.620779999999996</v>
      </c>
      <c r="BF43" s="29">
        <v>70.354110000000006</v>
      </c>
      <c r="BG43" s="29">
        <v>69.963449999999995</v>
      </c>
      <c r="BH43" s="29">
        <v>69.640659999999997</v>
      </c>
      <c r="BI43" s="29">
        <v>68.535110000000003</v>
      </c>
      <c r="BJ43" s="29">
        <v>68.285110000000003</v>
      </c>
      <c r="BK43" s="29">
        <v>68.30556</v>
      </c>
      <c r="BL43" s="29">
        <v>68.640659999999997</v>
      </c>
      <c r="BM43" s="29">
        <v>71.185670000000002</v>
      </c>
      <c r="BN43" s="29">
        <v>75.284769999999995</v>
      </c>
      <c r="BO43" s="29">
        <v>79.073999999999998</v>
      </c>
      <c r="BP43" s="29">
        <v>81.001440000000002</v>
      </c>
      <c r="BQ43" s="29">
        <v>81.359660000000005</v>
      </c>
      <c r="BR43" s="29">
        <v>82.201769999999996</v>
      </c>
      <c r="BS43" s="29">
        <v>81.455560000000006</v>
      </c>
      <c r="BT43" s="29">
        <v>81.403220000000005</v>
      </c>
      <c r="BU43" s="29">
        <v>81.468440000000001</v>
      </c>
      <c r="BV43" s="29">
        <v>79.392669999999995</v>
      </c>
      <c r="BW43" s="29">
        <v>76.615780000000001</v>
      </c>
      <c r="BX43" s="29">
        <v>74.713449999999995</v>
      </c>
      <c r="BY43" s="29">
        <v>73.551770000000005</v>
      </c>
      <c r="BZ43" s="29">
        <v>72.179550000000006</v>
      </c>
      <c r="CA43" s="29">
        <v>71.251779999999997</v>
      </c>
      <c r="CB43" s="29">
        <v>70.590670000000003</v>
      </c>
    </row>
    <row r="44" spans="1:80" x14ac:dyDescent="0.25">
      <c r="A44" s="9" t="s">
        <v>161</v>
      </c>
      <c r="B44" s="9" t="s">
        <v>162</v>
      </c>
      <c r="C44" s="9" t="s">
        <v>19</v>
      </c>
      <c r="D44" s="9" t="s">
        <v>148</v>
      </c>
      <c r="E44" s="9">
        <v>2022</v>
      </c>
      <c r="F44" s="9">
        <v>5</v>
      </c>
      <c r="BE44" s="29">
        <v>65.698530000000005</v>
      </c>
      <c r="BF44" s="29">
        <v>65.558819999999997</v>
      </c>
      <c r="BG44" s="29">
        <v>65.189340000000001</v>
      </c>
      <c r="BH44" s="29">
        <v>65.229780000000005</v>
      </c>
      <c r="BI44" s="29">
        <v>63.959560000000003</v>
      </c>
      <c r="BJ44" s="29">
        <v>63.279409999999999</v>
      </c>
      <c r="BK44" s="29">
        <v>64.119479999999996</v>
      </c>
      <c r="BL44" s="29">
        <v>67.220590000000001</v>
      </c>
      <c r="BM44" s="29">
        <v>73.141540000000006</v>
      </c>
      <c r="BN44" s="29">
        <v>77.341909999999999</v>
      </c>
      <c r="BO44" s="29">
        <v>80.472430000000003</v>
      </c>
      <c r="BP44" s="29">
        <v>81.402569999999997</v>
      </c>
      <c r="BQ44" s="29">
        <v>80.852940000000004</v>
      </c>
      <c r="BR44" s="29">
        <v>81.972430000000003</v>
      </c>
      <c r="BS44" s="29">
        <v>80.8125</v>
      </c>
      <c r="BT44" s="29">
        <v>80.391540000000006</v>
      </c>
      <c r="BU44" s="29">
        <v>80.141540000000006</v>
      </c>
      <c r="BV44" s="29">
        <v>80.121319999999997</v>
      </c>
      <c r="BW44" s="29">
        <v>81.060659999999999</v>
      </c>
      <c r="BX44" s="29">
        <v>77.810659999999999</v>
      </c>
      <c r="BY44" s="29">
        <v>74.540440000000004</v>
      </c>
      <c r="BZ44" s="29">
        <v>71.979780000000005</v>
      </c>
      <c r="CA44" s="29">
        <v>71.159930000000003</v>
      </c>
      <c r="CB44" s="29">
        <v>70.238969999999995</v>
      </c>
    </row>
    <row r="45" spans="1:80" x14ac:dyDescent="0.25">
      <c r="A45" s="9" t="s">
        <v>161</v>
      </c>
      <c r="B45" s="9" t="s">
        <v>162</v>
      </c>
      <c r="C45" s="9" t="s">
        <v>19</v>
      </c>
      <c r="D45" s="9" t="s">
        <v>148</v>
      </c>
      <c r="E45" s="9">
        <v>2022</v>
      </c>
      <c r="F45" s="9">
        <v>6</v>
      </c>
      <c r="BE45" s="29">
        <v>67.042209999999997</v>
      </c>
      <c r="BF45" s="29">
        <v>65.689340000000001</v>
      </c>
      <c r="BG45" s="29">
        <v>65.509190000000004</v>
      </c>
      <c r="BH45" s="29">
        <v>65.169120000000007</v>
      </c>
      <c r="BI45" s="29">
        <v>65.496399999999994</v>
      </c>
      <c r="BJ45" s="29">
        <v>65.136110000000002</v>
      </c>
      <c r="BK45" s="29">
        <v>65.136110000000002</v>
      </c>
      <c r="BL45" s="29">
        <v>68.25</v>
      </c>
      <c r="BM45" s="29">
        <v>71.203969999999998</v>
      </c>
      <c r="BN45" s="29">
        <v>74.450779999999995</v>
      </c>
      <c r="BO45" s="29">
        <v>77.966030000000003</v>
      </c>
      <c r="BP45" s="29">
        <v>80.405770000000004</v>
      </c>
      <c r="BQ45" s="29">
        <v>81.135549999999995</v>
      </c>
      <c r="BR45" s="29">
        <v>82.029489999999996</v>
      </c>
      <c r="BS45" s="29">
        <v>80.989040000000003</v>
      </c>
      <c r="BT45" s="29">
        <v>81.419200000000004</v>
      </c>
      <c r="BU45" s="29">
        <v>82.251840000000001</v>
      </c>
      <c r="BV45" s="29">
        <v>80.661770000000004</v>
      </c>
      <c r="BW45" s="29">
        <v>79.178380000000004</v>
      </c>
      <c r="BX45" s="29">
        <v>77.071290000000005</v>
      </c>
      <c r="BY45" s="29">
        <v>74.43974</v>
      </c>
      <c r="BZ45" s="29">
        <v>72.136510000000001</v>
      </c>
      <c r="CA45" s="29">
        <v>71.046430000000001</v>
      </c>
      <c r="CB45" s="29">
        <v>70.075839999999999</v>
      </c>
    </row>
    <row r="46" spans="1:80" x14ac:dyDescent="0.25">
      <c r="A46" s="9" t="s">
        <v>161</v>
      </c>
      <c r="B46" s="9" t="s">
        <v>162</v>
      </c>
      <c r="C46" s="9" t="s">
        <v>19</v>
      </c>
      <c r="D46" s="9" t="s">
        <v>148</v>
      </c>
      <c r="E46" s="9">
        <v>2022</v>
      </c>
      <c r="F46" s="9">
        <v>7</v>
      </c>
      <c r="BE46" s="29">
        <v>70.373220000000003</v>
      </c>
      <c r="BF46" s="29">
        <v>69.541330000000002</v>
      </c>
      <c r="BG46" s="29">
        <v>69.611660000000001</v>
      </c>
      <c r="BH46" s="29">
        <v>69.346890000000002</v>
      </c>
      <c r="BI46" s="29">
        <v>68.997</v>
      </c>
      <c r="BJ46" s="29">
        <v>68.806880000000007</v>
      </c>
      <c r="BK46" s="29">
        <v>69.222340000000003</v>
      </c>
      <c r="BL46" s="29">
        <v>70.64555</v>
      </c>
      <c r="BM46" s="29">
        <v>72.350560000000002</v>
      </c>
      <c r="BN46" s="29">
        <v>74.216549999999998</v>
      </c>
      <c r="BO46" s="29">
        <v>75.956890000000001</v>
      </c>
      <c r="BP46" s="29">
        <v>75.679220000000001</v>
      </c>
      <c r="BQ46" s="29">
        <v>76.845219999999998</v>
      </c>
      <c r="BR46" s="29">
        <v>79.498559999999998</v>
      </c>
      <c r="BS46" s="29">
        <v>80.649439999999998</v>
      </c>
      <c r="BT46" s="29">
        <v>79.802779999999998</v>
      </c>
      <c r="BU46" s="29">
        <v>78.554109999999994</v>
      </c>
      <c r="BV46" s="29">
        <v>78.223780000000005</v>
      </c>
      <c r="BW46" s="29">
        <v>78.201769999999996</v>
      </c>
      <c r="BX46" s="29">
        <v>76.163550000000001</v>
      </c>
      <c r="BY46" s="29">
        <v>74.024439999999998</v>
      </c>
      <c r="BZ46" s="29">
        <v>72.851780000000005</v>
      </c>
      <c r="CA46" s="29">
        <v>72.623220000000003</v>
      </c>
      <c r="CB46" s="29">
        <v>72.159229999999994</v>
      </c>
    </row>
    <row r="47" spans="1:80" x14ac:dyDescent="0.25">
      <c r="A47" s="9" t="s">
        <v>161</v>
      </c>
      <c r="B47" s="9" t="s">
        <v>162</v>
      </c>
      <c r="C47" s="9" t="s">
        <v>19</v>
      </c>
      <c r="D47" s="9" t="s">
        <v>148</v>
      </c>
      <c r="E47" s="9">
        <v>2022</v>
      </c>
      <c r="F47" s="9">
        <v>8</v>
      </c>
      <c r="BE47" s="29">
        <v>71.710220000000007</v>
      </c>
      <c r="BF47" s="29">
        <v>71.726330000000004</v>
      </c>
      <c r="BG47" s="29">
        <v>71.137439999999998</v>
      </c>
      <c r="BH47" s="29">
        <v>70.887439999999998</v>
      </c>
      <c r="BI47" s="29">
        <v>70.213449999999995</v>
      </c>
      <c r="BJ47" s="29">
        <v>70.124560000000002</v>
      </c>
      <c r="BK47" s="29">
        <v>70.285669999999996</v>
      </c>
      <c r="BL47" s="29">
        <v>70.89555</v>
      </c>
      <c r="BM47" s="29">
        <v>73.988</v>
      </c>
      <c r="BN47" s="29">
        <v>77.514889999999994</v>
      </c>
      <c r="BO47" s="29">
        <v>81.074550000000002</v>
      </c>
      <c r="BP47" s="29">
        <v>82.192999999999998</v>
      </c>
      <c r="BQ47" s="29">
        <v>83.456440000000001</v>
      </c>
      <c r="BR47" s="29">
        <v>82.850890000000007</v>
      </c>
      <c r="BS47" s="29">
        <v>83.670450000000002</v>
      </c>
      <c r="BT47" s="29">
        <v>84.166659999999993</v>
      </c>
      <c r="BU47" s="29">
        <v>83.403779999999998</v>
      </c>
      <c r="BV47" s="29">
        <v>83.242670000000004</v>
      </c>
      <c r="BW47" s="29">
        <v>80.587109999999996</v>
      </c>
      <c r="BX47" s="29">
        <v>78.238</v>
      </c>
      <c r="BY47" s="29">
        <v>75.70411</v>
      </c>
      <c r="BZ47" s="29">
        <v>74.16489</v>
      </c>
      <c r="CA47" s="29">
        <v>73.575999999999993</v>
      </c>
      <c r="CB47" s="29">
        <v>72.950890000000001</v>
      </c>
    </row>
    <row r="48" spans="1:80" x14ac:dyDescent="0.25">
      <c r="A48" s="9" t="s">
        <v>161</v>
      </c>
      <c r="B48" s="9" t="s">
        <v>162</v>
      </c>
      <c r="C48" s="9" t="s">
        <v>19</v>
      </c>
      <c r="D48" s="9" t="s">
        <v>148</v>
      </c>
      <c r="E48" s="9">
        <v>2022</v>
      </c>
      <c r="F48" s="9">
        <v>9</v>
      </c>
      <c r="BE48" s="29">
        <v>74.538889999999995</v>
      </c>
      <c r="BF48" s="29">
        <v>73.733329999999995</v>
      </c>
      <c r="BG48" s="29">
        <v>72.644450000000006</v>
      </c>
      <c r="BH48" s="29">
        <v>72.483329999999995</v>
      </c>
      <c r="BI48" s="29">
        <v>72.588890000000006</v>
      </c>
      <c r="BJ48" s="29">
        <v>71.788889999999995</v>
      </c>
      <c r="BK48" s="29">
        <v>72.822220000000002</v>
      </c>
      <c r="BL48" s="29">
        <v>73.283330000000007</v>
      </c>
      <c r="BM48" s="29">
        <v>78.416659999999993</v>
      </c>
      <c r="BN48" s="29">
        <v>83.594440000000006</v>
      </c>
      <c r="BO48" s="29">
        <v>88.072220000000002</v>
      </c>
      <c r="BP48" s="29">
        <v>91.105549999999994</v>
      </c>
      <c r="BQ48" s="29">
        <v>89.438890000000001</v>
      </c>
      <c r="BR48" s="29">
        <v>88.227779999999996</v>
      </c>
      <c r="BS48" s="29">
        <v>88.588890000000006</v>
      </c>
      <c r="BT48" s="29">
        <v>87.7</v>
      </c>
      <c r="BU48" s="29">
        <v>88.844440000000006</v>
      </c>
      <c r="BV48" s="29">
        <v>88.916659999999993</v>
      </c>
      <c r="BW48" s="29">
        <v>86.366669999999999</v>
      </c>
      <c r="BX48" s="29">
        <v>83.066670000000002</v>
      </c>
      <c r="BY48" s="29">
        <v>80.266670000000005</v>
      </c>
      <c r="BZ48" s="29">
        <v>79.427779999999998</v>
      </c>
      <c r="CA48" s="29">
        <v>78.105549999999994</v>
      </c>
      <c r="CB48" s="29">
        <v>75.322220000000002</v>
      </c>
    </row>
    <row r="49" spans="1:80" x14ac:dyDescent="0.25">
      <c r="A49" s="9" t="s">
        <v>161</v>
      </c>
      <c r="B49" s="9" t="s">
        <v>162</v>
      </c>
      <c r="C49" s="9" t="s">
        <v>19</v>
      </c>
      <c r="D49" s="9" t="s">
        <v>148</v>
      </c>
      <c r="E49" s="9">
        <v>2022</v>
      </c>
      <c r="F49" s="9">
        <v>10</v>
      </c>
      <c r="BE49" s="29">
        <v>71.620779999999996</v>
      </c>
      <c r="BF49" s="29">
        <v>70.354110000000006</v>
      </c>
      <c r="BG49" s="29">
        <v>69.963449999999995</v>
      </c>
      <c r="BH49" s="29">
        <v>69.640659999999997</v>
      </c>
      <c r="BI49" s="29">
        <v>68.535110000000003</v>
      </c>
      <c r="BJ49" s="29">
        <v>68.285110000000003</v>
      </c>
      <c r="BK49" s="29">
        <v>68.30556</v>
      </c>
      <c r="BL49" s="29">
        <v>68.640659999999997</v>
      </c>
      <c r="BM49" s="29">
        <v>71.185670000000002</v>
      </c>
      <c r="BN49" s="29">
        <v>75.284769999999995</v>
      </c>
      <c r="BO49" s="29">
        <v>79.073999999999998</v>
      </c>
      <c r="BP49" s="29">
        <v>81.001440000000002</v>
      </c>
      <c r="BQ49" s="29">
        <v>81.359660000000005</v>
      </c>
      <c r="BR49" s="29">
        <v>82.201769999999996</v>
      </c>
      <c r="BS49" s="29">
        <v>81.455560000000006</v>
      </c>
      <c r="BT49" s="29">
        <v>81.403220000000005</v>
      </c>
      <c r="BU49" s="29">
        <v>81.468440000000001</v>
      </c>
      <c r="BV49" s="29">
        <v>79.392669999999995</v>
      </c>
      <c r="BW49" s="29">
        <v>76.615780000000001</v>
      </c>
      <c r="BX49" s="29">
        <v>74.713449999999995</v>
      </c>
      <c r="BY49" s="29">
        <v>73.551770000000005</v>
      </c>
      <c r="BZ49" s="29">
        <v>72.179550000000006</v>
      </c>
      <c r="CA49" s="29">
        <v>71.251779999999997</v>
      </c>
      <c r="CB49" s="29">
        <v>70.590670000000003</v>
      </c>
    </row>
    <row r="50" spans="1:80" x14ac:dyDescent="0.25">
      <c r="A50" s="9" t="s">
        <v>161</v>
      </c>
      <c r="B50" s="9" t="s">
        <v>162</v>
      </c>
      <c r="C50" s="9" t="s">
        <v>19</v>
      </c>
      <c r="D50" s="9" t="s">
        <v>148</v>
      </c>
      <c r="E50" s="9">
        <v>2023</v>
      </c>
      <c r="F50" s="9">
        <v>5</v>
      </c>
      <c r="BE50" s="29">
        <v>65.698530000000005</v>
      </c>
      <c r="BF50" s="29">
        <v>65.558819999999997</v>
      </c>
      <c r="BG50" s="29">
        <v>65.189340000000001</v>
      </c>
      <c r="BH50" s="29">
        <v>65.229780000000005</v>
      </c>
      <c r="BI50" s="29">
        <v>63.959560000000003</v>
      </c>
      <c r="BJ50" s="29">
        <v>63.279409999999999</v>
      </c>
      <c r="BK50" s="29">
        <v>64.119479999999996</v>
      </c>
      <c r="BL50" s="29">
        <v>67.220590000000001</v>
      </c>
      <c r="BM50" s="29">
        <v>73.141540000000006</v>
      </c>
      <c r="BN50" s="29">
        <v>77.341909999999999</v>
      </c>
      <c r="BO50" s="29">
        <v>80.472430000000003</v>
      </c>
      <c r="BP50" s="29">
        <v>81.402569999999997</v>
      </c>
      <c r="BQ50" s="29">
        <v>80.852940000000004</v>
      </c>
      <c r="BR50" s="29">
        <v>81.972430000000003</v>
      </c>
      <c r="BS50" s="29">
        <v>80.8125</v>
      </c>
      <c r="BT50" s="29">
        <v>80.391540000000006</v>
      </c>
      <c r="BU50" s="29">
        <v>80.141540000000006</v>
      </c>
      <c r="BV50" s="29">
        <v>80.121319999999997</v>
      </c>
      <c r="BW50" s="29">
        <v>81.060659999999999</v>
      </c>
      <c r="BX50" s="29">
        <v>77.810659999999999</v>
      </c>
      <c r="BY50" s="29">
        <v>74.540440000000004</v>
      </c>
      <c r="BZ50" s="29">
        <v>71.979780000000005</v>
      </c>
      <c r="CA50" s="29">
        <v>71.159930000000003</v>
      </c>
      <c r="CB50" s="29">
        <v>70.238969999999995</v>
      </c>
    </row>
    <row r="51" spans="1:80" x14ac:dyDescent="0.25">
      <c r="A51" s="9" t="s">
        <v>161</v>
      </c>
      <c r="B51" s="9" t="s">
        <v>162</v>
      </c>
      <c r="C51" s="9" t="s">
        <v>19</v>
      </c>
      <c r="D51" s="9" t="s">
        <v>148</v>
      </c>
      <c r="E51" s="9">
        <v>2023</v>
      </c>
      <c r="F51" s="9">
        <v>6</v>
      </c>
      <c r="BE51" s="29">
        <v>67.042209999999997</v>
      </c>
      <c r="BF51" s="29">
        <v>65.689340000000001</v>
      </c>
      <c r="BG51" s="29">
        <v>65.509190000000004</v>
      </c>
      <c r="BH51" s="29">
        <v>65.169120000000007</v>
      </c>
      <c r="BI51" s="29">
        <v>65.496399999999994</v>
      </c>
      <c r="BJ51" s="29">
        <v>65.136110000000002</v>
      </c>
      <c r="BK51" s="29">
        <v>65.136110000000002</v>
      </c>
      <c r="BL51" s="29">
        <v>68.25</v>
      </c>
      <c r="BM51" s="29">
        <v>71.203969999999998</v>
      </c>
      <c r="BN51" s="29">
        <v>74.450779999999995</v>
      </c>
      <c r="BO51" s="29">
        <v>77.966030000000003</v>
      </c>
      <c r="BP51" s="29">
        <v>80.405770000000004</v>
      </c>
      <c r="BQ51" s="29">
        <v>81.135549999999995</v>
      </c>
      <c r="BR51" s="29">
        <v>82.029489999999996</v>
      </c>
      <c r="BS51" s="29">
        <v>80.989040000000003</v>
      </c>
      <c r="BT51" s="29">
        <v>81.419200000000004</v>
      </c>
      <c r="BU51" s="29">
        <v>82.251840000000001</v>
      </c>
      <c r="BV51" s="29">
        <v>80.661770000000004</v>
      </c>
      <c r="BW51" s="29">
        <v>79.178380000000004</v>
      </c>
      <c r="BX51" s="29">
        <v>77.071290000000005</v>
      </c>
      <c r="BY51" s="29">
        <v>74.43974</v>
      </c>
      <c r="BZ51" s="29">
        <v>72.136510000000001</v>
      </c>
      <c r="CA51" s="29">
        <v>71.046430000000001</v>
      </c>
      <c r="CB51" s="29">
        <v>70.075839999999999</v>
      </c>
    </row>
    <row r="52" spans="1:80" x14ac:dyDescent="0.25">
      <c r="A52" s="9" t="s">
        <v>161</v>
      </c>
      <c r="B52" s="9" t="s">
        <v>162</v>
      </c>
      <c r="C52" s="9" t="s">
        <v>19</v>
      </c>
      <c r="D52" s="9" t="s">
        <v>148</v>
      </c>
      <c r="E52" s="9">
        <v>2023</v>
      </c>
      <c r="F52" s="9">
        <v>7</v>
      </c>
      <c r="BE52" s="29">
        <v>70.373220000000003</v>
      </c>
      <c r="BF52" s="29">
        <v>69.541330000000002</v>
      </c>
      <c r="BG52" s="29">
        <v>69.611660000000001</v>
      </c>
      <c r="BH52" s="29">
        <v>69.346890000000002</v>
      </c>
      <c r="BI52" s="29">
        <v>68.997</v>
      </c>
      <c r="BJ52" s="29">
        <v>68.806880000000007</v>
      </c>
      <c r="BK52" s="29">
        <v>69.222340000000003</v>
      </c>
      <c r="BL52" s="29">
        <v>70.64555</v>
      </c>
      <c r="BM52" s="29">
        <v>72.350560000000002</v>
      </c>
      <c r="BN52" s="29">
        <v>74.216549999999998</v>
      </c>
      <c r="BO52" s="29">
        <v>75.956890000000001</v>
      </c>
      <c r="BP52" s="29">
        <v>75.679220000000001</v>
      </c>
      <c r="BQ52" s="29">
        <v>76.845219999999998</v>
      </c>
      <c r="BR52" s="29">
        <v>79.498559999999998</v>
      </c>
      <c r="BS52" s="29">
        <v>80.649439999999998</v>
      </c>
      <c r="BT52" s="29">
        <v>79.802779999999998</v>
      </c>
      <c r="BU52" s="29">
        <v>78.554109999999994</v>
      </c>
      <c r="BV52" s="29">
        <v>78.223780000000005</v>
      </c>
      <c r="BW52" s="29">
        <v>78.201769999999996</v>
      </c>
      <c r="BX52" s="29">
        <v>76.163550000000001</v>
      </c>
      <c r="BY52" s="29">
        <v>74.024439999999998</v>
      </c>
      <c r="BZ52" s="29">
        <v>72.851780000000005</v>
      </c>
      <c r="CA52" s="29">
        <v>72.623220000000003</v>
      </c>
      <c r="CB52" s="29">
        <v>72.159229999999994</v>
      </c>
    </row>
    <row r="53" spans="1:80" x14ac:dyDescent="0.25">
      <c r="A53" s="9" t="s">
        <v>161</v>
      </c>
      <c r="B53" s="9" t="s">
        <v>162</v>
      </c>
      <c r="C53" s="9" t="s">
        <v>19</v>
      </c>
      <c r="D53" s="9" t="s">
        <v>148</v>
      </c>
      <c r="E53" s="9">
        <v>2023</v>
      </c>
      <c r="F53" s="9">
        <v>8</v>
      </c>
      <c r="BE53" s="29">
        <v>71.710220000000007</v>
      </c>
      <c r="BF53" s="29">
        <v>71.726330000000004</v>
      </c>
      <c r="BG53" s="29">
        <v>71.137439999999998</v>
      </c>
      <c r="BH53" s="29">
        <v>70.887439999999998</v>
      </c>
      <c r="BI53" s="29">
        <v>70.213449999999995</v>
      </c>
      <c r="BJ53" s="29">
        <v>70.124560000000002</v>
      </c>
      <c r="BK53" s="29">
        <v>70.285669999999996</v>
      </c>
      <c r="BL53" s="29">
        <v>70.89555</v>
      </c>
      <c r="BM53" s="29">
        <v>73.988</v>
      </c>
      <c r="BN53" s="29">
        <v>77.514889999999994</v>
      </c>
      <c r="BO53" s="29">
        <v>81.074550000000002</v>
      </c>
      <c r="BP53" s="29">
        <v>82.192999999999998</v>
      </c>
      <c r="BQ53" s="29">
        <v>83.456440000000001</v>
      </c>
      <c r="BR53" s="29">
        <v>82.850890000000007</v>
      </c>
      <c r="BS53" s="29">
        <v>83.670450000000002</v>
      </c>
      <c r="BT53" s="29">
        <v>84.166659999999993</v>
      </c>
      <c r="BU53" s="29">
        <v>83.403779999999998</v>
      </c>
      <c r="BV53" s="29">
        <v>83.242670000000004</v>
      </c>
      <c r="BW53" s="29">
        <v>80.587109999999996</v>
      </c>
      <c r="BX53" s="29">
        <v>78.238</v>
      </c>
      <c r="BY53" s="29">
        <v>75.70411</v>
      </c>
      <c r="BZ53" s="29">
        <v>74.16489</v>
      </c>
      <c r="CA53" s="29">
        <v>73.575999999999993</v>
      </c>
      <c r="CB53" s="29">
        <v>72.950890000000001</v>
      </c>
    </row>
    <row r="54" spans="1:80" x14ac:dyDescent="0.25">
      <c r="A54" s="9" t="s">
        <v>161</v>
      </c>
      <c r="B54" s="9" t="s">
        <v>162</v>
      </c>
      <c r="C54" s="9" t="s">
        <v>19</v>
      </c>
      <c r="D54" s="9" t="s">
        <v>148</v>
      </c>
      <c r="E54" s="9">
        <v>2023</v>
      </c>
      <c r="F54" s="9">
        <v>9</v>
      </c>
      <c r="BE54" s="29">
        <v>74.538889999999995</v>
      </c>
      <c r="BF54" s="29">
        <v>73.733329999999995</v>
      </c>
      <c r="BG54" s="29">
        <v>72.644450000000006</v>
      </c>
      <c r="BH54" s="29">
        <v>72.483329999999995</v>
      </c>
      <c r="BI54" s="29">
        <v>72.588890000000006</v>
      </c>
      <c r="BJ54" s="29">
        <v>71.788889999999995</v>
      </c>
      <c r="BK54" s="29">
        <v>72.822220000000002</v>
      </c>
      <c r="BL54" s="29">
        <v>73.283330000000007</v>
      </c>
      <c r="BM54" s="29">
        <v>78.416659999999993</v>
      </c>
      <c r="BN54" s="29">
        <v>83.594440000000006</v>
      </c>
      <c r="BO54" s="29">
        <v>88.072220000000002</v>
      </c>
      <c r="BP54" s="29">
        <v>91.105549999999994</v>
      </c>
      <c r="BQ54" s="29">
        <v>89.438890000000001</v>
      </c>
      <c r="BR54" s="29">
        <v>88.227779999999996</v>
      </c>
      <c r="BS54" s="29">
        <v>88.588890000000006</v>
      </c>
      <c r="BT54" s="29">
        <v>87.7</v>
      </c>
      <c r="BU54" s="29">
        <v>88.844440000000006</v>
      </c>
      <c r="BV54" s="29">
        <v>88.916659999999993</v>
      </c>
      <c r="BW54" s="29">
        <v>86.366669999999999</v>
      </c>
      <c r="BX54" s="29">
        <v>83.066670000000002</v>
      </c>
      <c r="BY54" s="29">
        <v>80.266670000000005</v>
      </c>
      <c r="BZ54" s="29">
        <v>79.427779999999998</v>
      </c>
      <c r="CA54" s="29">
        <v>78.105549999999994</v>
      </c>
      <c r="CB54" s="29">
        <v>75.322220000000002</v>
      </c>
    </row>
    <row r="55" spans="1:80" x14ac:dyDescent="0.25">
      <c r="A55" s="9" t="s">
        <v>161</v>
      </c>
      <c r="B55" s="9" t="s">
        <v>162</v>
      </c>
      <c r="C55" s="9" t="s">
        <v>19</v>
      </c>
      <c r="D55" s="9" t="s">
        <v>148</v>
      </c>
      <c r="E55" s="9">
        <v>2023</v>
      </c>
      <c r="F55" s="9">
        <v>10</v>
      </c>
      <c r="BE55" s="29">
        <v>71.620779999999996</v>
      </c>
      <c r="BF55" s="29">
        <v>70.354110000000006</v>
      </c>
      <c r="BG55" s="29">
        <v>69.963449999999995</v>
      </c>
      <c r="BH55" s="29">
        <v>69.640659999999997</v>
      </c>
      <c r="BI55" s="29">
        <v>68.535110000000003</v>
      </c>
      <c r="BJ55" s="29">
        <v>68.285110000000003</v>
      </c>
      <c r="BK55" s="29">
        <v>68.30556</v>
      </c>
      <c r="BL55" s="29">
        <v>68.640659999999997</v>
      </c>
      <c r="BM55" s="29">
        <v>71.185670000000002</v>
      </c>
      <c r="BN55" s="29">
        <v>75.284769999999995</v>
      </c>
      <c r="BO55" s="29">
        <v>79.073999999999998</v>
      </c>
      <c r="BP55" s="29">
        <v>81.001440000000002</v>
      </c>
      <c r="BQ55" s="29">
        <v>81.359660000000005</v>
      </c>
      <c r="BR55" s="29">
        <v>82.201769999999996</v>
      </c>
      <c r="BS55" s="29">
        <v>81.455560000000006</v>
      </c>
      <c r="BT55" s="29">
        <v>81.403220000000005</v>
      </c>
      <c r="BU55" s="29">
        <v>81.468440000000001</v>
      </c>
      <c r="BV55" s="29">
        <v>79.392669999999995</v>
      </c>
      <c r="BW55" s="29">
        <v>76.615780000000001</v>
      </c>
      <c r="BX55" s="29">
        <v>74.713449999999995</v>
      </c>
      <c r="BY55" s="29">
        <v>73.551770000000005</v>
      </c>
      <c r="BZ55" s="29">
        <v>72.179550000000006</v>
      </c>
      <c r="CA55" s="29">
        <v>71.251779999999997</v>
      </c>
      <c r="CB55" s="29">
        <v>70.590670000000003</v>
      </c>
    </row>
    <row r="56" spans="1:80" x14ac:dyDescent="0.25">
      <c r="A56" s="9" t="s">
        <v>161</v>
      </c>
      <c r="B56" s="9" t="s">
        <v>162</v>
      </c>
      <c r="C56" s="9" t="s">
        <v>19</v>
      </c>
      <c r="D56" s="9" t="s">
        <v>148</v>
      </c>
      <c r="E56" s="9">
        <v>2024</v>
      </c>
      <c r="F56" s="9">
        <v>5</v>
      </c>
      <c r="BE56" s="29">
        <v>65.698530000000005</v>
      </c>
      <c r="BF56" s="29">
        <v>65.558819999999997</v>
      </c>
      <c r="BG56" s="29">
        <v>65.189340000000001</v>
      </c>
      <c r="BH56" s="29">
        <v>65.229780000000005</v>
      </c>
      <c r="BI56" s="29">
        <v>63.959560000000003</v>
      </c>
      <c r="BJ56" s="29">
        <v>63.279409999999999</v>
      </c>
      <c r="BK56" s="29">
        <v>64.119479999999996</v>
      </c>
      <c r="BL56" s="29">
        <v>67.220590000000001</v>
      </c>
      <c r="BM56" s="29">
        <v>73.141540000000006</v>
      </c>
      <c r="BN56" s="29">
        <v>77.341909999999999</v>
      </c>
      <c r="BO56" s="29">
        <v>80.472430000000003</v>
      </c>
      <c r="BP56" s="29">
        <v>81.402569999999997</v>
      </c>
      <c r="BQ56" s="29">
        <v>80.852940000000004</v>
      </c>
      <c r="BR56" s="29">
        <v>81.972430000000003</v>
      </c>
      <c r="BS56" s="29">
        <v>80.8125</v>
      </c>
      <c r="BT56" s="29">
        <v>80.391540000000006</v>
      </c>
      <c r="BU56" s="29">
        <v>80.141540000000006</v>
      </c>
      <c r="BV56" s="29">
        <v>80.121319999999997</v>
      </c>
      <c r="BW56" s="29">
        <v>81.060659999999999</v>
      </c>
      <c r="BX56" s="29">
        <v>77.810659999999999</v>
      </c>
      <c r="BY56" s="29">
        <v>74.540440000000004</v>
      </c>
      <c r="BZ56" s="29">
        <v>71.979780000000005</v>
      </c>
      <c r="CA56" s="29">
        <v>71.159930000000003</v>
      </c>
      <c r="CB56" s="29">
        <v>70.238969999999995</v>
      </c>
    </row>
    <row r="57" spans="1:80" x14ac:dyDescent="0.25">
      <c r="A57" s="9" t="s">
        <v>161</v>
      </c>
      <c r="B57" s="9" t="s">
        <v>162</v>
      </c>
      <c r="C57" s="9" t="s">
        <v>19</v>
      </c>
      <c r="D57" s="9" t="s">
        <v>148</v>
      </c>
      <c r="E57" s="9">
        <v>2024</v>
      </c>
      <c r="F57" s="9">
        <v>6</v>
      </c>
      <c r="BE57" s="29">
        <v>67.042209999999997</v>
      </c>
      <c r="BF57" s="29">
        <v>65.689340000000001</v>
      </c>
      <c r="BG57" s="29">
        <v>65.509190000000004</v>
      </c>
      <c r="BH57" s="29">
        <v>65.169120000000007</v>
      </c>
      <c r="BI57" s="29">
        <v>65.496399999999994</v>
      </c>
      <c r="BJ57" s="29">
        <v>65.136110000000002</v>
      </c>
      <c r="BK57" s="29">
        <v>65.136110000000002</v>
      </c>
      <c r="BL57" s="29">
        <v>68.25</v>
      </c>
      <c r="BM57" s="29">
        <v>71.203969999999998</v>
      </c>
      <c r="BN57" s="29">
        <v>74.450779999999995</v>
      </c>
      <c r="BO57" s="29">
        <v>77.966030000000003</v>
      </c>
      <c r="BP57" s="29">
        <v>80.405770000000004</v>
      </c>
      <c r="BQ57" s="29">
        <v>81.135549999999995</v>
      </c>
      <c r="BR57" s="29">
        <v>82.029489999999996</v>
      </c>
      <c r="BS57" s="29">
        <v>80.989040000000003</v>
      </c>
      <c r="BT57" s="29">
        <v>81.419200000000004</v>
      </c>
      <c r="BU57" s="29">
        <v>82.251840000000001</v>
      </c>
      <c r="BV57" s="29">
        <v>80.661770000000004</v>
      </c>
      <c r="BW57" s="29">
        <v>79.178380000000004</v>
      </c>
      <c r="BX57" s="29">
        <v>77.071290000000005</v>
      </c>
      <c r="BY57" s="29">
        <v>74.43974</v>
      </c>
      <c r="BZ57" s="29">
        <v>72.136510000000001</v>
      </c>
      <c r="CA57" s="29">
        <v>71.046430000000001</v>
      </c>
      <c r="CB57" s="29">
        <v>70.075839999999999</v>
      </c>
    </row>
    <row r="58" spans="1:80" x14ac:dyDescent="0.25">
      <c r="A58" s="9" t="s">
        <v>161</v>
      </c>
      <c r="B58" s="9" t="s">
        <v>162</v>
      </c>
      <c r="C58" s="9" t="s">
        <v>19</v>
      </c>
      <c r="D58" s="9" t="s">
        <v>148</v>
      </c>
      <c r="E58" s="9">
        <v>2024</v>
      </c>
      <c r="F58" s="9">
        <v>7</v>
      </c>
      <c r="BE58" s="29">
        <v>70.373220000000003</v>
      </c>
      <c r="BF58" s="29">
        <v>69.541330000000002</v>
      </c>
      <c r="BG58" s="29">
        <v>69.611660000000001</v>
      </c>
      <c r="BH58" s="29">
        <v>69.346890000000002</v>
      </c>
      <c r="BI58" s="29">
        <v>68.997</v>
      </c>
      <c r="BJ58" s="29">
        <v>68.806880000000007</v>
      </c>
      <c r="BK58" s="29">
        <v>69.222340000000003</v>
      </c>
      <c r="BL58" s="29">
        <v>70.64555</v>
      </c>
      <c r="BM58" s="29">
        <v>72.350560000000002</v>
      </c>
      <c r="BN58" s="29">
        <v>74.216549999999998</v>
      </c>
      <c r="BO58" s="29">
        <v>75.956890000000001</v>
      </c>
      <c r="BP58" s="29">
        <v>75.679220000000001</v>
      </c>
      <c r="BQ58" s="29">
        <v>76.845219999999998</v>
      </c>
      <c r="BR58" s="29">
        <v>79.498559999999998</v>
      </c>
      <c r="BS58" s="29">
        <v>80.649439999999998</v>
      </c>
      <c r="BT58" s="29">
        <v>79.802779999999998</v>
      </c>
      <c r="BU58" s="29">
        <v>78.554109999999994</v>
      </c>
      <c r="BV58" s="29">
        <v>78.223780000000005</v>
      </c>
      <c r="BW58" s="29">
        <v>78.201769999999996</v>
      </c>
      <c r="BX58" s="29">
        <v>76.163550000000001</v>
      </c>
      <c r="BY58" s="29">
        <v>74.024439999999998</v>
      </c>
      <c r="BZ58" s="29">
        <v>72.851780000000005</v>
      </c>
      <c r="CA58" s="29">
        <v>72.623220000000003</v>
      </c>
      <c r="CB58" s="29">
        <v>72.159229999999994</v>
      </c>
    </row>
    <row r="59" spans="1:80" x14ac:dyDescent="0.25">
      <c r="A59" s="9" t="s">
        <v>161</v>
      </c>
      <c r="B59" s="9" t="s">
        <v>162</v>
      </c>
      <c r="C59" s="9" t="s">
        <v>19</v>
      </c>
      <c r="D59" s="9" t="s">
        <v>148</v>
      </c>
      <c r="E59" s="9">
        <v>2024</v>
      </c>
      <c r="F59" s="9">
        <v>8</v>
      </c>
      <c r="BE59" s="29">
        <v>71.710220000000007</v>
      </c>
      <c r="BF59" s="29">
        <v>71.726330000000004</v>
      </c>
      <c r="BG59" s="29">
        <v>71.137439999999998</v>
      </c>
      <c r="BH59" s="29">
        <v>70.887439999999998</v>
      </c>
      <c r="BI59" s="29">
        <v>70.213449999999995</v>
      </c>
      <c r="BJ59" s="29">
        <v>70.124560000000002</v>
      </c>
      <c r="BK59" s="29">
        <v>70.285669999999996</v>
      </c>
      <c r="BL59" s="29">
        <v>70.89555</v>
      </c>
      <c r="BM59" s="29">
        <v>73.988</v>
      </c>
      <c r="BN59" s="29">
        <v>77.514889999999994</v>
      </c>
      <c r="BO59" s="29">
        <v>81.074550000000002</v>
      </c>
      <c r="BP59" s="29">
        <v>82.192999999999998</v>
      </c>
      <c r="BQ59" s="29">
        <v>83.456440000000001</v>
      </c>
      <c r="BR59" s="29">
        <v>82.850890000000007</v>
      </c>
      <c r="BS59" s="29">
        <v>83.670450000000002</v>
      </c>
      <c r="BT59" s="29">
        <v>84.166659999999993</v>
      </c>
      <c r="BU59" s="29">
        <v>83.403779999999998</v>
      </c>
      <c r="BV59" s="29">
        <v>83.242670000000004</v>
      </c>
      <c r="BW59" s="29">
        <v>80.587109999999996</v>
      </c>
      <c r="BX59" s="29">
        <v>78.238</v>
      </c>
      <c r="BY59" s="29">
        <v>75.70411</v>
      </c>
      <c r="BZ59" s="29">
        <v>74.16489</v>
      </c>
      <c r="CA59" s="29">
        <v>73.575999999999993</v>
      </c>
      <c r="CB59" s="29">
        <v>72.950890000000001</v>
      </c>
    </row>
    <row r="60" spans="1:80" x14ac:dyDescent="0.25">
      <c r="A60" s="9" t="s">
        <v>161</v>
      </c>
      <c r="B60" s="9" t="s">
        <v>162</v>
      </c>
      <c r="C60" s="9" t="s">
        <v>19</v>
      </c>
      <c r="D60" s="9" t="s">
        <v>148</v>
      </c>
      <c r="E60" s="9">
        <v>2024</v>
      </c>
      <c r="F60" s="9">
        <v>9</v>
      </c>
      <c r="BE60" s="29">
        <v>74.538889999999995</v>
      </c>
      <c r="BF60" s="29">
        <v>73.733329999999995</v>
      </c>
      <c r="BG60" s="29">
        <v>72.644450000000006</v>
      </c>
      <c r="BH60" s="29">
        <v>72.483329999999995</v>
      </c>
      <c r="BI60" s="29">
        <v>72.588890000000006</v>
      </c>
      <c r="BJ60" s="29">
        <v>71.788889999999995</v>
      </c>
      <c r="BK60" s="29">
        <v>72.822220000000002</v>
      </c>
      <c r="BL60" s="29">
        <v>73.283330000000007</v>
      </c>
      <c r="BM60" s="29">
        <v>78.416659999999993</v>
      </c>
      <c r="BN60" s="29">
        <v>83.594440000000006</v>
      </c>
      <c r="BO60" s="29">
        <v>88.072220000000002</v>
      </c>
      <c r="BP60" s="29">
        <v>91.105549999999994</v>
      </c>
      <c r="BQ60" s="29">
        <v>89.438890000000001</v>
      </c>
      <c r="BR60" s="29">
        <v>88.227779999999996</v>
      </c>
      <c r="BS60" s="29">
        <v>88.588890000000006</v>
      </c>
      <c r="BT60" s="29">
        <v>87.7</v>
      </c>
      <c r="BU60" s="29">
        <v>88.844440000000006</v>
      </c>
      <c r="BV60" s="29">
        <v>88.916659999999993</v>
      </c>
      <c r="BW60" s="29">
        <v>86.366669999999999</v>
      </c>
      <c r="BX60" s="29">
        <v>83.066670000000002</v>
      </c>
      <c r="BY60" s="29">
        <v>80.266670000000005</v>
      </c>
      <c r="BZ60" s="29">
        <v>79.427779999999998</v>
      </c>
      <c r="CA60" s="29">
        <v>78.105549999999994</v>
      </c>
      <c r="CB60" s="29">
        <v>75.322220000000002</v>
      </c>
    </row>
    <row r="61" spans="1:80" x14ac:dyDescent="0.25">
      <c r="A61" s="9" t="s">
        <v>161</v>
      </c>
      <c r="B61" s="9" t="s">
        <v>162</v>
      </c>
      <c r="C61" s="9" t="s">
        <v>19</v>
      </c>
      <c r="D61" s="9" t="s">
        <v>148</v>
      </c>
      <c r="E61" s="9">
        <v>2024</v>
      </c>
      <c r="F61" s="9">
        <v>10</v>
      </c>
      <c r="BE61" s="29">
        <v>71.620779999999996</v>
      </c>
      <c r="BF61" s="29">
        <v>70.354110000000006</v>
      </c>
      <c r="BG61" s="29">
        <v>69.963449999999995</v>
      </c>
      <c r="BH61" s="29">
        <v>69.640659999999997</v>
      </c>
      <c r="BI61" s="29">
        <v>68.535110000000003</v>
      </c>
      <c r="BJ61" s="29">
        <v>68.285110000000003</v>
      </c>
      <c r="BK61" s="29">
        <v>68.30556</v>
      </c>
      <c r="BL61" s="29">
        <v>68.640659999999997</v>
      </c>
      <c r="BM61" s="29">
        <v>71.185670000000002</v>
      </c>
      <c r="BN61" s="29">
        <v>75.284769999999995</v>
      </c>
      <c r="BO61" s="29">
        <v>79.073999999999998</v>
      </c>
      <c r="BP61" s="29">
        <v>81.001440000000002</v>
      </c>
      <c r="BQ61" s="29">
        <v>81.359660000000005</v>
      </c>
      <c r="BR61" s="29">
        <v>82.201769999999996</v>
      </c>
      <c r="BS61" s="29">
        <v>81.455560000000006</v>
      </c>
      <c r="BT61" s="29">
        <v>81.403220000000005</v>
      </c>
      <c r="BU61" s="29">
        <v>81.468440000000001</v>
      </c>
      <c r="BV61" s="29">
        <v>79.392669999999995</v>
      </c>
      <c r="BW61" s="29">
        <v>76.615780000000001</v>
      </c>
      <c r="BX61" s="29">
        <v>74.713449999999995</v>
      </c>
      <c r="BY61" s="29">
        <v>73.551770000000005</v>
      </c>
      <c r="BZ61" s="29">
        <v>72.179550000000006</v>
      </c>
      <c r="CA61" s="29">
        <v>71.251779999999997</v>
      </c>
      <c r="CB61" s="29">
        <v>70.590670000000003</v>
      </c>
    </row>
    <row r="62" spans="1:80" x14ac:dyDescent="0.25">
      <c r="A62" s="9" t="s">
        <v>161</v>
      </c>
      <c r="B62" s="9" t="s">
        <v>162</v>
      </c>
      <c r="C62" s="9" t="s">
        <v>19</v>
      </c>
      <c r="D62" s="9" t="s">
        <v>148</v>
      </c>
      <c r="E62" s="9">
        <v>2025</v>
      </c>
      <c r="F62" s="9">
        <v>5</v>
      </c>
      <c r="BE62" s="29">
        <v>65.698530000000005</v>
      </c>
      <c r="BF62" s="29">
        <v>65.558819999999997</v>
      </c>
      <c r="BG62" s="29">
        <v>65.189340000000001</v>
      </c>
      <c r="BH62" s="29">
        <v>65.229780000000005</v>
      </c>
      <c r="BI62" s="29">
        <v>63.959560000000003</v>
      </c>
      <c r="BJ62" s="29">
        <v>63.279409999999999</v>
      </c>
      <c r="BK62" s="29">
        <v>64.119479999999996</v>
      </c>
      <c r="BL62" s="29">
        <v>67.220590000000001</v>
      </c>
      <c r="BM62" s="29">
        <v>73.141540000000006</v>
      </c>
      <c r="BN62" s="29">
        <v>77.341909999999999</v>
      </c>
      <c r="BO62" s="29">
        <v>80.472430000000003</v>
      </c>
      <c r="BP62" s="29">
        <v>81.402569999999997</v>
      </c>
      <c r="BQ62" s="29">
        <v>80.852940000000004</v>
      </c>
      <c r="BR62" s="29">
        <v>81.972430000000003</v>
      </c>
      <c r="BS62" s="29">
        <v>80.8125</v>
      </c>
      <c r="BT62" s="29">
        <v>80.391540000000006</v>
      </c>
      <c r="BU62" s="29">
        <v>80.141540000000006</v>
      </c>
      <c r="BV62" s="29">
        <v>80.121319999999997</v>
      </c>
      <c r="BW62" s="29">
        <v>81.060659999999999</v>
      </c>
      <c r="BX62" s="29">
        <v>77.810659999999999</v>
      </c>
      <c r="BY62" s="29">
        <v>74.540440000000004</v>
      </c>
      <c r="BZ62" s="29">
        <v>71.979780000000005</v>
      </c>
      <c r="CA62" s="29">
        <v>71.159930000000003</v>
      </c>
      <c r="CB62" s="29">
        <v>70.238969999999995</v>
      </c>
    </row>
    <row r="63" spans="1:80" x14ac:dyDescent="0.25">
      <c r="A63" s="9" t="s">
        <v>161</v>
      </c>
      <c r="B63" s="9" t="s">
        <v>162</v>
      </c>
      <c r="C63" s="9" t="s">
        <v>19</v>
      </c>
      <c r="D63" s="9" t="s">
        <v>148</v>
      </c>
      <c r="E63" s="9">
        <v>2025</v>
      </c>
      <c r="F63" s="9">
        <v>6</v>
      </c>
      <c r="BE63" s="29">
        <v>67.042209999999997</v>
      </c>
      <c r="BF63" s="29">
        <v>65.689340000000001</v>
      </c>
      <c r="BG63" s="29">
        <v>65.509190000000004</v>
      </c>
      <c r="BH63" s="29">
        <v>65.169120000000007</v>
      </c>
      <c r="BI63" s="29">
        <v>65.496399999999994</v>
      </c>
      <c r="BJ63" s="29">
        <v>65.136110000000002</v>
      </c>
      <c r="BK63" s="29">
        <v>65.136110000000002</v>
      </c>
      <c r="BL63" s="29">
        <v>68.25</v>
      </c>
      <c r="BM63" s="29">
        <v>71.203969999999998</v>
      </c>
      <c r="BN63" s="29">
        <v>74.450779999999995</v>
      </c>
      <c r="BO63" s="29">
        <v>77.966030000000003</v>
      </c>
      <c r="BP63" s="29">
        <v>80.405770000000004</v>
      </c>
      <c r="BQ63" s="29">
        <v>81.135549999999995</v>
      </c>
      <c r="BR63" s="29">
        <v>82.029489999999996</v>
      </c>
      <c r="BS63" s="29">
        <v>80.989040000000003</v>
      </c>
      <c r="BT63" s="29">
        <v>81.419200000000004</v>
      </c>
      <c r="BU63" s="29">
        <v>82.251840000000001</v>
      </c>
      <c r="BV63" s="29">
        <v>80.661770000000004</v>
      </c>
      <c r="BW63" s="29">
        <v>79.178380000000004</v>
      </c>
      <c r="BX63" s="29">
        <v>77.071290000000005</v>
      </c>
      <c r="BY63" s="29">
        <v>74.43974</v>
      </c>
      <c r="BZ63" s="29">
        <v>72.136510000000001</v>
      </c>
      <c r="CA63" s="29">
        <v>71.046430000000001</v>
      </c>
      <c r="CB63" s="29">
        <v>70.075839999999999</v>
      </c>
    </row>
    <row r="64" spans="1:80" x14ac:dyDescent="0.25">
      <c r="A64" s="9" t="s">
        <v>161</v>
      </c>
      <c r="B64" s="9" t="s">
        <v>162</v>
      </c>
      <c r="C64" s="9" t="s">
        <v>19</v>
      </c>
      <c r="D64" s="9" t="s">
        <v>148</v>
      </c>
      <c r="E64" s="9">
        <v>2025</v>
      </c>
      <c r="F64" s="9">
        <v>7</v>
      </c>
      <c r="BE64" s="29">
        <v>70.373220000000003</v>
      </c>
      <c r="BF64" s="29">
        <v>69.541330000000002</v>
      </c>
      <c r="BG64" s="29">
        <v>69.611660000000001</v>
      </c>
      <c r="BH64" s="29">
        <v>69.346890000000002</v>
      </c>
      <c r="BI64" s="29">
        <v>68.997</v>
      </c>
      <c r="BJ64" s="29">
        <v>68.806880000000007</v>
      </c>
      <c r="BK64" s="29">
        <v>69.222340000000003</v>
      </c>
      <c r="BL64" s="29">
        <v>70.64555</v>
      </c>
      <c r="BM64" s="29">
        <v>72.350560000000002</v>
      </c>
      <c r="BN64" s="29">
        <v>74.216549999999998</v>
      </c>
      <c r="BO64" s="29">
        <v>75.956890000000001</v>
      </c>
      <c r="BP64" s="29">
        <v>75.679220000000001</v>
      </c>
      <c r="BQ64" s="29">
        <v>76.845219999999998</v>
      </c>
      <c r="BR64" s="29">
        <v>79.498559999999998</v>
      </c>
      <c r="BS64" s="29">
        <v>80.649439999999998</v>
      </c>
      <c r="BT64" s="29">
        <v>79.802779999999998</v>
      </c>
      <c r="BU64" s="29">
        <v>78.554109999999994</v>
      </c>
      <c r="BV64" s="29">
        <v>78.223780000000005</v>
      </c>
      <c r="BW64" s="29">
        <v>78.201769999999996</v>
      </c>
      <c r="BX64" s="29">
        <v>76.163550000000001</v>
      </c>
      <c r="BY64" s="29">
        <v>74.024439999999998</v>
      </c>
      <c r="BZ64" s="29">
        <v>72.851780000000005</v>
      </c>
      <c r="CA64" s="29">
        <v>72.623220000000003</v>
      </c>
      <c r="CB64" s="29">
        <v>72.159229999999994</v>
      </c>
    </row>
    <row r="65" spans="1:80" x14ac:dyDescent="0.25">
      <c r="A65" s="9" t="s">
        <v>161</v>
      </c>
      <c r="B65" s="9" t="s">
        <v>162</v>
      </c>
      <c r="C65" s="9" t="s">
        <v>19</v>
      </c>
      <c r="D65" s="9" t="s">
        <v>148</v>
      </c>
      <c r="E65" s="9">
        <v>2025</v>
      </c>
      <c r="F65" s="9">
        <v>8</v>
      </c>
      <c r="BE65" s="29">
        <v>71.710220000000007</v>
      </c>
      <c r="BF65" s="29">
        <v>71.726330000000004</v>
      </c>
      <c r="BG65" s="29">
        <v>71.137439999999998</v>
      </c>
      <c r="BH65" s="29">
        <v>70.887439999999998</v>
      </c>
      <c r="BI65" s="29">
        <v>70.213449999999995</v>
      </c>
      <c r="BJ65" s="29">
        <v>70.124560000000002</v>
      </c>
      <c r="BK65" s="29">
        <v>70.285669999999996</v>
      </c>
      <c r="BL65" s="29">
        <v>70.89555</v>
      </c>
      <c r="BM65" s="29">
        <v>73.988</v>
      </c>
      <c r="BN65" s="29">
        <v>77.514889999999994</v>
      </c>
      <c r="BO65" s="29">
        <v>81.074550000000002</v>
      </c>
      <c r="BP65" s="29">
        <v>82.192999999999998</v>
      </c>
      <c r="BQ65" s="29">
        <v>83.456440000000001</v>
      </c>
      <c r="BR65" s="29">
        <v>82.850890000000007</v>
      </c>
      <c r="BS65" s="29">
        <v>83.670450000000002</v>
      </c>
      <c r="BT65" s="29">
        <v>84.166659999999993</v>
      </c>
      <c r="BU65" s="29">
        <v>83.403779999999998</v>
      </c>
      <c r="BV65" s="29">
        <v>83.242670000000004</v>
      </c>
      <c r="BW65" s="29">
        <v>80.587109999999996</v>
      </c>
      <c r="BX65" s="29">
        <v>78.238</v>
      </c>
      <c r="BY65" s="29">
        <v>75.70411</v>
      </c>
      <c r="BZ65" s="29">
        <v>74.16489</v>
      </c>
      <c r="CA65" s="29">
        <v>73.575999999999993</v>
      </c>
      <c r="CB65" s="29">
        <v>72.950890000000001</v>
      </c>
    </row>
    <row r="66" spans="1:80" x14ac:dyDescent="0.25">
      <c r="A66" s="9" t="s">
        <v>161</v>
      </c>
      <c r="B66" s="9" t="s">
        <v>162</v>
      </c>
      <c r="C66" s="9" t="s">
        <v>19</v>
      </c>
      <c r="D66" s="9" t="s">
        <v>148</v>
      </c>
      <c r="E66" s="9">
        <v>2025</v>
      </c>
      <c r="F66" s="9">
        <v>9</v>
      </c>
      <c r="BE66" s="29">
        <v>74.538889999999995</v>
      </c>
      <c r="BF66" s="29">
        <v>73.733329999999995</v>
      </c>
      <c r="BG66" s="29">
        <v>72.644450000000006</v>
      </c>
      <c r="BH66" s="29">
        <v>72.483329999999995</v>
      </c>
      <c r="BI66" s="29">
        <v>72.588890000000006</v>
      </c>
      <c r="BJ66" s="29">
        <v>71.788889999999995</v>
      </c>
      <c r="BK66" s="29">
        <v>72.822220000000002</v>
      </c>
      <c r="BL66" s="29">
        <v>73.283330000000007</v>
      </c>
      <c r="BM66" s="29">
        <v>78.416659999999993</v>
      </c>
      <c r="BN66" s="29">
        <v>83.594440000000006</v>
      </c>
      <c r="BO66" s="29">
        <v>88.072220000000002</v>
      </c>
      <c r="BP66" s="29">
        <v>91.105549999999994</v>
      </c>
      <c r="BQ66" s="29">
        <v>89.438890000000001</v>
      </c>
      <c r="BR66" s="29">
        <v>88.227779999999996</v>
      </c>
      <c r="BS66" s="29">
        <v>88.588890000000006</v>
      </c>
      <c r="BT66" s="29">
        <v>87.7</v>
      </c>
      <c r="BU66" s="29">
        <v>88.844440000000006</v>
      </c>
      <c r="BV66" s="29">
        <v>88.916659999999993</v>
      </c>
      <c r="BW66" s="29">
        <v>86.366669999999999</v>
      </c>
      <c r="BX66" s="29">
        <v>83.066670000000002</v>
      </c>
      <c r="BY66" s="29">
        <v>80.266670000000005</v>
      </c>
      <c r="BZ66" s="29">
        <v>79.427779999999998</v>
      </c>
      <c r="CA66" s="29">
        <v>78.105549999999994</v>
      </c>
      <c r="CB66" s="29">
        <v>75.322220000000002</v>
      </c>
    </row>
    <row r="67" spans="1:80" x14ac:dyDescent="0.25">
      <c r="A67" s="9" t="s">
        <v>161</v>
      </c>
      <c r="B67" s="9" t="s">
        <v>162</v>
      </c>
      <c r="C67" s="9" t="s">
        <v>19</v>
      </c>
      <c r="D67" s="9" t="s">
        <v>148</v>
      </c>
      <c r="E67" s="9">
        <v>2025</v>
      </c>
      <c r="F67" s="9">
        <v>10</v>
      </c>
      <c r="BE67" s="29">
        <v>71.620779999999996</v>
      </c>
      <c r="BF67" s="29">
        <v>70.354110000000006</v>
      </c>
      <c r="BG67" s="29">
        <v>69.963449999999995</v>
      </c>
      <c r="BH67" s="29">
        <v>69.640659999999997</v>
      </c>
      <c r="BI67" s="29">
        <v>68.535110000000003</v>
      </c>
      <c r="BJ67" s="29">
        <v>68.285110000000003</v>
      </c>
      <c r="BK67" s="29">
        <v>68.30556</v>
      </c>
      <c r="BL67" s="29">
        <v>68.640659999999997</v>
      </c>
      <c r="BM67" s="29">
        <v>71.185670000000002</v>
      </c>
      <c r="BN67" s="29">
        <v>75.284769999999995</v>
      </c>
      <c r="BO67" s="29">
        <v>79.073999999999998</v>
      </c>
      <c r="BP67" s="29">
        <v>81.001440000000002</v>
      </c>
      <c r="BQ67" s="29">
        <v>81.359660000000005</v>
      </c>
      <c r="BR67" s="29">
        <v>82.201769999999996</v>
      </c>
      <c r="BS67" s="29">
        <v>81.455560000000006</v>
      </c>
      <c r="BT67" s="29">
        <v>81.403220000000005</v>
      </c>
      <c r="BU67" s="29">
        <v>81.468440000000001</v>
      </c>
      <c r="BV67" s="29">
        <v>79.392669999999995</v>
      </c>
      <c r="BW67" s="29">
        <v>76.615780000000001</v>
      </c>
      <c r="BX67" s="29">
        <v>74.713449999999995</v>
      </c>
      <c r="BY67" s="29">
        <v>73.551770000000005</v>
      </c>
      <c r="BZ67" s="29">
        <v>72.179550000000006</v>
      </c>
      <c r="CA67" s="29">
        <v>71.251779999999997</v>
      </c>
      <c r="CB67" s="29">
        <v>70.590670000000003</v>
      </c>
    </row>
    <row r="68" spans="1:80" x14ac:dyDescent="0.25">
      <c r="A68" s="9" t="s">
        <v>161</v>
      </c>
      <c r="B68" s="9" t="s">
        <v>162</v>
      </c>
      <c r="C68" s="9" t="s">
        <v>19</v>
      </c>
      <c r="D68" s="9" t="s">
        <v>148</v>
      </c>
      <c r="E68" s="9">
        <v>2026</v>
      </c>
      <c r="F68" s="9">
        <v>5</v>
      </c>
      <c r="BE68" s="29">
        <v>65.698530000000005</v>
      </c>
      <c r="BF68" s="29">
        <v>65.558819999999997</v>
      </c>
      <c r="BG68" s="29">
        <v>65.189340000000001</v>
      </c>
      <c r="BH68" s="29">
        <v>65.229780000000005</v>
      </c>
      <c r="BI68" s="29">
        <v>63.959560000000003</v>
      </c>
      <c r="BJ68" s="29">
        <v>63.279409999999999</v>
      </c>
      <c r="BK68" s="29">
        <v>64.119479999999996</v>
      </c>
      <c r="BL68" s="29">
        <v>67.220590000000001</v>
      </c>
      <c r="BM68" s="29">
        <v>73.141540000000006</v>
      </c>
      <c r="BN68" s="29">
        <v>77.341909999999999</v>
      </c>
      <c r="BO68" s="29">
        <v>80.472430000000003</v>
      </c>
      <c r="BP68" s="29">
        <v>81.402569999999997</v>
      </c>
      <c r="BQ68" s="29">
        <v>80.852940000000004</v>
      </c>
      <c r="BR68" s="29">
        <v>81.972430000000003</v>
      </c>
      <c r="BS68" s="29">
        <v>80.8125</v>
      </c>
      <c r="BT68" s="29">
        <v>80.391540000000006</v>
      </c>
      <c r="BU68" s="29">
        <v>80.141540000000006</v>
      </c>
      <c r="BV68" s="29">
        <v>80.121319999999997</v>
      </c>
      <c r="BW68" s="29">
        <v>81.060659999999999</v>
      </c>
      <c r="BX68" s="29">
        <v>77.810659999999999</v>
      </c>
      <c r="BY68" s="29">
        <v>74.540440000000004</v>
      </c>
      <c r="BZ68" s="29">
        <v>71.979780000000005</v>
      </c>
      <c r="CA68" s="29">
        <v>71.159930000000003</v>
      </c>
      <c r="CB68" s="29">
        <v>70.238969999999995</v>
      </c>
    </row>
    <row r="69" spans="1:80" x14ac:dyDescent="0.25">
      <c r="A69" s="9" t="s">
        <v>161</v>
      </c>
      <c r="B69" s="9" t="s">
        <v>162</v>
      </c>
      <c r="C69" s="9" t="s">
        <v>19</v>
      </c>
      <c r="D69" s="9" t="s">
        <v>148</v>
      </c>
      <c r="E69" s="9">
        <v>2026</v>
      </c>
      <c r="F69" s="9">
        <v>6</v>
      </c>
      <c r="BE69" s="29">
        <v>67.042209999999997</v>
      </c>
      <c r="BF69" s="29">
        <v>65.689340000000001</v>
      </c>
      <c r="BG69" s="29">
        <v>65.509190000000004</v>
      </c>
      <c r="BH69" s="29">
        <v>65.169120000000007</v>
      </c>
      <c r="BI69" s="29">
        <v>65.496399999999994</v>
      </c>
      <c r="BJ69" s="29">
        <v>65.136110000000002</v>
      </c>
      <c r="BK69" s="29">
        <v>65.136110000000002</v>
      </c>
      <c r="BL69" s="29">
        <v>68.25</v>
      </c>
      <c r="BM69" s="29">
        <v>71.203969999999998</v>
      </c>
      <c r="BN69" s="29">
        <v>74.450779999999995</v>
      </c>
      <c r="BO69" s="29">
        <v>77.966030000000003</v>
      </c>
      <c r="BP69" s="29">
        <v>80.405770000000004</v>
      </c>
      <c r="BQ69" s="29">
        <v>81.135549999999995</v>
      </c>
      <c r="BR69" s="29">
        <v>82.029489999999996</v>
      </c>
      <c r="BS69" s="29">
        <v>80.989040000000003</v>
      </c>
      <c r="BT69" s="29">
        <v>81.419200000000004</v>
      </c>
      <c r="BU69" s="29">
        <v>82.251840000000001</v>
      </c>
      <c r="BV69" s="29">
        <v>80.661770000000004</v>
      </c>
      <c r="BW69" s="29">
        <v>79.178380000000004</v>
      </c>
      <c r="BX69" s="29">
        <v>77.071290000000005</v>
      </c>
      <c r="BY69" s="29">
        <v>74.43974</v>
      </c>
      <c r="BZ69" s="29">
        <v>72.136510000000001</v>
      </c>
      <c r="CA69" s="29">
        <v>71.046430000000001</v>
      </c>
      <c r="CB69" s="29">
        <v>70.075839999999999</v>
      </c>
    </row>
    <row r="70" spans="1:80" x14ac:dyDescent="0.25">
      <c r="A70" s="9" t="s">
        <v>161</v>
      </c>
      <c r="B70" s="9" t="s">
        <v>162</v>
      </c>
      <c r="C70" s="9" t="s">
        <v>19</v>
      </c>
      <c r="D70" s="9" t="s">
        <v>148</v>
      </c>
      <c r="E70" s="9">
        <v>2026</v>
      </c>
      <c r="F70" s="9">
        <v>7</v>
      </c>
      <c r="BE70" s="29">
        <v>70.373220000000003</v>
      </c>
      <c r="BF70" s="29">
        <v>69.541330000000002</v>
      </c>
      <c r="BG70" s="29">
        <v>69.611660000000001</v>
      </c>
      <c r="BH70" s="29">
        <v>69.346890000000002</v>
      </c>
      <c r="BI70" s="29">
        <v>68.997</v>
      </c>
      <c r="BJ70" s="29">
        <v>68.806880000000007</v>
      </c>
      <c r="BK70" s="29">
        <v>69.222340000000003</v>
      </c>
      <c r="BL70" s="29">
        <v>70.64555</v>
      </c>
      <c r="BM70" s="29">
        <v>72.350560000000002</v>
      </c>
      <c r="BN70" s="29">
        <v>74.216549999999998</v>
      </c>
      <c r="BO70" s="29">
        <v>75.956890000000001</v>
      </c>
      <c r="BP70" s="29">
        <v>75.679220000000001</v>
      </c>
      <c r="BQ70" s="29">
        <v>76.845219999999998</v>
      </c>
      <c r="BR70" s="29">
        <v>79.498559999999998</v>
      </c>
      <c r="BS70" s="29">
        <v>80.649439999999998</v>
      </c>
      <c r="BT70" s="29">
        <v>79.802779999999998</v>
      </c>
      <c r="BU70" s="29">
        <v>78.554109999999994</v>
      </c>
      <c r="BV70" s="29">
        <v>78.223780000000005</v>
      </c>
      <c r="BW70" s="29">
        <v>78.201769999999996</v>
      </c>
      <c r="BX70" s="29">
        <v>76.163550000000001</v>
      </c>
      <c r="BY70" s="29">
        <v>74.024439999999998</v>
      </c>
      <c r="BZ70" s="29">
        <v>72.851780000000005</v>
      </c>
      <c r="CA70" s="29">
        <v>72.623220000000003</v>
      </c>
      <c r="CB70" s="29">
        <v>72.159229999999994</v>
      </c>
    </row>
    <row r="71" spans="1:80" x14ac:dyDescent="0.25">
      <c r="A71" s="9" t="s">
        <v>161</v>
      </c>
      <c r="B71" s="9" t="s">
        <v>162</v>
      </c>
      <c r="C71" s="9" t="s">
        <v>19</v>
      </c>
      <c r="D71" s="9" t="s">
        <v>148</v>
      </c>
      <c r="E71" s="9">
        <v>2026</v>
      </c>
      <c r="F71" s="9">
        <v>8</v>
      </c>
      <c r="BE71" s="29">
        <v>71.710220000000007</v>
      </c>
      <c r="BF71" s="29">
        <v>71.726330000000004</v>
      </c>
      <c r="BG71" s="29">
        <v>71.137439999999998</v>
      </c>
      <c r="BH71" s="29">
        <v>70.887439999999998</v>
      </c>
      <c r="BI71" s="29">
        <v>70.213449999999995</v>
      </c>
      <c r="BJ71" s="29">
        <v>70.124560000000002</v>
      </c>
      <c r="BK71" s="29">
        <v>70.285669999999996</v>
      </c>
      <c r="BL71" s="29">
        <v>70.89555</v>
      </c>
      <c r="BM71" s="29">
        <v>73.988</v>
      </c>
      <c r="BN71" s="29">
        <v>77.514889999999994</v>
      </c>
      <c r="BO71" s="29">
        <v>81.074550000000002</v>
      </c>
      <c r="BP71" s="29">
        <v>82.192999999999998</v>
      </c>
      <c r="BQ71" s="29">
        <v>83.456440000000001</v>
      </c>
      <c r="BR71" s="29">
        <v>82.850890000000007</v>
      </c>
      <c r="BS71" s="29">
        <v>83.670450000000002</v>
      </c>
      <c r="BT71" s="29">
        <v>84.166659999999993</v>
      </c>
      <c r="BU71" s="29">
        <v>83.403779999999998</v>
      </c>
      <c r="BV71" s="29">
        <v>83.242670000000004</v>
      </c>
      <c r="BW71" s="29">
        <v>80.587109999999996</v>
      </c>
      <c r="BX71" s="29">
        <v>78.238</v>
      </c>
      <c r="BY71" s="29">
        <v>75.70411</v>
      </c>
      <c r="BZ71" s="29">
        <v>74.16489</v>
      </c>
      <c r="CA71" s="29">
        <v>73.575999999999993</v>
      </c>
      <c r="CB71" s="29">
        <v>72.950890000000001</v>
      </c>
    </row>
    <row r="72" spans="1:80" x14ac:dyDescent="0.25">
      <c r="A72" s="9" t="s">
        <v>161</v>
      </c>
      <c r="B72" s="9" t="s">
        <v>162</v>
      </c>
      <c r="C72" s="9" t="s">
        <v>19</v>
      </c>
      <c r="D72" s="9" t="s">
        <v>148</v>
      </c>
      <c r="E72" s="9">
        <v>2026</v>
      </c>
      <c r="F72" s="9">
        <v>9</v>
      </c>
      <c r="BE72" s="29">
        <v>74.538889999999995</v>
      </c>
      <c r="BF72" s="29">
        <v>73.733329999999995</v>
      </c>
      <c r="BG72" s="29">
        <v>72.644450000000006</v>
      </c>
      <c r="BH72" s="29">
        <v>72.483329999999995</v>
      </c>
      <c r="BI72" s="29">
        <v>72.588890000000006</v>
      </c>
      <c r="BJ72" s="29">
        <v>71.788889999999995</v>
      </c>
      <c r="BK72" s="29">
        <v>72.822220000000002</v>
      </c>
      <c r="BL72" s="29">
        <v>73.283330000000007</v>
      </c>
      <c r="BM72" s="29">
        <v>78.416659999999993</v>
      </c>
      <c r="BN72" s="29">
        <v>83.594440000000006</v>
      </c>
      <c r="BO72" s="29">
        <v>88.072220000000002</v>
      </c>
      <c r="BP72" s="29">
        <v>91.105549999999994</v>
      </c>
      <c r="BQ72" s="29">
        <v>89.438890000000001</v>
      </c>
      <c r="BR72" s="29">
        <v>88.227779999999996</v>
      </c>
      <c r="BS72" s="29">
        <v>88.588890000000006</v>
      </c>
      <c r="BT72" s="29">
        <v>87.7</v>
      </c>
      <c r="BU72" s="29">
        <v>88.844440000000006</v>
      </c>
      <c r="BV72" s="29">
        <v>88.916659999999993</v>
      </c>
      <c r="BW72" s="29">
        <v>86.366669999999999</v>
      </c>
      <c r="BX72" s="29">
        <v>83.066670000000002</v>
      </c>
      <c r="BY72" s="29">
        <v>80.266670000000005</v>
      </c>
      <c r="BZ72" s="29">
        <v>79.427779999999998</v>
      </c>
      <c r="CA72" s="29">
        <v>78.105549999999994</v>
      </c>
      <c r="CB72" s="29">
        <v>75.322220000000002</v>
      </c>
    </row>
    <row r="73" spans="1:80" x14ac:dyDescent="0.25">
      <c r="A73" s="9" t="s">
        <v>161</v>
      </c>
      <c r="B73" s="9" t="s">
        <v>162</v>
      </c>
      <c r="C73" s="9" t="s">
        <v>19</v>
      </c>
      <c r="D73" s="9" t="s">
        <v>148</v>
      </c>
      <c r="E73" s="9">
        <v>2026</v>
      </c>
      <c r="F73" s="9">
        <v>10</v>
      </c>
      <c r="BE73" s="29">
        <v>71.620779999999996</v>
      </c>
      <c r="BF73" s="29">
        <v>70.354110000000006</v>
      </c>
      <c r="BG73" s="29">
        <v>69.963449999999995</v>
      </c>
      <c r="BH73" s="29">
        <v>69.640659999999997</v>
      </c>
      <c r="BI73" s="29">
        <v>68.535110000000003</v>
      </c>
      <c r="BJ73" s="29">
        <v>68.285110000000003</v>
      </c>
      <c r="BK73" s="29">
        <v>68.30556</v>
      </c>
      <c r="BL73" s="29">
        <v>68.640659999999997</v>
      </c>
      <c r="BM73" s="29">
        <v>71.185670000000002</v>
      </c>
      <c r="BN73" s="29">
        <v>75.284769999999995</v>
      </c>
      <c r="BO73" s="29">
        <v>79.073999999999998</v>
      </c>
      <c r="BP73" s="29">
        <v>81.001440000000002</v>
      </c>
      <c r="BQ73" s="29">
        <v>81.359660000000005</v>
      </c>
      <c r="BR73" s="29">
        <v>82.201769999999996</v>
      </c>
      <c r="BS73" s="29">
        <v>81.455560000000006</v>
      </c>
      <c r="BT73" s="29">
        <v>81.403220000000005</v>
      </c>
      <c r="BU73" s="29">
        <v>81.468440000000001</v>
      </c>
      <c r="BV73" s="29">
        <v>79.392669999999995</v>
      </c>
      <c r="BW73" s="29">
        <v>76.615780000000001</v>
      </c>
      <c r="BX73" s="29">
        <v>74.713449999999995</v>
      </c>
      <c r="BY73" s="29">
        <v>73.551770000000005</v>
      </c>
      <c r="BZ73" s="29">
        <v>72.179550000000006</v>
      </c>
      <c r="CA73" s="29">
        <v>71.251779999999997</v>
      </c>
      <c r="CB73" s="29">
        <v>70.590670000000003</v>
      </c>
    </row>
    <row r="74" spans="1:80" x14ac:dyDescent="0.25">
      <c r="A74" s="9" t="s">
        <v>161</v>
      </c>
      <c r="B74" s="9" t="s">
        <v>162</v>
      </c>
      <c r="C74" s="9" t="s">
        <v>19</v>
      </c>
      <c r="D74" s="9" t="s">
        <v>17</v>
      </c>
      <c r="E74" s="9">
        <v>2015</v>
      </c>
      <c r="F74" s="9"/>
      <c r="BE74" s="29">
        <v>70.918499999999995</v>
      </c>
      <c r="BF74" s="29">
        <v>70.175219999999996</v>
      </c>
      <c r="BG74" s="29">
        <v>69.728939999999994</v>
      </c>
      <c r="BH74" s="29">
        <v>69.475219999999993</v>
      </c>
      <c r="BI74" s="29">
        <v>69.327160000000006</v>
      </c>
      <c r="BJ74" s="29">
        <v>68.968500000000006</v>
      </c>
      <c r="BK74" s="29">
        <v>69.370999999999995</v>
      </c>
      <c r="BL74" s="29">
        <v>70.768609999999995</v>
      </c>
      <c r="BM74" s="29">
        <v>73.985050000000001</v>
      </c>
      <c r="BN74" s="29">
        <v>77.439449999999994</v>
      </c>
      <c r="BO74" s="29">
        <v>80.757679999999993</v>
      </c>
      <c r="BP74" s="29">
        <v>82.335560000000001</v>
      </c>
      <c r="BQ74" s="29">
        <v>82.709559999999996</v>
      </c>
      <c r="BR74" s="29">
        <v>83.142499999999998</v>
      </c>
      <c r="BS74" s="29">
        <v>83.466999999999999</v>
      </c>
      <c r="BT74" s="29">
        <v>83.264110000000002</v>
      </c>
      <c r="BU74" s="29">
        <v>83.256110000000007</v>
      </c>
      <c r="BV74" s="29">
        <v>82.754109999999997</v>
      </c>
      <c r="BW74" s="29">
        <v>81.078729999999993</v>
      </c>
      <c r="BX74" s="29">
        <v>78.631330000000005</v>
      </c>
      <c r="BY74" s="29">
        <v>76.108159999999998</v>
      </c>
      <c r="BZ74" s="29">
        <v>74.646389999999997</v>
      </c>
      <c r="CA74" s="29">
        <v>73.839280000000002</v>
      </c>
      <c r="CB74" s="29">
        <v>72.630889999999994</v>
      </c>
    </row>
    <row r="75" spans="1:80" x14ac:dyDescent="0.25">
      <c r="A75" s="9" t="s">
        <v>161</v>
      </c>
      <c r="B75" s="9" t="s">
        <v>162</v>
      </c>
      <c r="C75" s="9" t="s">
        <v>19</v>
      </c>
      <c r="D75" s="9" t="s">
        <v>17</v>
      </c>
      <c r="E75" s="9">
        <v>2016</v>
      </c>
      <c r="F75" s="9"/>
      <c r="BE75" s="29">
        <v>70.918499999999995</v>
      </c>
      <c r="BF75" s="29">
        <v>70.175219999999996</v>
      </c>
      <c r="BG75" s="29">
        <v>69.728939999999994</v>
      </c>
      <c r="BH75" s="29">
        <v>69.475219999999993</v>
      </c>
      <c r="BI75" s="29">
        <v>69.327160000000006</v>
      </c>
      <c r="BJ75" s="29">
        <v>68.968500000000006</v>
      </c>
      <c r="BK75" s="29">
        <v>69.370999999999995</v>
      </c>
      <c r="BL75" s="29">
        <v>70.768609999999995</v>
      </c>
      <c r="BM75" s="29">
        <v>73.985050000000001</v>
      </c>
      <c r="BN75" s="29">
        <v>77.439449999999994</v>
      </c>
      <c r="BO75" s="29">
        <v>80.757679999999993</v>
      </c>
      <c r="BP75" s="29">
        <v>82.335560000000001</v>
      </c>
      <c r="BQ75" s="29">
        <v>82.709559999999996</v>
      </c>
      <c r="BR75" s="29">
        <v>83.142499999999998</v>
      </c>
      <c r="BS75" s="29">
        <v>83.466999999999999</v>
      </c>
      <c r="BT75" s="29">
        <v>83.264110000000002</v>
      </c>
      <c r="BU75" s="29">
        <v>83.256110000000007</v>
      </c>
      <c r="BV75" s="29">
        <v>82.754109999999997</v>
      </c>
      <c r="BW75" s="29">
        <v>81.078729999999993</v>
      </c>
      <c r="BX75" s="29">
        <v>78.631330000000005</v>
      </c>
      <c r="BY75" s="29">
        <v>76.108159999999998</v>
      </c>
      <c r="BZ75" s="29">
        <v>74.646389999999997</v>
      </c>
      <c r="CA75" s="29">
        <v>73.839280000000002</v>
      </c>
      <c r="CB75" s="29">
        <v>72.630889999999994</v>
      </c>
    </row>
    <row r="76" spans="1:80" x14ac:dyDescent="0.25">
      <c r="A76" s="9" t="s">
        <v>161</v>
      </c>
      <c r="B76" s="9" t="s">
        <v>162</v>
      </c>
      <c r="C76" s="9" t="s">
        <v>19</v>
      </c>
      <c r="D76" s="9" t="s">
        <v>17</v>
      </c>
      <c r="E76" s="9">
        <v>2017</v>
      </c>
      <c r="F76" s="9"/>
      <c r="BE76" s="29">
        <v>70.918499999999995</v>
      </c>
      <c r="BF76" s="29">
        <v>70.175219999999996</v>
      </c>
      <c r="BG76" s="29">
        <v>69.728939999999994</v>
      </c>
      <c r="BH76" s="29">
        <v>69.475219999999993</v>
      </c>
      <c r="BI76" s="29">
        <v>69.327160000000006</v>
      </c>
      <c r="BJ76" s="29">
        <v>68.968500000000006</v>
      </c>
      <c r="BK76" s="29">
        <v>69.370999999999995</v>
      </c>
      <c r="BL76" s="29">
        <v>70.768609999999995</v>
      </c>
      <c r="BM76" s="29">
        <v>73.985050000000001</v>
      </c>
      <c r="BN76" s="29">
        <v>77.439449999999994</v>
      </c>
      <c r="BO76" s="29">
        <v>80.757679999999993</v>
      </c>
      <c r="BP76" s="29">
        <v>82.335560000000001</v>
      </c>
      <c r="BQ76" s="29">
        <v>82.709559999999996</v>
      </c>
      <c r="BR76" s="29">
        <v>83.142499999999998</v>
      </c>
      <c r="BS76" s="29">
        <v>83.466999999999999</v>
      </c>
      <c r="BT76" s="29">
        <v>83.264110000000002</v>
      </c>
      <c r="BU76" s="29">
        <v>83.256110000000007</v>
      </c>
      <c r="BV76" s="29">
        <v>82.754109999999997</v>
      </c>
      <c r="BW76" s="29">
        <v>81.078729999999993</v>
      </c>
      <c r="BX76" s="29">
        <v>78.631330000000005</v>
      </c>
      <c r="BY76" s="29">
        <v>76.108159999999998</v>
      </c>
      <c r="BZ76" s="29">
        <v>74.646389999999997</v>
      </c>
      <c r="CA76" s="29">
        <v>73.839280000000002</v>
      </c>
      <c r="CB76" s="29">
        <v>72.630889999999994</v>
      </c>
    </row>
    <row r="77" spans="1:80" x14ac:dyDescent="0.25">
      <c r="A77" s="9" t="s">
        <v>161</v>
      </c>
      <c r="B77" s="9" t="s">
        <v>162</v>
      </c>
      <c r="C77" s="9" t="s">
        <v>19</v>
      </c>
      <c r="D77" s="9" t="s">
        <v>17</v>
      </c>
      <c r="E77" s="9">
        <v>2018</v>
      </c>
      <c r="F77" s="9"/>
      <c r="BE77" s="29">
        <v>70.918499999999995</v>
      </c>
      <c r="BF77" s="29">
        <v>70.175219999999996</v>
      </c>
      <c r="BG77" s="29">
        <v>69.728939999999994</v>
      </c>
      <c r="BH77" s="29">
        <v>69.475219999999993</v>
      </c>
      <c r="BI77" s="29">
        <v>69.327160000000006</v>
      </c>
      <c r="BJ77" s="29">
        <v>68.968500000000006</v>
      </c>
      <c r="BK77" s="29">
        <v>69.370999999999995</v>
      </c>
      <c r="BL77" s="29">
        <v>70.768609999999995</v>
      </c>
      <c r="BM77" s="29">
        <v>73.985050000000001</v>
      </c>
      <c r="BN77" s="29">
        <v>77.439449999999994</v>
      </c>
      <c r="BO77" s="29">
        <v>80.757679999999993</v>
      </c>
      <c r="BP77" s="29">
        <v>82.335560000000001</v>
      </c>
      <c r="BQ77" s="29">
        <v>82.709559999999996</v>
      </c>
      <c r="BR77" s="29">
        <v>83.142499999999998</v>
      </c>
      <c r="BS77" s="29">
        <v>83.466999999999999</v>
      </c>
      <c r="BT77" s="29">
        <v>83.264110000000002</v>
      </c>
      <c r="BU77" s="29">
        <v>83.256110000000007</v>
      </c>
      <c r="BV77" s="29">
        <v>82.754109999999997</v>
      </c>
      <c r="BW77" s="29">
        <v>81.078729999999993</v>
      </c>
      <c r="BX77" s="29">
        <v>78.631330000000005</v>
      </c>
      <c r="BY77" s="29">
        <v>76.108159999999998</v>
      </c>
      <c r="BZ77" s="29">
        <v>74.646389999999997</v>
      </c>
      <c r="CA77" s="29">
        <v>73.839280000000002</v>
      </c>
      <c r="CB77" s="29">
        <v>72.630889999999994</v>
      </c>
    </row>
    <row r="78" spans="1:80" x14ac:dyDescent="0.25">
      <c r="A78" s="9" t="s">
        <v>161</v>
      </c>
      <c r="B78" s="9" t="s">
        <v>162</v>
      </c>
      <c r="C78" s="9" t="s">
        <v>19</v>
      </c>
      <c r="D78" s="9" t="s">
        <v>17</v>
      </c>
      <c r="E78" s="9">
        <v>2019</v>
      </c>
      <c r="F78" s="9"/>
      <c r="BE78" s="29">
        <v>70.918499999999995</v>
      </c>
      <c r="BF78" s="29">
        <v>70.175219999999996</v>
      </c>
      <c r="BG78" s="29">
        <v>69.728939999999994</v>
      </c>
      <c r="BH78" s="29">
        <v>69.475219999999993</v>
      </c>
      <c r="BI78" s="29">
        <v>69.327160000000006</v>
      </c>
      <c r="BJ78" s="29">
        <v>68.968500000000006</v>
      </c>
      <c r="BK78" s="29">
        <v>69.370999999999995</v>
      </c>
      <c r="BL78" s="29">
        <v>70.768609999999995</v>
      </c>
      <c r="BM78" s="29">
        <v>73.985050000000001</v>
      </c>
      <c r="BN78" s="29">
        <v>77.439449999999994</v>
      </c>
      <c r="BO78" s="29">
        <v>80.757679999999993</v>
      </c>
      <c r="BP78" s="29">
        <v>82.335560000000001</v>
      </c>
      <c r="BQ78" s="29">
        <v>82.709559999999996</v>
      </c>
      <c r="BR78" s="29">
        <v>83.142499999999998</v>
      </c>
      <c r="BS78" s="29">
        <v>83.466999999999999</v>
      </c>
      <c r="BT78" s="29">
        <v>83.264110000000002</v>
      </c>
      <c r="BU78" s="29">
        <v>83.256110000000007</v>
      </c>
      <c r="BV78" s="29">
        <v>82.754109999999997</v>
      </c>
      <c r="BW78" s="29">
        <v>81.078729999999993</v>
      </c>
      <c r="BX78" s="29">
        <v>78.631330000000005</v>
      </c>
      <c r="BY78" s="29">
        <v>76.108159999999998</v>
      </c>
      <c r="BZ78" s="29">
        <v>74.646389999999997</v>
      </c>
      <c r="CA78" s="29">
        <v>73.839280000000002</v>
      </c>
      <c r="CB78" s="29">
        <v>72.630889999999994</v>
      </c>
    </row>
    <row r="79" spans="1:80" x14ac:dyDescent="0.25">
      <c r="A79" s="9" t="s">
        <v>161</v>
      </c>
      <c r="B79" s="9" t="s">
        <v>162</v>
      </c>
      <c r="C79" s="9" t="s">
        <v>19</v>
      </c>
      <c r="D79" s="9" t="s">
        <v>17</v>
      </c>
      <c r="E79" s="9">
        <v>2020</v>
      </c>
      <c r="F79" s="9"/>
      <c r="BE79" s="29">
        <v>70.918499999999995</v>
      </c>
      <c r="BF79" s="29">
        <v>70.175219999999996</v>
      </c>
      <c r="BG79" s="29">
        <v>69.728939999999994</v>
      </c>
      <c r="BH79" s="29">
        <v>69.475219999999993</v>
      </c>
      <c r="BI79" s="29">
        <v>69.327160000000006</v>
      </c>
      <c r="BJ79" s="29">
        <v>68.968500000000006</v>
      </c>
      <c r="BK79" s="29">
        <v>69.370999999999995</v>
      </c>
      <c r="BL79" s="29">
        <v>70.768609999999995</v>
      </c>
      <c r="BM79" s="29">
        <v>73.985050000000001</v>
      </c>
      <c r="BN79" s="29">
        <v>77.439449999999994</v>
      </c>
      <c r="BO79" s="29">
        <v>80.757679999999993</v>
      </c>
      <c r="BP79" s="29">
        <v>82.335560000000001</v>
      </c>
      <c r="BQ79" s="29">
        <v>82.709559999999996</v>
      </c>
      <c r="BR79" s="29">
        <v>83.142499999999998</v>
      </c>
      <c r="BS79" s="29">
        <v>83.466999999999999</v>
      </c>
      <c r="BT79" s="29">
        <v>83.264110000000002</v>
      </c>
      <c r="BU79" s="29">
        <v>83.256110000000007</v>
      </c>
      <c r="BV79" s="29">
        <v>82.754109999999997</v>
      </c>
      <c r="BW79" s="29">
        <v>81.078729999999993</v>
      </c>
      <c r="BX79" s="29">
        <v>78.631330000000005</v>
      </c>
      <c r="BY79" s="29">
        <v>76.108159999999998</v>
      </c>
      <c r="BZ79" s="29">
        <v>74.646389999999997</v>
      </c>
      <c r="CA79" s="29">
        <v>73.839280000000002</v>
      </c>
      <c r="CB79" s="29">
        <v>72.630889999999994</v>
      </c>
    </row>
    <row r="80" spans="1:80" x14ac:dyDescent="0.25">
      <c r="A80" s="9" t="s">
        <v>161</v>
      </c>
      <c r="B80" s="9" t="s">
        <v>162</v>
      </c>
      <c r="C80" s="9" t="s">
        <v>19</v>
      </c>
      <c r="D80" s="9" t="s">
        <v>17</v>
      </c>
      <c r="E80" s="9">
        <v>2021</v>
      </c>
      <c r="F80" s="9"/>
      <c r="BE80" s="29">
        <v>70.918499999999995</v>
      </c>
      <c r="BF80" s="29">
        <v>70.175219999999996</v>
      </c>
      <c r="BG80" s="29">
        <v>69.728939999999994</v>
      </c>
      <c r="BH80" s="29">
        <v>69.475219999999993</v>
      </c>
      <c r="BI80" s="29">
        <v>69.327160000000006</v>
      </c>
      <c r="BJ80" s="29">
        <v>68.968500000000006</v>
      </c>
      <c r="BK80" s="29">
        <v>69.370999999999995</v>
      </c>
      <c r="BL80" s="29">
        <v>70.768609999999995</v>
      </c>
      <c r="BM80" s="29">
        <v>73.985050000000001</v>
      </c>
      <c r="BN80" s="29">
        <v>77.439449999999994</v>
      </c>
      <c r="BO80" s="29">
        <v>80.757679999999993</v>
      </c>
      <c r="BP80" s="29">
        <v>82.335560000000001</v>
      </c>
      <c r="BQ80" s="29">
        <v>82.709559999999996</v>
      </c>
      <c r="BR80" s="29">
        <v>83.142499999999998</v>
      </c>
      <c r="BS80" s="29">
        <v>83.466999999999999</v>
      </c>
      <c r="BT80" s="29">
        <v>83.264110000000002</v>
      </c>
      <c r="BU80" s="29">
        <v>83.256110000000007</v>
      </c>
      <c r="BV80" s="29">
        <v>82.754109999999997</v>
      </c>
      <c r="BW80" s="29">
        <v>81.078729999999993</v>
      </c>
      <c r="BX80" s="29">
        <v>78.631330000000005</v>
      </c>
      <c r="BY80" s="29">
        <v>76.108159999999998</v>
      </c>
      <c r="BZ80" s="29">
        <v>74.646389999999997</v>
      </c>
      <c r="CA80" s="29">
        <v>73.839280000000002</v>
      </c>
      <c r="CB80" s="29">
        <v>72.630889999999994</v>
      </c>
    </row>
    <row r="81" spans="1:105" x14ac:dyDescent="0.25">
      <c r="A81" s="9" t="s">
        <v>161</v>
      </c>
      <c r="B81" s="9" t="s">
        <v>162</v>
      </c>
      <c r="C81" s="9" t="s">
        <v>19</v>
      </c>
      <c r="D81" s="9" t="s">
        <v>17</v>
      </c>
      <c r="E81" s="9">
        <v>2022</v>
      </c>
      <c r="F81" s="9"/>
      <c r="BE81" s="29">
        <v>70.918499999999995</v>
      </c>
      <c r="BF81" s="29">
        <v>70.175219999999996</v>
      </c>
      <c r="BG81" s="29">
        <v>69.728939999999994</v>
      </c>
      <c r="BH81" s="29">
        <v>69.475219999999993</v>
      </c>
      <c r="BI81" s="29">
        <v>69.327160000000006</v>
      </c>
      <c r="BJ81" s="29">
        <v>68.968500000000006</v>
      </c>
      <c r="BK81" s="29">
        <v>69.370999999999995</v>
      </c>
      <c r="BL81" s="29">
        <v>70.768609999999995</v>
      </c>
      <c r="BM81" s="29">
        <v>73.985050000000001</v>
      </c>
      <c r="BN81" s="29">
        <v>77.439449999999994</v>
      </c>
      <c r="BO81" s="29">
        <v>80.757679999999993</v>
      </c>
      <c r="BP81" s="29">
        <v>82.335560000000001</v>
      </c>
      <c r="BQ81" s="29">
        <v>82.709559999999996</v>
      </c>
      <c r="BR81" s="29">
        <v>83.142499999999998</v>
      </c>
      <c r="BS81" s="29">
        <v>83.466999999999999</v>
      </c>
      <c r="BT81" s="29">
        <v>83.264110000000002</v>
      </c>
      <c r="BU81" s="29">
        <v>83.256110000000007</v>
      </c>
      <c r="BV81" s="29">
        <v>82.754109999999997</v>
      </c>
      <c r="BW81" s="29">
        <v>81.078729999999993</v>
      </c>
      <c r="BX81" s="29">
        <v>78.631330000000005</v>
      </c>
      <c r="BY81" s="29">
        <v>76.108159999999998</v>
      </c>
      <c r="BZ81" s="29">
        <v>74.646389999999997</v>
      </c>
      <c r="CA81" s="29">
        <v>73.839280000000002</v>
      </c>
      <c r="CB81" s="29">
        <v>72.630889999999994</v>
      </c>
    </row>
    <row r="82" spans="1:105" x14ac:dyDescent="0.25">
      <c r="A82" s="9" t="s">
        <v>161</v>
      </c>
      <c r="B82" s="9" t="s">
        <v>162</v>
      </c>
      <c r="C82" s="9" t="s">
        <v>19</v>
      </c>
      <c r="D82" s="9" t="s">
        <v>17</v>
      </c>
      <c r="E82" s="9">
        <v>2023</v>
      </c>
      <c r="F82" s="9"/>
      <c r="BE82" s="29">
        <v>70.918499999999995</v>
      </c>
      <c r="BF82" s="29">
        <v>70.175219999999996</v>
      </c>
      <c r="BG82" s="29">
        <v>69.728939999999994</v>
      </c>
      <c r="BH82" s="29">
        <v>69.475219999999993</v>
      </c>
      <c r="BI82" s="29">
        <v>69.327160000000006</v>
      </c>
      <c r="BJ82" s="29">
        <v>68.968500000000006</v>
      </c>
      <c r="BK82" s="29">
        <v>69.370999999999995</v>
      </c>
      <c r="BL82" s="29">
        <v>70.768609999999995</v>
      </c>
      <c r="BM82" s="29">
        <v>73.985050000000001</v>
      </c>
      <c r="BN82" s="29">
        <v>77.439449999999994</v>
      </c>
      <c r="BO82" s="29">
        <v>80.757679999999993</v>
      </c>
      <c r="BP82" s="29">
        <v>82.335560000000001</v>
      </c>
      <c r="BQ82" s="29">
        <v>82.709559999999996</v>
      </c>
      <c r="BR82" s="29">
        <v>83.142499999999998</v>
      </c>
      <c r="BS82" s="29">
        <v>83.466999999999999</v>
      </c>
      <c r="BT82" s="29">
        <v>83.264110000000002</v>
      </c>
      <c r="BU82" s="29">
        <v>83.256110000000007</v>
      </c>
      <c r="BV82" s="29">
        <v>82.754109999999997</v>
      </c>
      <c r="BW82" s="29">
        <v>81.078729999999993</v>
      </c>
      <c r="BX82" s="29">
        <v>78.631330000000005</v>
      </c>
      <c r="BY82" s="29">
        <v>76.108159999999998</v>
      </c>
      <c r="BZ82" s="29">
        <v>74.646389999999997</v>
      </c>
      <c r="CA82" s="29">
        <v>73.839280000000002</v>
      </c>
      <c r="CB82" s="29">
        <v>72.630889999999994</v>
      </c>
    </row>
    <row r="83" spans="1:105" x14ac:dyDescent="0.25">
      <c r="A83" s="9" t="s">
        <v>161</v>
      </c>
      <c r="B83" s="9" t="s">
        <v>162</v>
      </c>
      <c r="C83" s="9" t="s">
        <v>19</v>
      </c>
      <c r="D83" s="9" t="s">
        <v>17</v>
      </c>
      <c r="E83" s="9">
        <v>2024</v>
      </c>
      <c r="F83" s="9"/>
      <c r="BE83" s="29">
        <v>70.918499999999995</v>
      </c>
      <c r="BF83" s="29">
        <v>70.175219999999996</v>
      </c>
      <c r="BG83" s="29">
        <v>69.728939999999994</v>
      </c>
      <c r="BH83" s="29">
        <v>69.475219999999993</v>
      </c>
      <c r="BI83" s="29">
        <v>69.327160000000006</v>
      </c>
      <c r="BJ83" s="29">
        <v>68.968500000000006</v>
      </c>
      <c r="BK83" s="29">
        <v>69.370999999999995</v>
      </c>
      <c r="BL83" s="29">
        <v>70.768609999999995</v>
      </c>
      <c r="BM83" s="29">
        <v>73.985050000000001</v>
      </c>
      <c r="BN83" s="29">
        <v>77.439449999999994</v>
      </c>
      <c r="BO83" s="29">
        <v>80.757679999999993</v>
      </c>
      <c r="BP83" s="29">
        <v>82.335560000000001</v>
      </c>
      <c r="BQ83" s="29">
        <v>82.709559999999996</v>
      </c>
      <c r="BR83" s="29">
        <v>83.142499999999998</v>
      </c>
      <c r="BS83" s="29">
        <v>83.466999999999999</v>
      </c>
      <c r="BT83" s="29">
        <v>83.264110000000002</v>
      </c>
      <c r="BU83" s="29">
        <v>83.256110000000007</v>
      </c>
      <c r="BV83" s="29">
        <v>82.754109999999997</v>
      </c>
      <c r="BW83" s="29">
        <v>81.078729999999993</v>
      </c>
      <c r="BX83" s="29">
        <v>78.631330000000005</v>
      </c>
      <c r="BY83" s="29">
        <v>76.108159999999998</v>
      </c>
      <c r="BZ83" s="29">
        <v>74.646389999999997</v>
      </c>
      <c r="CA83" s="29">
        <v>73.839280000000002</v>
      </c>
      <c r="CB83" s="29">
        <v>72.630889999999994</v>
      </c>
    </row>
    <row r="84" spans="1:105" x14ac:dyDescent="0.25">
      <c r="A84" s="9" t="s">
        <v>161</v>
      </c>
      <c r="B84" s="9" t="s">
        <v>162</v>
      </c>
      <c r="C84" s="9" t="s">
        <v>19</v>
      </c>
      <c r="D84" s="9" t="s">
        <v>17</v>
      </c>
      <c r="E84" s="9">
        <v>2025</v>
      </c>
      <c r="F84" s="9"/>
      <c r="BE84" s="29">
        <v>70.918499999999995</v>
      </c>
      <c r="BF84" s="29">
        <v>70.175219999999996</v>
      </c>
      <c r="BG84" s="29">
        <v>69.728939999999994</v>
      </c>
      <c r="BH84" s="29">
        <v>69.475219999999993</v>
      </c>
      <c r="BI84" s="29">
        <v>69.327160000000006</v>
      </c>
      <c r="BJ84" s="29">
        <v>68.968500000000006</v>
      </c>
      <c r="BK84" s="29">
        <v>69.370999999999995</v>
      </c>
      <c r="BL84" s="29">
        <v>70.768609999999995</v>
      </c>
      <c r="BM84" s="29">
        <v>73.985050000000001</v>
      </c>
      <c r="BN84" s="29">
        <v>77.439449999999994</v>
      </c>
      <c r="BO84" s="29">
        <v>80.757679999999993</v>
      </c>
      <c r="BP84" s="29">
        <v>82.335560000000001</v>
      </c>
      <c r="BQ84" s="29">
        <v>82.709559999999996</v>
      </c>
      <c r="BR84" s="29">
        <v>83.142499999999998</v>
      </c>
      <c r="BS84" s="29">
        <v>83.466999999999999</v>
      </c>
      <c r="BT84" s="29">
        <v>83.264110000000002</v>
      </c>
      <c r="BU84" s="29">
        <v>83.256110000000007</v>
      </c>
      <c r="BV84" s="29">
        <v>82.754109999999997</v>
      </c>
      <c r="BW84" s="29">
        <v>81.078729999999993</v>
      </c>
      <c r="BX84" s="29">
        <v>78.631330000000005</v>
      </c>
      <c r="BY84" s="29">
        <v>76.108159999999998</v>
      </c>
      <c r="BZ84" s="29">
        <v>74.646389999999997</v>
      </c>
      <c r="CA84" s="29">
        <v>73.839280000000002</v>
      </c>
      <c r="CB84" s="29">
        <v>72.630889999999994</v>
      </c>
    </row>
    <row r="85" spans="1:105" x14ac:dyDescent="0.25">
      <c r="A85" s="9" t="s">
        <v>161</v>
      </c>
      <c r="B85" s="9" t="s">
        <v>162</v>
      </c>
      <c r="C85" s="9" t="s">
        <v>19</v>
      </c>
      <c r="D85" s="9" t="s">
        <v>17</v>
      </c>
      <c r="E85" s="9">
        <v>2026</v>
      </c>
      <c r="F85" s="9"/>
      <c r="BE85" s="29">
        <v>70.918499999999995</v>
      </c>
      <c r="BF85" s="29">
        <v>70.175219999999996</v>
      </c>
      <c r="BG85" s="29">
        <v>69.728939999999994</v>
      </c>
      <c r="BH85" s="29">
        <v>69.475219999999993</v>
      </c>
      <c r="BI85" s="29">
        <v>69.327160000000006</v>
      </c>
      <c r="BJ85" s="29">
        <v>68.968500000000006</v>
      </c>
      <c r="BK85" s="29">
        <v>69.370999999999995</v>
      </c>
      <c r="BL85" s="29">
        <v>70.768609999999995</v>
      </c>
      <c r="BM85" s="29">
        <v>73.985050000000001</v>
      </c>
      <c r="BN85" s="29">
        <v>77.439449999999994</v>
      </c>
      <c r="BO85" s="29">
        <v>80.757679999999993</v>
      </c>
      <c r="BP85" s="29">
        <v>82.335560000000001</v>
      </c>
      <c r="BQ85" s="29">
        <v>82.709559999999996</v>
      </c>
      <c r="BR85" s="29">
        <v>83.142499999999998</v>
      </c>
      <c r="BS85" s="29">
        <v>83.466999999999999</v>
      </c>
      <c r="BT85" s="29">
        <v>83.264110000000002</v>
      </c>
      <c r="BU85" s="29">
        <v>83.256110000000007</v>
      </c>
      <c r="BV85" s="29">
        <v>82.754109999999997</v>
      </c>
      <c r="BW85" s="29">
        <v>81.078729999999993</v>
      </c>
      <c r="BX85" s="29">
        <v>78.631330000000005</v>
      </c>
      <c r="BY85" s="29">
        <v>76.108159999999998</v>
      </c>
      <c r="BZ85" s="29">
        <v>74.646389999999997</v>
      </c>
      <c r="CA85" s="29">
        <v>73.839280000000002</v>
      </c>
      <c r="CB85" s="29">
        <v>72.630889999999994</v>
      </c>
    </row>
    <row r="86" spans="1:105" x14ac:dyDescent="0.25">
      <c r="A86" s="9" t="s">
        <v>161</v>
      </c>
      <c r="B86" s="9" t="s">
        <v>162</v>
      </c>
      <c r="C86" s="9" t="s">
        <v>18</v>
      </c>
      <c r="D86" s="9" t="s">
        <v>148</v>
      </c>
      <c r="E86" s="9">
        <v>2015</v>
      </c>
      <c r="F86" s="9">
        <v>5</v>
      </c>
      <c r="BE86" s="29">
        <v>60.765590000000003</v>
      </c>
      <c r="BF86" s="29">
        <v>60.64188</v>
      </c>
      <c r="BG86" s="29">
        <v>60.572020000000002</v>
      </c>
      <c r="BH86" s="29">
        <v>60.731949999999998</v>
      </c>
      <c r="BI86" s="29">
        <v>60.703159999999997</v>
      </c>
      <c r="BJ86" s="29">
        <v>60.649299999999997</v>
      </c>
      <c r="BK86" s="29">
        <v>61.223379999999999</v>
      </c>
      <c r="BL86" s="29">
        <v>61.313459999999999</v>
      </c>
      <c r="BM86" s="29">
        <v>63.133710000000001</v>
      </c>
      <c r="BN86" s="29">
        <v>64.980189999999993</v>
      </c>
      <c r="BO86" s="29">
        <v>67.307869999999994</v>
      </c>
      <c r="BP86" s="29">
        <v>68.726249999999993</v>
      </c>
      <c r="BQ86" s="29">
        <v>69.244410000000002</v>
      </c>
      <c r="BR86" s="29">
        <v>69.411770000000004</v>
      </c>
      <c r="BS86" s="29">
        <v>68.672389999999993</v>
      </c>
      <c r="BT86" s="29">
        <v>69.051469999999995</v>
      </c>
      <c r="BU86" s="29">
        <v>68.088310000000007</v>
      </c>
      <c r="BV86" s="29">
        <v>66.301060000000007</v>
      </c>
      <c r="BW86" s="29">
        <v>64.176950000000005</v>
      </c>
      <c r="BX86" s="29">
        <v>62.286839999999998</v>
      </c>
      <c r="BY86" s="29">
        <v>61.383310000000002</v>
      </c>
      <c r="BZ86" s="29">
        <v>61.285809999999998</v>
      </c>
      <c r="CA86" s="29">
        <v>61.445740000000001</v>
      </c>
      <c r="CB86" s="29">
        <v>61.273009999999999</v>
      </c>
    </row>
    <row r="87" spans="1:105" x14ac:dyDescent="0.25">
      <c r="A87" s="9" t="s">
        <v>161</v>
      </c>
      <c r="B87" s="9" t="s">
        <v>162</v>
      </c>
      <c r="C87" s="9" t="s">
        <v>18</v>
      </c>
      <c r="D87" s="9" t="s">
        <v>148</v>
      </c>
      <c r="E87" s="9">
        <v>2015</v>
      </c>
      <c r="F87" s="9">
        <v>6</v>
      </c>
      <c r="BE87" s="29">
        <v>64.321619999999996</v>
      </c>
      <c r="BF87" s="29">
        <v>63.981540000000003</v>
      </c>
      <c r="BG87" s="29">
        <v>63.574820000000003</v>
      </c>
      <c r="BH87" s="29">
        <v>63.504959999999997</v>
      </c>
      <c r="BI87" s="29">
        <v>63.152090000000001</v>
      </c>
      <c r="BJ87" s="29">
        <v>63.159520000000001</v>
      </c>
      <c r="BK87" s="29">
        <v>63.396099999999997</v>
      </c>
      <c r="BL87" s="29">
        <v>64.883709999999994</v>
      </c>
      <c r="BM87" s="29">
        <v>66.984409999999997</v>
      </c>
      <c r="BN87" s="29">
        <v>70.807869999999994</v>
      </c>
      <c r="BO87" s="29">
        <v>73.758240000000001</v>
      </c>
      <c r="BP87" s="29">
        <v>74.250810000000001</v>
      </c>
      <c r="BQ87" s="29">
        <v>75.468199999999996</v>
      </c>
      <c r="BR87" s="29">
        <v>75.494410000000002</v>
      </c>
      <c r="BS87" s="29">
        <v>74.330250000000007</v>
      </c>
      <c r="BT87" s="29">
        <v>73.78125</v>
      </c>
      <c r="BU87" s="29">
        <v>72.747209999999995</v>
      </c>
      <c r="BV87" s="29">
        <v>71.560659999999999</v>
      </c>
      <c r="BW87" s="29">
        <v>70.690770000000001</v>
      </c>
      <c r="BX87" s="29">
        <v>69.185519999999997</v>
      </c>
      <c r="BY87" s="29">
        <v>66.692539999999994</v>
      </c>
      <c r="BZ87" s="29">
        <v>65.629080000000002</v>
      </c>
      <c r="CA87" s="29">
        <v>64.792209999999997</v>
      </c>
      <c r="CB87" s="29">
        <v>64.169120000000007</v>
      </c>
    </row>
    <row r="88" spans="1:105" x14ac:dyDescent="0.25">
      <c r="A88" s="9" t="s">
        <v>161</v>
      </c>
      <c r="B88" s="9" t="s">
        <v>162</v>
      </c>
      <c r="C88" s="9" t="s">
        <v>18</v>
      </c>
      <c r="D88" s="9" t="s">
        <v>148</v>
      </c>
      <c r="E88" s="9">
        <v>2015</v>
      </c>
      <c r="F88" s="9">
        <v>7</v>
      </c>
      <c r="G88" s="9">
        <v>113.1778</v>
      </c>
      <c r="H88" s="9">
        <v>111.26479999999999</v>
      </c>
      <c r="I88" s="9">
        <v>108.6319</v>
      </c>
      <c r="J88" s="9">
        <v>123.69880000000001</v>
      </c>
      <c r="K88" s="9">
        <v>151.9254</v>
      </c>
      <c r="L88" s="9">
        <v>177.8964</v>
      </c>
      <c r="M88" s="9">
        <v>200.12909999999999</v>
      </c>
      <c r="N88" s="9">
        <v>217.9684</v>
      </c>
      <c r="O88" s="9">
        <v>238.1626</v>
      </c>
      <c r="P88" s="9">
        <v>249.19290000000001</v>
      </c>
      <c r="Q88" s="9">
        <v>256.3947</v>
      </c>
      <c r="R88" s="9">
        <v>251.3441</v>
      </c>
      <c r="S88" s="9">
        <v>193.45339999999999</v>
      </c>
      <c r="T88" s="9">
        <v>167.71369999999999</v>
      </c>
      <c r="U88" s="9">
        <v>168.69759999999999</v>
      </c>
      <c r="V88" s="9">
        <v>162.61449999999999</v>
      </c>
      <c r="W88" s="9">
        <v>146.87180000000001</v>
      </c>
      <c r="X88" s="9">
        <v>109.8929</v>
      </c>
      <c r="Y88" s="9">
        <v>117.32129999999999</v>
      </c>
      <c r="Z88" s="9">
        <v>141.83410000000001</v>
      </c>
      <c r="AA88" s="9">
        <v>138.0257</v>
      </c>
      <c r="AB88" s="9">
        <v>127.66200000000001</v>
      </c>
      <c r="AC88" s="9">
        <v>118.60769999999999</v>
      </c>
      <c r="AD88" s="9">
        <v>118.66370000000001</v>
      </c>
      <c r="AE88" s="9">
        <v>149.12899999999999</v>
      </c>
      <c r="AF88" s="9">
        <v>112.5393</v>
      </c>
      <c r="AG88" s="9">
        <v>110.274</v>
      </c>
      <c r="AH88" s="9">
        <v>112.42610000000001</v>
      </c>
      <c r="AI88" s="9">
        <v>126.1763</v>
      </c>
      <c r="AJ88" s="9">
        <v>152.90770000000001</v>
      </c>
      <c r="AK88" s="9">
        <v>176.2243</v>
      </c>
      <c r="AL88" s="9">
        <v>196.3665</v>
      </c>
      <c r="AM88" s="9">
        <v>217.61940000000001</v>
      </c>
      <c r="AN88" s="9">
        <v>232.2475</v>
      </c>
      <c r="AO88" s="9">
        <v>242.27369999999999</v>
      </c>
      <c r="AP88" s="9">
        <v>241.93010000000001</v>
      </c>
      <c r="AQ88" s="9">
        <v>238.38509999999999</v>
      </c>
      <c r="AR88" s="9">
        <v>236.37289999999999</v>
      </c>
      <c r="AS88" s="9">
        <v>232.3005</v>
      </c>
      <c r="AT88" s="9">
        <v>233.57220000000001</v>
      </c>
      <c r="AU88" s="9">
        <v>225.81</v>
      </c>
      <c r="AV88" s="9">
        <v>211.7585</v>
      </c>
      <c r="AW88" s="9">
        <v>166.4273</v>
      </c>
      <c r="AX88" s="9">
        <v>149.25829999999999</v>
      </c>
      <c r="AY88" s="9">
        <v>146.55529999999999</v>
      </c>
      <c r="AZ88" s="9">
        <v>136.71700000000001</v>
      </c>
      <c r="BA88" s="9">
        <v>126.1003</v>
      </c>
      <c r="BB88" s="9">
        <v>119.491</v>
      </c>
      <c r="BC88" s="9">
        <v>119.54340000000001</v>
      </c>
      <c r="BD88" s="9">
        <v>213.2551</v>
      </c>
      <c r="BE88" s="29">
        <v>67.558779999999999</v>
      </c>
      <c r="BF88" s="29">
        <v>67.150890000000004</v>
      </c>
      <c r="BG88" s="29">
        <v>66.969329999999999</v>
      </c>
      <c r="BH88" s="29">
        <v>66.638000000000005</v>
      </c>
      <c r="BI88" s="29">
        <v>66.880449999999996</v>
      </c>
      <c r="BJ88" s="29">
        <v>66.37133</v>
      </c>
      <c r="BK88" s="29">
        <v>67.187449999999998</v>
      </c>
      <c r="BL88" s="29">
        <v>67.861999999999995</v>
      </c>
      <c r="BM88" s="29">
        <v>69.980999999999995</v>
      </c>
      <c r="BN88" s="29">
        <v>71.224559999999997</v>
      </c>
      <c r="BO88" s="29">
        <v>72.813999999999993</v>
      </c>
      <c r="BP88" s="29">
        <v>74.204999999999998</v>
      </c>
      <c r="BQ88" s="29">
        <v>75.560779999999994</v>
      </c>
      <c r="BR88" s="29">
        <v>77.18244</v>
      </c>
      <c r="BS88" s="29">
        <v>78.918660000000003</v>
      </c>
      <c r="BT88" s="29">
        <v>79.537120000000002</v>
      </c>
      <c r="BU88" s="29">
        <v>79.997669999999999</v>
      </c>
      <c r="BV88" s="29">
        <v>79.85378</v>
      </c>
      <c r="BW88" s="29">
        <v>76.503780000000006</v>
      </c>
      <c r="BX88" s="29">
        <v>74.331890000000001</v>
      </c>
      <c r="BY88" s="29">
        <v>71.611999999999995</v>
      </c>
      <c r="BZ88" s="29">
        <v>70.937449999999998</v>
      </c>
      <c r="CA88" s="29">
        <v>70.348560000000006</v>
      </c>
      <c r="CB88" s="29">
        <v>69.936890000000005</v>
      </c>
      <c r="CC88" s="9">
        <v>2.0159370000000001</v>
      </c>
      <c r="CD88" s="9">
        <v>2.003317</v>
      </c>
      <c r="CE88" s="9">
        <v>2.0391699999999999</v>
      </c>
      <c r="CF88" s="9">
        <v>2.0151129999999999</v>
      </c>
      <c r="CG88" s="9">
        <v>1.8255140000000001</v>
      </c>
      <c r="CH88" s="9">
        <v>1.6169119999999999</v>
      </c>
      <c r="CI88" s="9">
        <v>2.5164140000000002</v>
      </c>
      <c r="CJ88" s="9">
        <v>4.6225829999999997</v>
      </c>
      <c r="CK88" s="9">
        <v>7.0837820000000002</v>
      </c>
      <c r="CL88" s="9">
        <v>13.37331</v>
      </c>
      <c r="CM88" s="9">
        <v>15.21551</v>
      </c>
      <c r="CN88" s="9">
        <v>14.7873</v>
      </c>
      <c r="CO88" s="9">
        <v>8.7156590000000005</v>
      </c>
      <c r="CP88" s="9">
        <v>8.6712769999999999</v>
      </c>
      <c r="CQ88" s="9">
        <v>12.162089999999999</v>
      </c>
      <c r="CR88" s="9">
        <v>14.38574</v>
      </c>
      <c r="CS88" s="9">
        <v>17.787659999999999</v>
      </c>
      <c r="CT88" s="9">
        <v>16.1541</v>
      </c>
      <c r="CU88" s="9">
        <v>13.011509999999999</v>
      </c>
      <c r="CV88" s="9">
        <v>9.3817719999999998</v>
      </c>
      <c r="CW88" s="9">
        <v>8.1693560000000005</v>
      </c>
      <c r="CX88" s="9">
        <v>2.5828419999999999</v>
      </c>
      <c r="CY88" s="9">
        <v>3.7376119999999999</v>
      </c>
      <c r="CZ88" s="9">
        <v>3.7370510000000001</v>
      </c>
      <c r="DA88" s="9">
        <v>10.722110000000001</v>
      </c>
    </row>
    <row r="89" spans="1:105" x14ac:dyDescent="0.25">
      <c r="A89" s="9" t="s">
        <v>161</v>
      </c>
      <c r="B89" s="9" t="s">
        <v>162</v>
      </c>
      <c r="C89" s="9" t="s">
        <v>18</v>
      </c>
      <c r="D89" s="9" t="s">
        <v>148</v>
      </c>
      <c r="E89" s="9">
        <v>2015</v>
      </c>
      <c r="F89" s="9">
        <v>8</v>
      </c>
      <c r="BE89" s="29">
        <v>71.212879999999998</v>
      </c>
      <c r="BF89" s="29">
        <v>70.288889999999995</v>
      </c>
      <c r="BG89" s="29">
        <v>69.611109999999996</v>
      </c>
      <c r="BH89" s="29">
        <v>68.666659999999993</v>
      </c>
      <c r="BI89" s="29">
        <v>68.775999999999996</v>
      </c>
      <c r="BJ89" s="29">
        <v>68.525999999999996</v>
      </c>
      <c r="BK89" s="29">
        <v>68.937110000000004</v>
      </c>
      <c r="BL89" s="29">
        <v>69.648219999999995</v>
      </c>
      <c r="BM89" s="29">
        <v>73.812889999999996</v>
      </c>
      <c r="BN89" s="29">
        <v>77.880110000000002</v>
      </c>
      <c r="BO89" s="29">
        <v>81.673109999999994</v>
      </c>
      <c r="BP89" s="29">
        <v>83.495890000000003</v>
      </c>
      <c r="BQ89" s="29">
        <v>84.440330000000003</v>
      </c>
      <c r="BR89" s="29">
        <v>83.368110000000001</v>
      </c>
      <c r="BS89" s="29">
        <v>83.068119999999993</v>
      </c>
      <c r="BT89" s="29">
        <v>83.420450000000002</v>
      </c>
      <c r="BU89" s="29">
        <v>83.327770000000001</v>
      </c>
      <c r="BV89" s="29">
        <v>82.459339999999997</v>
      </c>
      <c r="BW89" s="29">
        <v>80.017560000000003</v>
      </c>
      <c r="BX89" s="29">
        <v>77.221329999999995</v>
      </c>
      <c r="BY89" s="29">
        <v>74.95411</v>
      </c>
      <c r="BZ89" s="29">
        <v>73.671329999999998</v>
      </c>
      <c r="CA89" s="29">
        <v>72.657889999999995</v>
      </c>
      <c r="CB89" s="29">
        <v>72.315219999999997</v>
      </c>
    </row>
    <row r="90" spans="1:105" x14ac:dyDescent="0.25">
      <c r="A90" s="9" t="s">
        <v>161</v>
      </c>
      <c r="B90" s="9" t="s">
        <v>162</v>
      </c>
      <c r="C90" s="9" t="s">
        <v>18</v>
      </c>
      <c r="D90" s="9" t="s">
        <v>148</v>
      </c>
      <c r="E90" s="9">
        <v>2015</v>
      </c>
      <c r="F90" s="9">
        <v>9</v>
      </c>
      <c r="BE90" s="29">
        <v>71.022220000000004</v>
      </c>
      <c r="BF90" s="29">
        <v>70.594440000000006</v>
      </c>
      <c r="BG90" s="29">
        <v>70.433329999999998</v>
      </c>
      <c r="BH90" s="29">
        <v>69.666659999999993</v>
      </c>
      <c r="BI90" s="29">
        <v>69.183329999999998</v>
      </c>
      <c r="BJ90" s="29">
        <v>68.861109999999996</v>
      </c>
      <c r="BK90" s="29">
        <v>69.233329999999995</v>
      </c>
      <c r="BL90" s="29">
        <v>70.161109999999994</v>
      </c>
      <c r="BM90" s="29">
        <v>72.783330000000007</v>
      </c>
      <c r="BN90" s="29">
        <v>76.511110000000002</v>
      </c>
      <c r="BO90" s="29">
        <v>80.716669999999993</v>
      </c>
      <c r="BP90" s="29">
        <v>82.033330000000007</v>
      </c>
      <c r="BQ90" s="29">
        <v>83.94444</v>
      </c>
      <c r="BR90" s="29">
        <v>84.75</v>
      </c>
      <c r="BS90" s="29">
        <v>85.411109999999994</v>
      </c>
      <c r="BT90" s="29">
        <v>85.661109999999994</v>
      </c>
      <c r="BU90" s="29">
        <v>85.022220000000004</v>
      </c>
      <c r="BV90" s="29">
        <v>83.611109999999996</v>
      </c>
      <c r="BW90" s="29">
        <v>83.327770000000001</v>
      </c>
      <c r="BX90" s="29">
        <v>78.622219999999999</v>
      </c>
      <c r="BY90" s="29">
        <v>76.322220000000002</v>
      </c>
      <c r="BZ90" s="29">
        <v>74.522220000000004</v>
      </c>
      <c r="CA90" s="29">
        <v>73.611109999999996</v>
      </c>
      <c r="CB90" s="29">
        <v>72.95</v>
      </c>
    </row>
    <row r="91" spans="1:105" x14ac:dyDescent="0.25">
      <c r="A91" s="9" t="s">
        <v>161</v>
      </c>
      <c r="B91" s="9" t="s">
        <v>162</v>
      </c>
      <c r="C91" s="9" t="s">
        <v>18</v>
      </c>
      <c r="D91" s="9" t="s">
        <v>148</v>
      </c>
      <c r="E91" s="9">
        <v>2015</v>
      </c>
      <c r="F91" s="9">
        <v>10</v>
      </c>
      <c r="BE91" s="29">
        <v>64.768439999999998</v>
      </c>
      <c r="BF91" s="29">
        <v>64.611109999999996</v>
      </c>
      <c r="BG91" s="29">
        <v>64.131</v>
      </c>
      <c r="BH91" s="29">
        <v>63.156999999999996</v>
      </c>
      <c r="BI91" s="29">
        <v>61.909669999999998</v>
      </c>
      <c r="BJ91" s="29">
        <v>61.501779999999997</v>
      </c>
      <c r="BK91" s="29">
        <v>61.30789</v>
      </c>
      <c r="BL91" s="29">
        <v>61.551780000000001</v>
      </c>
      <c r="BM91" s="29">
        <v>63.66433</v>
      </c>
      <c r="BN91" s="29">
        <v>67.632450000000006</v>
      </c>
      <c r="BO91" s="29">
        <v>71.208439999999996</v>
      </c>
      <c r="BP91" s="29">
        <v>74.773989999999998</v>
      </c>
      <c r="BQ91" s="29">
        <v>77.264330000000001</v>
      </c>
      <c r="BR91" s="29">
        <v>76.912559999999999</v>
      </c>
      <c r="BS91" s="29">
        <v>76.786550000000005</v>
      </c>
      <c r="BT91" s="29">
        <v>75.800550000000001</v>
      </c>
      <c r="BU91" s="29">
        <v>74.803780000000003</v>
      </c>
      <c r="BV91" s="29">
        <v>74.408779999999993</v>
      </c>
      <c r="BW91" s="29">
        <v>73.063109999999995</v>
      </c>
      <c r="BX91" s="29">
        <v>70.325999999999993</v>
      </c>
      <c r="BY91" s="29">
        <v>69.203220000000002</v>
      </c>
      <c r="BZ91" s="29">
        <v>67.641229999999993</v>
      </c>
      <c r="CA91" s="29">
        <v>67.17689</v>
      </c>
      <c r="CB91" s="29">
        <v>65.877219999999994</v>
      </c>
    </row>
    <row r="92" spans="1:105" x14ac:dyDescent="0.25">
      <c r="A92" s="9" t="s">
        <v>161</v>
      </c>
      <c r="B92" s="9" t="s">
        <v>162</v>
      </c>
      <c r="C92" s="9" t="s">
        <v>18</v>
      </c>
      <c r="D92" s="9" t="s">
        <v>148</v>
      </c>
      <c r="E92" s="9">
        <v>2016</v>
      </c>
      <c r="F92" s="9">
        <v>5</v>
      </c>
      <c r="BE92" s="29">
        <v>60.765590000000003</v>
      </c>
      <c r="BF92" s="29">
        <v>60.64188</v>
      </c>
      <c r="BG92" s="29">
        <v>60.572020000000002</v>
      </c>
      <c r="BH92" s="29">
        <v>60.731949999999998</v>
      </c>
      <c r="BI92" s="29">
        <v>60.703159999999997</v>
      </c>
      <c r="BJ92" s="29">
        <v>60.649299999999997</v>
      </c>
      <c r="BK92" s="29">
        <v>61.223379999999999</v>
      </c>
      <c r="BL92" s="29">
        <v>61.313459999999999</v>
      </c>
      <c r="BM92" s="29">
        <v>63.133710000000001</v>
      </c>
      <c r="BN92" s="29">
        <v>64.980189999999993</v>
      </c>
      <c r="BO92" s="29">
        <v>67.307869999999994</v>
      </c>
      <c r="BP92" s="29">
        <v>68.726249999999993</v>
      </c>
      <c r="BQ92" s="29">
        <v>69.244410000000002</v>
      </c>
      <c r="BR92" s="29">
        <v>69.411770000000004</v>
      </c>
      <c r="BS92" s="29">
        <v>68.672389999999993</v>
      </c>
      <c r="BT92" s="29">
        <v>69.051469999999995</v>
      </c>
      <c r="BU92" s="29">
        <v>68.088310000000007</v>
      </c>
      <c r="BV92" s="29">
        <v>66.301060000000007</v>
      </c>
      <c r="BW92" s="29">
        <v>64.176950000000005</v>
      </c>
      <c r="BX92" s="29">
        <v>62.286839999999998</v>
      </c>
      <c r="BY92" s="29">
        <v>61.383310000000002</v>
      </c>
      <c r="BZ92" s="29">
        <v>61.285809999999998</v>
      </c>
      <c r="CA92" s="29">
        <v>61.445740000000001</v>
      </c>
      <c r="CB92" s="29">
        <v>61.273009999999999</v>
      </c>
    </row>
    <row r="93" spans="1:105" x14ac:dyDescent="0.25">
      <c r="A93" s="9" t="s">
        <v>161</v>
      </c>
      <c r="B93" s="9" t="s">
        <v>162</v>
      </c>
      <c r="C93" s="9" t="s">
        <v>18</v>
      </c>
      <c r="D93" s="9" t="s">
        <v>148</v>
      </c>
      <c r="E93" s="9">
        <v>2016</v>
      </c>
      <c r="F93" s="9">
        <v>6</v>
      </c>
      <c r="BE93" s="29">
        <v>64.321619999999996</v>
      </c>
      <c r="BF93" s="29">
        <v>63.981540000000003</v>
      </c>
      <c r="BG93" s="29">
        <v>63.574820000000003</v>
      </c>
      <c r="BH93" s="29">
        <v>63.504959999999997</v>
      </c>
      <c r="BI93" s="29">
        <v>63.152090000000001</v>
      </c>
      <c r="BJ93" s="29">
        <v>63.159520000000001</v>
      </c>
      <c r="BK93" s="29">
        <v>63.396099999999997</v>
      </c>
      <c r="BL93" s="29">
        <v>64.883709999999994</v>
      </c>
      <c r="BM93" s="29">
        <v>66.984409999999997</v>
      </c>
      <c r="BN93" s="29">
        <v>70.807869999999994</v>
      </c>
      <c r="BO93" s="29">
        <v>73.758240000000001</v>
      </c>
      <c r="BP93" s="29">
        <v>74.250810000000001</v>
      </c>
      <c r="BQ93" s="29">
        <v>75.468199999999996</v>
      </c>
      <c r="BR93" s="29">
        <v>75.494410000000002</v>
      </c>
      <c r="BS93" s="29">
        <v>74.330250000000007</v>
      </c>
      <c r="BT93" s="29">
        <v>73.78125</v>
      </c>
      <c r="BU93" s="29">
        <v>72.747209999999995</v>
      </c>
      <c r="BV93" s="29">
        <v>71.560659999999999</v>
      </c>
      <c r="BW93" s="29">
        <v>70.690770000000001</v>
      </c>
      <c r="BX93" s="29">
        <v>69.185519999999997</v>
      </c>
      <c r="BY93" s="29">
        <v>66.692539999999994</v>
      </c>
      <c r="BZ93" s="29">
        <v>65.629080000000002</v>
      </c>
      <c r="CA93" s="29">
        <v>64.792209999999997</v>
      </c>
      <c r="CB93" s="29">
        <v>64.169120000000007</v>
      </c>
    </row>
    <row r="94" spans="1:105" x14ac:dyDescent="0.25">
      <c r="A94" s="9" t="s">
        <v>161</v>
      </c>
      <c r="B94" s="9" t="s">
        <v>162</v>
      </c>
      <c r="C94" s="9" t="s">
        <v>18</v>
      </c>
      <c r="D94" s="9" t="s">
        <v>148</v>
      </c>
      <c r="E94" s="9">
        <v>2016</v>
      </c>
      <c r="F94" s="9">
        <v>7</v>
      </c>
      <c r="G94" s="9">
        <v>113.28189999999999</v>
      </c>
      <c r="H94" s="9">
        <v>111.324</v>
      </c>
      <c r="I94" s="9">
        <v>108.6708</v>
      </c>
      <c r="J94" s="9">
        <v>123.77379999999999</v>
      </c>
      <c r="K94" s="9">
        <v>151.83449999999999</v>
      </c>
      <c r="L94" s="9">
        <v>177.8699</v>
      </c>
      <c r="M94" s="9">
        <v>200.0488</v>
      </c>
      <c r="N94" s="9">
        <v>217.96879999999999</v>
      </c>
      <c r="O94" s="9">
        <v>238.21029999999999</v>
      </c>
      <c r="P94" s="9">
        <v>249.24619999999999</v>
      </c>
      <c r="Q94" s="9">
        <v>256.40690000000001</v>
      </c>
      <c r="R94" s="9">
        <v>251.1857</v>
      </c>
      <c r="S94" s="9">
        <v>193.25030000000001</v>
      </c>
      <c r="T94" s="9">
        <v>167.53139999999999</v>
      </c>
      <c r="U94" s="9">
        <v>168.5154</v>
      </c>
      <c r="V94" s="9">
        <v>162.4444</v>
      </c>
      <c r="W94" s="9">
        <v>146.70599999999999</v>
      </c>
      <c r="X94" s="9">
        <v>109.6748</v>
      </c>
      <c r="Y94" s="9">
        <v>117.0624</v>
      </c>
      <c r="Z94" s="9">
        <v>141.56790000000001</v>
      </c>
      <c r="AA94" s="9">
        <v>137.78630000000001</v>
      </c>
      <c r="AB94" s="9">
        <v>127.37179999999999</v>
      </c>
      <c r="AC94" s="9">
        <v>118.34099999999999</v>
      </c>
      <c r="AD94" s="9">
        <v>118.39700000000001</v>
      </c>
      <c r="AE94" s="9">
        <v>148.92410000000001</v>
      </c>
      <c r="AF94" s="9">
        <v>112.6434</v>
      </c>
      <c r="AG94" s="9">
        <v>110.33320000000001</v>
      </c>
      <c r="AH94" s="9">
        <v>112.465</v>
      </c>
      <c r="AI94" s="9">
        <v>126.2512</v>
      </c>
      <c r="AJ94" s="9">
        <v>152.8167</v>
      </c>
      <c r="AK94" s="9">
        <v>176.1979</v>
      </c>
      <c r="AL94" s="9">
        <v>196.28630000000001</v>
      </c>
      <c r="AM94" s="9">
        <v>217.61969999999999</v>
      </c>
      <c r="AN94" s="9">
        <v>232.29519999999999</v>
      </c>
      <c r="AO94" s="9">
        <v>242.32689999999999</v>
      </c>
      <c r="AP94" s="9">
        <v>241.94229999999999</v>
      </c>
      <c r="AQ94" s="9">
        <v>238.2268</v>
      </c>
      <c r="AR94" s="9">
        <v>236.16980000000001</v>
      </c>
      <c r="AS94" s="9">
        <v>232.1182</v>
      </c>
      <c r="AT94" s="9">
        <v>233.39</v>
      </c>
      <c r="AU94" s="9">
        <v>225.63990000000001</v>
      </c>
      <c r="AV94" s="9">
        <v>211.59280000000001</v>
      </c>
      <c r="AW94" s="9">
        <v>166.20920000000001</v>
      </c>
      <c r="AX94" s="9">
        <v>148.99940000000001</v>
      </c>
      <c r="AY94" s="9">
        <v>146.28919999999999</v>
      </c>
      <c r="AZ94" s="9">
        <v>136.4777</v>
      </c>
      <c r="BA94" s="9">
        <v>125.81</v>
      </c>
      <c r="BB94" s="9">
        <v>119.2243</v>
      </c>
      <c r="BC94" s="9">
        <v>119.2766</v>
      </c>
      <c r="BD94" s="9">
        <v>213.05009999999999</v>
      </c>
      <c r="BE94" s="29">
        <v>67.558779999999999</v>
      </c>
      <c r="BF94" s="29">
        <v>67.150890000000004</v>
      </c>
      <c r="BG94" s="29">
        <v>66.969329999999999</v>
      </c>
      <c r="BH94" s="29">
        <v>66.638000000000005</v>
      </c>
      <c r="BI94" s="29">
        <v>66.880449999999996</v>
      </c>
      <c r="BJ94" s="29">
        <v>66.37133</v>
      </c>
      <c r="BK94" s="29">
        <v>67.187449999999998</v>
      </c>
      <c r="BL94" s="29">
        <v>67.861999999999995</v>
      </c>
      <c r="BM94" s="29">
        <v>69.980999999999995</v>
      </c>
      <c r="BN94" s="29">
        <v>71.224559999999997</v>
      </c>
      <c r="BO94" s="29">
        <v>72.813999999999993</v>
      </c>
      <c r="BP94" s="29">
        <v>74.204999999999998</v>
      </c>
      <c r="BQ94" s="29">
        <v>75.560779999999994</v>
      </c>
      <c r="BR94" s="29">
        <v>77.18244</v>
      </c>
      <c r="BS94" s="29">
        <v>78.918660000000003</v>
      </c>
      <c r="BT94" s="29">
        <v>79.537120000000002</v>
      </c>
      <c r="BU94" s="29">
        <v>79.997669999999999</v>
      </c>
      <c r="BV94" s="29">
        <v>79.85378</v>
      </c>
      <c r="BW94" s="29">
        <v>76.503780000000006</v>
      </c>
      <c r="BX94" s="29">
        <v>74.331890000000001</v>
      </c>
      <c r="BY94" s="29">
        <v>71.611999999999995</v>
      </c>
      <c r="BZ94" s="29">
        <v>70.937449999999998</v>
      </c>
      <c r="CA94" s="29">
        <v>70.348560000000006</v>
      </c>
      <c r="CB94" s="29">
        <v>69.936890000000005</v>
      </c>
      <c r="CC94" s="9">
        <v>2.015752</v>
      </c>
      <c r="CD94" s="9">
        <v>2.003266</v>
      </c>
      <c r="CE94" s="9">
        <v>2.0394420000000002</v>
      </c>
      <c r="CF94" s="9">
        <v>2.016194</v>
      </c>
      <c r="CG94" s="9">
        <v>1.8261289999999999</v>
      </c>
      <c r="CH94" s="9">
        <v>1.617378</v>
      </c>
      <c r="CI94" s="9">
        <v>2.517439</v>
      </c>
      <c r="CJ94" s="9">
        <v>4.6246499999999999</v>
      </c>
      <c r="CK94" s="9">
        <v>7.0821379999999996</v>
      </c>
      <c r="CL94" s="9">
        <v>13.385479999999999</v>
      </c>
      <c r="CM94" s="9">
        <v>15.22546</v>
      </c>
      <c r="CN94" s="9">
        <v>14.796200000000001</v>
      </c>
      <c r="CO94" s="9">
        <v>8.7082049999999995</v>
      </c>
      <c r="CP94" s="9">
        <v>8.6715219999999995</v>
      </c>
      <c r="CQ94" s="9">
        <v>12.15808</v>
      </c>
      <c r="CR94" s="9">
        <v>14.398759999999999</v>
      </c>
      <c r="CS94" s="9">
        <v>17.782299999999999</v>
      </c>
      <c r="CT94" s="9">
        <v>16.145959999999999</v>
      </c>
      <c r="CU94" s="9">
        <v>13.00502</v>
      </c>
      <c r="CV94" s="9">
        <v>9.3781370000000006</v>
      </c>
      <c r="CW94" s="9">
        <v>8.1712199999999999</v>
      </c>
      <c r="CX94" s="9">
        <v>2.5820460000000001</v>
      </c>
      <c r="CY94" s="9">
        <v>3.7360389999999999</v>
      </c>
      <c r="CZ94" s="9">
        <v>3.7358280000000001</v>
      </c>
      <c r="DA94" s="9">
        <v>10.71898</v>
      </c>
    </row>
    <row r="95" spans="1:105" x14ac:dyDescent="0.25">
      <c r="A95" s="9" t="s">
        <v>161</v>
      </c>
      <c r="B95" s="9" t="s">
        <v>162</v>
      </c>
      <c r="C95" s="9" t="s">
        <v>18</v>
      </c>
      <c r="D95" s="9" t="s">
        <v>148</v>
      </c>
      <c r="E95" s="9">
        <v>2016</v>
      </c>
      <c r="F95" s="9">
        <v>8</v>
      </c>
      <c r="BE95" s="29">
        <v>71.212879999999998</v>
      </c>
      <c r="BF95" s="29">
        <v>70.288889999999995</v>
      </c>
      <c r="BG95" s="29">
        <v>69.611109999999996</v>
      </c>
      <c r="BH95" s="29">
        <v>68.666659999999993</v>
      </c>
      <c r="BI95" s="29">
        <v>68.775999999999996</v>
      </c>
      <c r="BJ95" s="29">
        <v>68.525999999999996</v>
      </c>
      <c r="BK95" s="29">
        <v>68.937110000000004</v>
      </c>
      <c r="BL95" s="29">
        <v>69.648219999999995</v>
      </c>
      <c r="BM95" s="29">
        <v>73.812889999999996</v>
      </c>
      <c r="BN95" s="29">
        <v>77.880110000000002</v>
      </c>
      <c r="BO95" s="29">
        <v>81.673109999999994</v>
      </c>
      <c r="BP95" s="29">
        <v>83.495890000000003</v>
      </c>
      <c r="BQ95" s="29">
        <v>84.440330000000003</v>
      </c>
      <c r="BR95" s="29">
        <v>83.368110000000001</v>
      </c>
      <c r="BS95" s="29">
        <v>83.068119999999993</v>
      </c>
      <c r="BT95" s="29">
        <v>83.420450000000002</v>
      </c>
      <c r="BU95" s="29">
        <v>83.327770000000001</v>
      </c>
      <c r="BV95" s="29">
        <v>82.459339999999997</v>
      </c>
      <c r="BW95" s="29">
        <v>80.017560000000003</v>
      </c>
      <c r="BX95" s="29">
        <v>77.221329999999995</v>
      </c>
      <c r="BY95" s="29">
        <v>74.95411</v>
      </c>
      <c r="BZ95" s="29">
        <v>73.671329999999998</v>
      </c>
      <c r="CA95" s="29">
        <v>72.657889999999995</v>
      </c>
      <c r="CB95" s="29">
        <v>72.315219999999997</v>
      </c>
    </row>
    <row r="96" spans="1:105" x14ac:dyDescent="0.25">
      <c r="A96" s="9" t="s">
        <v>161</v>
      </c>
      <c r="B96" s="9" t="s">
        <v>162</v>
      </c>
      <c r="C96" s="9" t="s">
        <v>18</v>
      </c>
      <c r="D96" s="9" t="s">
        <v>148</v>
      </c>
      <c r="E96" s="9">
        <v>2016</v>
      </c>
      <c r="F96" s="9">
        <v>9</v>
      </c>
      <c r="BE96" s="29">
        <v>71.022220000000004</v>
      </c>
      <c r="BF96" s="29">
        <v>70.594440000000006</v>
      </c>
      <c r="BG96" s="29">
        <v>70.433329999999998</v>
      </c>
      <c r="BH96" s="29">
        <v>69.666659999999993</v>
      </c>
      <c r="BI96" s="29">
        <v>69.183329999999998</v>
      </c>
      <c r="BJ96" s="29">
        <v>68.861109999999996</v>
      </c>
      <c r="BK96" s="29">
        <v>69.233329999999995</v>
      </c>
      <c r="BL96" s="29">
        <v>70.161109999999994</v>
      </c>
      <c r="BM96" s="29">
        <v>72.783330000000007</v>
      </c>
      <c r="BN96" s="29">
        <v>76.511110000000002</v>
      </c>
      <c r="BO96" s="29">
        <v>80.716669999999993</v>
      </c>
      <c r="BP96" s="29">
        <v>82.033330000000007</v>
      </c>
      <c r="BQ96" s="29">
        <v>83.94444</v>
      </c>
      <c r="BR96" s="29">
        <v>84.75</v>
      </c>
      <c r="BS96" s="29">
        <v>85.411109999999994</v>
      </c>
      <c r="BT96" s="29">
        <v>85.661109999999994</v>
      </c>
      <c r="BU96" s="29">
        <v>85.022220000000004</v>
      </c>
      <c r="BV96" s="29">
        <v>83.611109999999996</v>
      </c>
      <c r="BW96" s="29">
        <v>83.327770000000001</v>
      </c>
      <c r="BX96" s="29">
        <v>78.622219999999999</v>
      </c>
      <c r="BY96" s="29">
        <v>76.322220000000002</v>
      </c>
      <c r="BZ96" s="29">
        <v>74.522220000000004</v>
      </c>
      <c r="CA96" s="29">
        <v>73.611109999999996</v>
      </c>
      <c r="CB96" s="29">
        <v>72.95</v>
      </c>
    </row>
    <row r="97" spans="1:105" x14ac:dyDescent="0.25">
      <c r="A97" s="9" t="s">
        <v>161</v>
      </c>
      <c r="B97" s="9" t="s">
        <v>162</v>
      </c>
      <c r="C97" s="9" t="s">
        <v>18</v>
      </c>
      <c r="D97" s="9" t="s">
        <v>148</v>
      </c>
      <c r="E97" s="9">
        <v>2016</v>
      </c>
      <c r="F97" s="9">
        <v>10</v>
      </c>
      <c r="BE97" s="29">
        <v>64.768439999999998</v>
      </c>
      <c r="BF97" s="29">
        <v>64.611109999999996</v>
      </c>
      <c r="BG97" s="29">
        <v>64.131</v>
      </c>
      <c r="BH97" s="29">
        <v>63.156999999999996</v>
      </c>
      <c r="BI97" s="29">
        <v>61.909669999999998</v>
      </c>
      <c r="BJ97" s="29">
        <v>61.501779999999997</v>
      </c>
      <c r="BK97" s="29">
        <v>61.30789</v>
      </c>
      <c r="BL97" s="29">
        <v>61.551780000000001</v>
      </c>
      <c r="BM97" s="29">
        <v>63.66433</v>
      </c>
      <c r="BN97" s="29">
        <v>67.632450000000006</v>
      </c>
      <c r="BO97" s="29">
        <v>71.208439999999996</v>
      </c>
      <c r="BP97" s="29">
        <v>74.773989999999998</v>
      </c>
      <c r="BQ97" s="29">
        <v>77.264330000000001</v>
      </c>
      <c r="BR97" s="29">
        <v>76.912559999999999</v>
      </c>
      <c r="BS97" s="29">
        <v>76.786550000000005</v>
      </c>
      <c r="BT97" s="29">
        <v>75.800550000000001</v>
      </c>
      <c r="BU97" s="29">
        <v>74.803780000000003</v>
      </c>
      <c r="BV97" s="29">
        <v>74.408779999999993</v>
      </c>
      <c r="BW97" s="29">
        <v>73.063109999999995</v>
      </c>
      <c r="BX97" s="29">
        <v>70.325999999999993</v>
      </c>
      <c r="BY97" s="29">
        <v>69.203220000000002</v>
      </c>
      <c r="BZ97" s="29">
        <v>67.641229999999993</v>
      </c>
      <c r="CA97" s="29">
        <v>67.17689</v>
      </c>
      <c r="CB97" s="29">
        <v>65.877219999999994</v>
      </c>
    </row>
    <row r="98" spans="1:105" x14ac:dyDescent="0.25">
      <c r="A98" s="9" t="s">
        <v>161</v>
      </c>
      <c r="B98" s="9" t="s">
        <v>162</v>
      </c>
      <c r="C98" s="9" t="s">
        <v>18</v>
      </c>
      <c r="D98" s="9" t="s">
        <v>148</v>
      </c>
      <c r="E98" s="9">
        <v>2017</v>
      </c>
      <c r="F98" s="9">
        <v>5</v>
      </c>
      <c r="BE98" s="29">
        <v>60.765590000000003</v>
      </c>
      <c r="BF98" s="29">
        <v>60.64188</v>
      </c>
      <c r="BG98" s="29">
        <v>60.572020000000002</v>
      </c>
      <c r="BH98" s="29">
        <v>60.731949999999998</v>
      </c>
      <c r="BI98" s="29">
        <v>60.703159999999997</v>
      </c>
      <c r="BJ98" s="29">
        <v>60.649299999999997</v>
      </c>
      <c r="BK98" s="29">
        <v>61.223379999999999</v>
      </c>
      <c r="BL98" s="29">
        <v>61.313459999999999</v>
      </c>
      <c r="BM98" s="29">
        <v>63.133710000000001</v>
      </c>
      <c r="BN98" s="29">
        <v>64.980189999999993</v>
      </c>
      <c r="BO98" s="29">
        <v>67.307869999999994</v>
      </c>
      <c r="BP98" s="29">
        <v>68.726249999999993</v>
      </c>
      <c r="BQ98" s="29">
        <v>69.244410000000002</v>
      </c>
      <c r="BR98" s="29">
        <v>69.411770000000004</v>
      </c>
      <c r="BS98" s="29">
        <v>68.672389999999993</v>
      </c>
      <c r="BT98" s="29">
        <v>69.051469999999995</v>
      </c>
      <c r="BU98" s="29">
        <v>68.088310000000007</v>
      </c>
      <c r="BV98" s="29">
        <v>66.301060000000007</v>
      </c>
      <c r="BW98" s="29">
        <v>64.176950000000005</v>
      </c>
      <c r="BX98" s="29">
        <v>62.286839999999998</v>
      </c>
      <c r="BY98" s="29">
        <v>61.383310000000002</v>
      </c>
      <c r="BZ98" s="29">
        <v>61.285809999999998</v>
      </c>
      <c r="CA98" s="29">
        <v>61.445740000000001</v>
      </c>
      <c r="CB98" s="29">
        <v>61.273009999999999</v>
      </c>
    </row>
    <row r="99" spans="1:105" x14ac:dyDescent="0.25">
      <c r="A99" s="9" t="s">
        <v>161</v>
      </c>
      <c r="B99" s="9" t="s">
        <v>162</v>
      </c>
      <c r="C99" s="9" t="s">
        <v>18</v>
      </c>
      <c r="D99" s="9" t="s">
        <v>148</v>
      </c>
      <c r="E99" s="9">
        <v>2017</v>
      </c>
      <c r="F99" s="9">
        <v>6</v>
      </c>
      <c r="BE99" s="29">
        <v>64.321619999999996</v>
      </c>
      <c r="BF99" s="29">
        <v>63.981540000000003</v>
      </c>
      <c r="BG99" s="29">
        <v>63.574820000000003</v>
      </c>
      <c r="BH99" s="29">
        <v>63.504959999999997</v>
      </c>
      <c r="BI99" s="29">
        <v>63.152090000000001</v>
      </c>
      <c r="BJ99" s="29">
        <v>63.159520000000001</v>
      </c>
      <c r="BK99" s="29">
        <v>63.396099999999997</v>
      </c>
      <c r="BL99" s="29">
        <v>64.883709999999994</v>
      </c>
      <c r="BM99" s="29">
        <v>66.984409999999997</v>
      </c>
      <c r="BN99" s="29">
        <v>70.807869999999994</v>
      </c>
      <c r="BO99" s="29">
        <v>73.758240000000001</v>
      </c>
      <c r="BP99" s="29">
        <v>74.250810000000001</v>
      </c>
      <c r="BQ99" s="29">
        <v>75.468199999999996</v>
      </c>
      <c r="BR99" s="29">
        <v>75.494410000000002</v>
      </c>
      <c r="BS99" s="29">
        <v>74.330250000000007</v>
      </c>
      <c r="BT99" s="29">
        <v>73.78125</v>
      </c>
      <c r="BU99" s="29">
        <v>72.747209999999995</v>
      </c>
      <c r="BV99" s="29">
        <v>71.560659999999999</v>
      </c>
      <c r="BW99" s="29">
        <v>70.690770000000001</v>
      </c>
      <c r="BX99" s="29">
        <v>69.185519999999997</v>
      </c>
      <c r="BY99" s="29">
        <v>66.692539999999994</v>
      </c>
      <c r="BZ99" s="29">
        <v>65.629080000000002</v>
      </c>
      <c r="CA99" s="29">
        <v>64.792209999999997</v>
      </c>
      <c r="CB99" s="29">
        <v>64.169120000000007</v>
      </c>
    </row>
    <row r="100" spans="1:105" x14ac:dyDescent="0.25">
      <c r="A100" s="9" t="s">
        <v>161</v>
      </c>
      <c r="B100" s="9" t="s">
        <v>162</v>
      </c>
      <c r="C100" s="9" t="s">
        <v>18</v>
      </c>
      <c r="D100" s="9" t="s">
        <v>148</v>
      </c>
      <c r="E100" s="9">
        <v>2017</v>
      </c>
      <c r="F100" s="9">
        <v>7</v>
      </c>
      <c r="G100" s="9">
        <v>112.6592</v>
      </c>
      <c r="H100" s="9">
        <v>110.9413</v>
      </c>
      <c r="I100" s="9">
        <v>108.4101</v>
      </c>
      <c r="J100" s="9">
        <v>123.40179999999999</v>
      </c>
      <c r="K100" s="9">
        <v>152.17099999999999</v>
      </c>
      <c r="L100" s="9">
        <v>177.9709</v>
      </c>
      <c r="M100" s="9">
        <v>200.2551</v>
      </c>
      <c r="N100" s="9">
        <v>218.02719999999999</v>
      </c>
      <c r="O100" s="9">
        <v>238.0284</v>
      </c>
      <c r="P100" s="9">
        <v>249.00819999999999</v>
      </c>
      <c r="Q100" s="9">
        <v>256.2441</v>
      </c>
      <c r="R100" s="9">
        <v>251.36760000000001</v>
      </c>
      <c r="S100" s="9">
        <v>193.42930000000001</v>
      </c>
      <c r="T100" s="9">
        <v>167.56630000000001</v>
      </c>
      <c r="U100" s="9">
        <v>168.55029999999999</v>
      </c>
      <c r="V100" s="9">
        <v>162.40199999999999</v>
      </c>
      <c r="W100" s="9">
        <v>146.7415</v>
      </c>
      <c r="X100" s="9">
        <v>109.9327</v>
      </c>
      <c r="Y100" s="9">
        <v>117.36360000000001</v>
      </c>
      <c r="Z100" s="9">
        <v>141.7688</v>
      </c>
      <c r="AA100" s="9">
        <v>138.00980000000001</v>
      </c>
      <c r="AB100" s="9">
        <v>127.6991</v>
      </c>
      <c r="AC100" s="9">
        <v>118.6942</v>
      </c>
      <c r="AD100" s="9">
        <v>118.75020000000001</v>
      </c>
      <c r="AE100" s="9">
        <v>148.98339999999999</v>
      </c>
      <c r="AF100" s="9">
        <v>112.0206</v>
      </c>
      <c r="AG100" s="9">
        <v>109.95050000000001</v>
      </c>
      <c r="AH100" s="9">
        <v>112.20440000000001</v>
      </c>
      <c r="AI100" s="9">
        <v>125.8792</v>
      </c>
      <c r="AJ100" s="9">
        <v>153.1533</v>
      </c>
      <c r="AK100" s="9">
        <v>176.2988</v>
      </c>
      <c r="AL100" s="9">
        <v>196.49250000000001</v>
      </c>
      <c r="AM100" s="9">
        <v>217.6782</v>
      </c>
      <c r="AN100" s="9">
        <v>232.11330000000001</v>
      </c>
      <c r="AO100" s="9">
        <v>242.0889</v>
      </c>
      <c r="AP100" s="9">
        <v>241.77950000000001</v>
      </c>
      <c r="AQ100" s="9">
        <v>238.40860000000001</v>
      </c>
      <c r="AR100" s="9">
        <v>236.34880000000001</v>
      </c>
      <c r="AS100" s="9">
        <v>232.15309999999999</v>
      </c>
      <c r="AT100" s="9">
        <v>233.42490000000001</v>
      </c>
      <c r="AU100" s="9">
        <v>225.59739999999999</v>
      </c>
      <c r="AV100" s="9">
        <v>211.6283</v>
      </c>
      <c r="AW100" s="9">
        <v>166.46709999999999</v>
      </c>
      <c r="AX100" s="9">
        <v>149.3006</v>
      </c>
      <c r="AY100" s="9">
        <v>146.49010000000001</v>
      </c>
      <c r="AZ100" s="9">
        <v>136.7012</v>
      </c>
      <c r="BA100" s="9">
        <v>126.1374</v>
      </c>
      <c r="BB100" s="9">
        <v>119.5776</v>
      </c>
      <c r="BC100" s="9">
        <v>119.62990000000001</v>
      </c>
      <c r="BD100" s="9">
        <v>213.10939999999999</v>
      </c>
      <c r="BE100" s="29">
        <v>67.558779999999999</v>
      </c>
      <c r="BF100" s="29">
        <v>67.150890000000004</v>
      </c>
      <c r="BG100" s="29">
        <v>66.969329999999999</v>
      </c>
      <c r="BH100" s="29">
        <v>66.638000000000005</v>
      </c>
      <c r="BI100" s="29">
        <v>66.880449999999996</v>
      </c>
      <c r="BJ100" s="29">
        <v>66.37133</v>
      </c>
      <c r="BK100" s="29">
        <v>67.187449999999998</v>
      </c>
      <c r="BL100" s="29">
        <v>67.861999999999995</v>
      </c>
      <c r="BM100" s="29">
        <v>69.980999999999995</v>
      </c>
      <c r="BN100" s="29">
        <v>71.224559999999997</v>
      </c>
      <c r="BO100" s="29">
        <v>72.813999999999993</v>
      </c>
      <c r="BP100" s="29">
        <v>74.204999999999998</v>
      </c>
      <c r="BQ100" s="29">
        <v>75.560779999999994</v>
      </c>
      <c r="BR100" s="29">
        <v>77.18244</v>
      </c>
      <c r="BS100" s="29">
        <v>78.918660000000003</v>
      </c>
      <c r="BT100" s="29">
        <v>79.537120000000002</v>
      </c>
      <c r="BU100" s="29">
        <v>79.997669999999999</v>
      </c>
      <c r="BV100" s="29">
        <v>79.85378</v>
      </c>
      <c r="BW100" s="29">
        <v>76.503780000000006</v>
      </c>
      <c r="BX100" s="29">
        <v>74.331890000000001</v>
      </c>
      <c r="BY100" s="29">
        <v>71.611999999999995</v>
      </c>
      <c r="BZ100" s="29">
        <v>70.937449999999998</v>
      </c>
      <c r="CA100" s="29">
        <v>70.348560000000006</v>
      </c>
      <c r="CB100" s="29">
        <v>69.936890000000005</v>
      </c>
      <c r="CC100" s="9">
        <v>2.030049</v>
      </c>
      <c r="CD100" s="9">
        <v>2.0178609999999999</v>
      </c>
      <c r="CE100" s="9">
        <v>2.053226</v>
      </c>
      <c r="CF100" s="9">
        <v>2.0292309999999998</v>
      </c>
      <c r="CG100" s="9">
        <v>1.8413790000000001</v>
      </c>
      <c r="CH100" s="9">
        <v>1.632239</v>
      </c>
      <c r="CI100" s="9">
        <v>2.5375839999999998</v>
      </c>
      <c r="CJ100" s="9">
        <v>4.6543960000000002</v>
      </c>
      <c r="CK100" s="9">
        <v>7.1231710000000001</v>
      </c>
      <c r="CL100" s="9">
        <v>13.404730000000001</v>
      </c>
      <c r="CM100" s="9">
        <v>15.248519999999999</v>
      </c>
      <c r="CN100" s="9">
        <v>14.82666</v>
      </c>
      <c r="CO100" s="9">
        <v>8.7977139999999991</v>
      </c>
      <c r="CP100" s="9">
        <v>8.7449069999999995</v>
      </c>
      <c r="CQ100" s="9">
        <v>12.227930000000001</v>
      </c>
      <c r="CR100" s="9">
        <v>14.473269999999999</v>
      </c>
      <c r="CS100" s="9">
        <v>17.891159999999999</v>
      </c>
      <c r="CT100" s="9">
        <v>16.256869999999999</v>
      </c>
      <c r="CU100" s="9">
        <v>13.08708</v>
      </c>
      <c r="CV100" s="9">
        <v>9.4335100000000001</v>
      </c>
      <c r="CW100" s="9">
        <v>8.1752230000000008</v>
      </c>
      <c r="CX100" s="9">
        <v>2.602611</v>
      </c>
      <c r="CY100" s="9">
        <v>3.7552979999999998</v>
      </c>
      <c r="CZ100" s="9">
        <v>3.7539699999999998</v>
      </c>
      <c r="DA100" s="9">
        <v>10.78323</v>
      </c>
    </row>
    <row r="101" spans="1:105" x14ac:dyDescent="0.25">
      <c r="A101" s="9" t="s">
        <v>161</v>
      </c>
      <c r="B101" s="9" t="s">
        <v>162</v>
      </c>
      <c r="C101" s="9" t="s">
        <v>18</v>
      </c>
      <c r="D101" s="9" t="s">
        <v>148</v>
      </c>
      <c r="E101" s="9">
        <v>2017</v>
      </c>
      <c r="F101" s="9">
        <v>8</v>
      </c>
      <c r="BE101" s="29">
        <v>71.212879999999998</v>
      </c>
      <c r="BF101" s="29">
        <v>70.288889999999995</v>
      </c>
      <c r="BG101" s="29">
        <v>69.611109999999996</v>
      </c>
      <c r="BH101" s="29">
        <v>68.666659999999993</v>
      </c>
      <c r="BI101" s="29">
        <v>68.775999999999996</v>
      </c>
      <c r="BJ101" s="29">
        <v>68.525999999999996</v>
      </c>
      <c r="BK101" s="29">
        <v>68.937110000000004</v>
      </c>
      <c r="BL101" s="29">
        <v>69.648219999999995</v>
      </c>
      <c r="BM101" s="29">
        <v>73.812889999999996</v>
      </c>
      <c r="BN101" s="29">
        <v>77.880110000000002</v>
      </c>
      <c r="BO101" s="29">
        <v>81.673109999999994</v>
      </c>
      <c r="BP101" s="29">
        <v>83.495890000000003</v>
      </c>
      <c r="BQ101" s="29">
        <v>84.440330000000003</v>
      </c>
      <c r="BR101" s="29">
        <v>83.368110000000001</v>
      </c>
      <c r="BS101" s="29">
        <v>83.068119999999993</v>
      </c>
      <c r="BT101" s="29">
        <v>83.420450000000002</v>
      </c>
      <c r="BU101" s="29">
        <v>83.327770000000001</v>
      </c>
      <c r="BV101" s="29">
        <v>82.459339999999997</v>
      </c>
      <c r="BW101" s="29">
        <v>80.017560000000003</v>
      </c>
      <c r="BX101" s="29">
        <v>77.221329999999995</v>
      </c>
      <c r="BY101" s="29">
        <v>74.95411</v>
      </c>
      <c r="BZ101" s="29">
        <v>73.671329999999998</v>
      </c>
      <c r="CA101" s="29">
        <v>72.657889999999995</v>
      </c>
      <c r="CB101" s="29">
        <v>72.315219999999997</v>
      </c>
    </row>
    <row r="102" spans="1:105" x14ac:dyDescent="0.25">
      <c r="A102" s="9" t="s">
        <v>161</v>
      </c>
      <c r="B102" s="9" t="s">
        <v>162</v>
      </c>
      <c r="C102" s="9" t="s">
        <v>18</v>
      </c>
      <c r="D102" s="9" t="s">
        <v>148</v>
      </c>
      <c r="E102" s="9">
        <v>2017</v>
      </c>
      <c r="F102" s="9">
        <v>9</v>
      </c>
      <c r="BE102" s="29">
        <v>71.022220000000004</v>
      </c>
      <c r="BF102" s="29">
        <v>70.594440000000006</v>
      </c>
      <c r="BG102" s="29">
        <v>70.433329999999998</v>
      </c>
      <c r="BH102" s="29">
        <v>69.666659999999993</v>
      </c>
      <c r="BI102" s="29">
        <v>69.183329999999998</v>
      </c>
      <c r="BJ102" s="29">
        <v>68.861109999999996</v>
      </c>
      <c r="BK102" s="29">
        <v>69.233329999999995</v>
      </c>
      <c r="BL102" s="29">
        <v>70.161109999999994</v>
      </c>
      <c r="BM102" s="29">
        <v>72.783330000000007</v>
      </c>
      <c r="BN102" s="29">
        <v>76.511110000000002</v>
      </c>
      <c r="BO102" s="29">
        <v>80.716669999999993</v>
      </c>
      <c r="BP102" s="29">
        <v>82.033330000000007</v>
      </c>
      <c r="BQ102" s="29">
        <v>83.94444</v>
      </c>
      <c r="BR102" s="29">
        <v>84.75</v>
      </c>
      <c r="BS102" s="29">
        <v>85.411109999999994</v>
      </c>
      <c r="BT102" s="29">
        <v>85.661109999999994</v>
      </c>
      <c r="BU102" s="29">
        <v>85.022220000000004</v>
      </c>
      <c r="BV102" s="29">
        <v>83.611109999999996</v>
      </c>
      <c r="BW102" s="29">
        <v>83.327770000000001</v>
      </c>
      <c r="BX102" s="29">
        <v>78.622219999999999</v>
      </c>
      <c r="BY102" s="29">
        <v>76.322220000000002</v>
      </c>
      <c r="BZ102" s="29">
        <v>74.522220000000004</v>
      </c>
      <c r="CA102" s="29">
        <v>73.611109999999996</v>
      </c>
      <c r="CB102" s="29">
        <v>72.95</v>
      </c>
    </row>
    <row r="103" spans="1:105" x14ac:dyDescent="0.25">
      <c r="A103" s="9" t="s">
        <v>161</v>
      </c>
      <c r="B103" s="9" t="s">
        <v>162</v>
      </c>
      <c r="C103" s="9" t="s">
        <v>18</v>
      </c>
      <c r="D103" s="9" t="s">
        <v>148</v>
      </c>
      <c r="E103" s="9">
        <v>2017</v>
      </c>
      <c r="F103" s="9">
        <v>10</v>
      </c>
      <c r="BE103" s="29">
        <v>64.768439999999998</v>
      </c>
      <c r="BF103" s="29">
        <v>64.611109999999996</v>
      </c>
      <c r="BG103" s="29">
        <v>64.131</v>
      </c>
      <c r="BH103" s="29">
        <v>63.156999999999996</v>
      </c>
      <c r="BI103" s="29">
        <v>61.909669999999998</v>
      </c>
      <c r="BJ103" s="29">
        <v>61.501779999999997</v>
      </c>
      <c r="BK103" s="29">
        <v>61.30789</v>
      </c>
      <c r="BL103" s="29">
        <v>61.551780000000001</v>
      </c>
      <c r="BM103" s="29">
        <v>63.66433</v>
      </c>
      <c r="BN103" s="29">
        <v>67.632450000000006</v>
      </c>
      <c r="BO103" s="29">
        <v>71.208439999999996</v>
      </c>
      <c r="BP103" s="29">
        <v>74.773989999999998</v>
      </c>
      <c r="BQ103" s="29">
        <v>77.264330000000001</v>
      </c>
      <c r="BR103" s="29">
        <v>76.912559999999999</v>
      </c>
      <c r="BS103" s="29">
        <v>76.786550000000005</v>
      </c>
      <c r="BT103" s="29">
        <v>75.800550000000001</v>
      </c>
      <c r="BU103" s="29">
        <v>74.803780000000003</v>
      </c>
      <c r="BV103" s="29">
        <v>74.408779999999993</v>
      </c>
      <c r="BW103" s="29">
        <v>73.063109999999995</v>
      </c>
      <c r="BX103" s="29">
        <v>70.325999999999993</v>
      </c>
      <c r="BY103" s="29">
        <v>69.203220000000002</v>
      </c>
      <c r="BZ103" s="29">
        <v>67.641229999999993</v>
      </c>
      <c r="CA103" s="29">
        <v>67.17689</v>
      </c>
      <c r="CB103" s="29">
        <v>65.877219999999994</v>
      </c>
    </row>
    <row r="104" spans="1:105" x14ac:dyDescent="0.25">
      <c r="A104" s="9" t="s">
        <v>161</v>
      </c>
      <c r="B104" s="9" t="s">
        <v>162</v>
      </c>
      <c r="C104" s="9" t="s">
        <v>18</v>
      </c>
      <c r="D104" s="9" t="s">
        <v>148</v>
      </c>
      <c r="E104" s="9">
        <v>2018</v>
      </c>
      <c r="F104" s="9">
        <v>5</v>
      </c>
      <c r="BE104" s="29">
        <v>60.765590000000003</v>
      </c>
      <c r="BF104" s="29">
        <v>60.64188</v>
      </c>
      <c r="BG104" s="29">
        <v>60.572020000000002</v>
      </c>
      <c r="BH104" s="29">
        <v>60.731949999999998</v>
      </c>
      <c r="BI104" s="29">
        <v>60.703159999999997</v>
      </c>
      <c r="BJ104" s="29">
        <v>60.649299999999997</v>
      </c>
      <c r="BK104" s="29">
        <v>61.223379999999999</v>
      </c>
      <c r="BL104" s="29">
        <v>61.313459999999999</v>
      </c>
      <c r="BM104" s="29">
        <v>63.133710000000001</v>
      </c>
      <c r="BN104" s="29">
        <v>64.980189999999993</v>
      </c>
      <c r="BO104" s="29">
        <v>67.307869999999994</v>
      </c>
      <c r="BP104" s="29">
        <v>68.726249999999993</v>
      </c>
      <c r="BQ104" s="29">
        <v>69.244410000000002</v>
      </c>
      <c r="BR104" s="29">
        <v>69.411770000000004</v>
      </c>
      <c r="BS104" s="29">
        <v>68.672389999999993</v>
      </c>
      <c r="BT104" s="29">
        <v>69.051469999999995</v>
      </c>
      <c r="BU104" s="29">
        <v>68.088310000000007</v>
      </c>
      <c r="BV104" s="29">
        <v>66.301060000000007</v>
      </c>
      <c r="BW104" s="29">
        <v>64.176950000000005</v>
      </c>
      <c r="BX104" s="29">
        <v>62.286839999999998</v>
      </c>
      <c r="BY104" s="29">
        <v>61.383310000000002</v>
      </c>
      <c r="BZ104" s="29">
        <v>61.285809999999998</v>
      </c>
      <c r="CA104" s="29">
        <v>61.445740000000001</v>
      </c>
      <c r="CB104" s="29">
        <v>61.273009999999999</v>
      </c>
    </row>
    <row r="105" spans="1:105" x14ac:dyDescent="0.25">
      <c r="A105" s="9" t="s">
        <v>161</v>
      </c>
      <c r="B105" s="9" t="s">
        <v>162</v>
      </c>
      <c r="C105" s="9" t="s">
        <v>18</v>
      </c>
      <c r="D105" s="9" t="s">
        <v>148</v>
      </c>
      <c r="E105" s="9">
        <v>2018</v>
      </c>
      <c r="F105" s="9">
        <v>6</v>
      </c>
      <c r="BE105" s="29">
        <v>64.321619999999996</v>
      </c>
      <c r="BF105" s="29">
        <v>63.981540000000003</v>
      </c>
      <c r="BG105" s="29">
        <v>63.574820000000003</v>
      </c>
      <c r="BH105" s="29">
        <v>63.504959999999997</v>
      </c>
      <c r="BI105" s="29">
        <v>63.152090000000001</v>
      </c>
      <c r="BJ105" s="29">
        <v>63.159520000000001</v>
      </c>
      <c r="BK105" s="29">
        <v>63.396099999999997</v>
      </c>
      <c r="BL105" s="29">
        <v>64.883709999999994</v>
      </c>
      <c r="BM105" s="29">
        <v>66.984409999999997</v>
      </c>
      <c r="BN105" s="29">
        <v>70.807869999999994</v>
      </c>
      <c r="BO105" s="29">
        <v>73.758240000000001</v>
      </c>
      <c r="BP105" s="29">
        <v>74.250810000000001</v>
      </c>
      <c r="BQ105" s="29">
        <v>75.468199999999996</v>
      </c>
      <c r="BR105" s="29">
        <v>75.494410000000002</v>
      </c>
      <c r="BS105" s="29">
        <v>74.330250000000007</v>
      </c>
      <c r="BT105" s="29">
        <v>73.78125</v>
      </c>
      <c r="BU105" s="29">
        <v>72.747209999999995</v>
      </c>
      <c r="BV105" s="29">
        <v>71.560659999999999</v>
      </c>
      <c r="BW105" s="29">
        <v>70.690770000000001</v>
      </c>
      <c r="BX105" s="29">
        <v>69.185519999999997</v>
      </c>
      <c r="BY105" s="29">
        <v>66.692539999999994</v>
      </c>
      <c r="BZ105" s="29">
        <v>65.629080000000002</v>
      </c>
      <c r="CA105" s="29">
        <v>64.792209999999997</v>
      </c>
      <c r="CB105" s="29">
        <v>64.169120000000007</v>
      </c>
    </row>
    <row r="106" spans="1:105" x14ac:dyDescent="0.25">
      <c r="A106" s="9" t="s">
        <v>161</v>
      </c>
      <c r="B106" s="9" t="s">
        <v>162</v>
      </c>
      <c r="C106" s="9" t="s">
        <v>18</v>
      </c>
      <c r="D106" s="9" t="s">
        <v>148</v>
      </c>
      <c r="E106" s="9">
        <v>2018</v>
      </c>
      <c r="F106" s="9">
        <v>7</v>
      </c>
      <c r="G106" s="9">
        <v>112.586</v>
      </c>
      <c r="H106" s="9">
        <v>110.84050000000001</v>
      </c>
      <c r="I106" s="9">
        <v>108.2503</v>
      </c>
      <c r="J106" s="9">
        <v>123.27809999999999</v>
      </c>
      <c r="K106" s="9">
        <v>151.99299999999999</v>
      </c>
      <c r="L106" s="9">
        <v>177.90639999999999</v>
      </c>
      <c r="M106" s="9">
        <v>200.27699999999999</v>
      </c>
      <c r="N106" s="9">
        <v>218.1448</v>
      </c>
      <c r="O106" s="9">
        <v>238.21260000000001</v>
      </c>
      <c r="P106" s="9">
        <v>249.01259999999999</v>
      </c>
      <c r="Q106" s="9">
        <v>256.27370000000002</v>
      </c>
      <c r="R106" s="9">
        <v>251.4074</v>
      </c>
      <c r="S106" s="9">
        <v>193.31190000000001</v>
      </c>
      <c r="T106" s="9">
        <v>167.57679999999999</v>
      </c>
      <c r="U106" s="9">
        <v>168.5608</v>
      </c>
      <c r="V106" s="9">
        <v>162.49420000000001</v>
      </c>
      <c r="W106" s="9">
        <v>146.7637</v>
      </c>
      <c r="X106" s="9">
        <v>109.9995</v>
      </c>
      <c r="Y106" s="9">
        <v>117.5394</v>
      </c>
      <c r="Z106" s="9">
        <v>141.96379999999999</v>
      </c>
      <c r="AA106" s="9">
        <v>138.18860000000001</v>
      </c>
      <c r="AB106" s="9">
        <v>127.7127</v>
      </c>
      <c r="AC106" s="9">
        <v>118.741</v>
      </c>
      <c r="AD106" s="9">
        <v>118.797</v>
      </c>
      <c r="AE106" s="9">
        <v>149.00790000000001</v>
      </c>
      <c r="AF106" s="9">
        <v>111.94750000000001</v>
      </c>
      <c r="AG106" s="9">
        <v>109.8497</v>
      </c>
      <c r="AH106" s="9">
        <v>112.0446</v>
      </c>
      <c r="AI106" s="9">
        <v>125.7555</v>
      </c>
      <c r="AJ106" s="9">
        <v>152.9753</v>
      </c>
      <c r="AK106" s="9">
        <v>176.23439999999999</v>
      </c>
      <c r="AL106" s="9">
        <v>196.5145</v>
      </c>
      <c r="AM106" s="9">
        <v>217.79570000000001</v>
      </c>
      <c r="AN106" s="9">
        <v>232.29750000000001</v>
      </c>
      <c r="AO106" s="9">
        <v>242.0933</v>
      </c>
      <c r="AP106" s="9">
        <v>241.8091</v>
      </c>
      <c r="AQ106" s="9">
        <v>238.44839999999999</v>
      </c>
      <c r="AR106" s="9">
        <v>236.23150000000001</v>
      </c>
      <c r="AS106" s="9">
        <v>232.1636</v>
      </c>
      <c r="AT106" s="9">
        <v>233.43539999999999</v>
      </c>
      <c r="AU106" s="9">
        <v>225.68969999999999</v>
      </c>
      <c r="AV106" s="9">
        <v>211.65039999999999</v>
      </c>
      <c r="AW106" s="9">
        <v>166.53389999999999</v>
      </c>
      <c r="AX106" s="9">
        <v>149.47640000000001</v>
      </c>
      <c r="AY106" s="9">
        <v>146.68510000000001</v>
      </c>
      <c r="AZ106" s="9">
        <v>136.87989999999999</v>
      </c>
      <c r="BA106" s="9">
        <v>126.151</v>
      </c>
      <c r="BB106" s="9">
        <v>119.62439999999999</v>
      </c>
      <c r="BC106" s="9">
        <v>119.6767</v>
      </c>
      <c r="BD106" s="9">
        <v>213.13390000000001</v>
      </c>
      <c r="BE106" s="29">
        <v>67.558779999999999</v>
      </c>
      <c r="BF106" s="29">
        <v>67.150890000000004</v>
      </c>
      <c r="BG106" s="29">
        <v>66.969329999999999</v>
      </c>
      <c r="BH106" s="29">
        <v>66.638000000000005</v>
      </c>
      <c r="BI106" s="29">
        <v>66.880449999999996</v>
      </c>
      <c r="BJ106" s="29">
        <v>66.37133</v>
      </c>
      <c r="BK106" s="29">
        <v>67.187449999999998</v>
      </c>
      <c r="BL106" s="29">
        <v>67.861999999999995</v>
      </c>
      <c r="BM106" s="29">
        <v>69.980999999999995</v>
      </c>
      <c r="BN106" s="29">
        <v>71.224559999999997</v>
      </c>
      <c r="BO106" s="29">
        <v>72.813999999999993</v>
      </c>
      <c r="BP106" s="29">
        <v>74.204999999999998</v>
      </c>
      <c r="BQ106" s="29">
        <v>75.560779999999994</v>
      </c>
      <c r="BR106" s="29">
        <v>77.18244</v>
      </c>
      <c r="BS106" s="29">
        <v>78.918660000000003</v>
      </c>
      <c r="BT106" s="29">
        <v>79.537120000000002</v>
      </c>
      <c r="BU106" s="29">
        <v>79.997669999999999</v>
      </c>
      <c r="BV106" s="29">
        <v>79.85378</v>
      </c>
      <c r="BW106" s="29">
        <v>76.503780000000006</v>
      </c>
      <c r="BX106" s="29">
        <v>74.331890000000001</v>
      </c>
      <c r="BY106" s="29">
        <v>71.611999999999995</v>
      </c>
      <c r="BZ106" s="29">
        <v>70.937449999999998</v>
      </c>
      <c r="CA106" s="29">
        <v>70.348560000000006</v>
      </c>
      <c r="CB106" s="29">
        <v>69.936890000000005</v>
      </c>
      <c r="CC106" s="9">
        <v>2.027841</v>
      </c>
      <c r="CD106" s="9">
        <v>2.0152190000000001</v>
      </c>
      <c r="CE106" s="9">
        <v>2.0507650000000002</v>
      </c>
      <c r="CF106" s="9">
        <v>2.0275569999999998</v>
      </c>
      <c r="CG106" s="9">
        <v>1.838865</v>
      </c>
      <c r="CH106" s="9">
        <v>1.6297459999999999</v>
      </c>
      <c r="CI106" s="9">
        <v>2.536219</v>
      </c>
      <c r="CJ106" s="9">
        <v>4.6501099999999997</v>
      </c>
      <c r="CK106" s="9">
        <v>7.1176849999999998</v>
      </c>
      <c r="CL106" s="9">
        <v>13.426080000000001</v>
      </c>
      <c r="CM106" s="9">
        <v>15.247909999999999</v>
      </c>
      <c r="CN106" s="9">
        <v>14.77397</v>
      </c>
      <c r="CO106" s="9">
        <v>8.7548379999999995</v>
      </c>
      <c r="CP106" s="9">
        <v>8.7219630000000006</v>
      </c>
      <c r="CQ106" s="9">
        <v>12.215859999999999</v>
      </c>
      <c r="CR106" s="9">
        <v>14.47162</v>
      </c>
      <c r="CS106" s="9">
        <v>17.887460000000001</v>
      </c>
      <c r="CT106" s="9">
        <v>16.274069999999998</v>
      </c>
      <c r="CU106" s="9">
        <v>13.076510000000001</v>
      </c>
      <c r="CV106" s="9">
        <v>9.4026530000000008</v>
      </c>
      <c r="CW106" s="9">
        <v>8.1514740000000003</v>
      </c>
      <c r="CX106" s="9">
        <v>2.5965050000000001</v>
      </c>
      <c r="CY106" s="9">
        <v>3.749247</v>
      </c>
      <c r="CZ106" s="9">
        <v>3.7495470000000002</v>
      </c>
      <c r="DA106" s="9">
        <v>10.776199999999999</v>
      </c>
    </row>
    <row r="107" spans="1:105" x14ac:dyDescent="0.25">
      <c r="A107" s="9" t="s">
        <v>161</v>
      </c>
      <c r="B107" s="9" t="s">
        <v>162</v>
      </c>
      <c r="C107" s="9" t="s">
        <v>18</v>
      </c>
      <c r="D107" s="9" t="s">
        <v>148</v>
      </c>
      <c r="E107" s="9">
        <v>2018</v>
      </c>
      <c r="F107" s="9">
        <v>8</v>
      </c>
      <c r="BE107" s="29">
        <v>71.212879999999998</v>
      </c>
      <c r="BF107" s="29">
        <v>70.288889999999995</v>
      </c>
      <c r="BG107" s="29">
        <v>69.611109999999996</v>
      </c>
      <c r="BH107" s="29">
        <v>68.666659999999993</v>
      </c>
      <c r="BI107" s="29">
        <v>68.775999999999996</v>
      </c>
      <c r="BJ107" s="29">
        <v>68.525999999999996</v>
      </c>
      <c r="BK107" s="29">
        <v>68.937110000000004</v>
      </c>
      <c r="BL107" s="29">
        <v>69.648219999999995</v>
      </c>
      <c r="BM107" s="29">
        <v>73.812889999999996</v>
      </c>
      <c r="BN107" s="29">
        <v>77.880110000000002</v>
      </c>
      <c r="BO107" s="29">
        <v>81.673109999999994</v>
      </c>
      <c r="BP107" s="29">
        <v>83.495890000000003</v>
      </c>
      <c r="BQ107" s="29">
        <v>84.440330000000003</v>
      </c>
      <c r="BR107" s="29">
        <v>83.368110000000001</v>
      </c>
      <c r="BS107" s="29">
        <v>83.068119999999993</v>
      </c>
      <c r="BT107" s="29">
        <v>83.420450000000002</v>
      </c>
      <c r="BU107" s="29">
        <v>83.327770000000001</v>
      </c>
      <c r="BV107" s="29">
        <v>82.459339999999997</v>
      </c>
      <c r="BW107" s="29">
        <v>80.017560000000003</v>
      </c>
      <c r="BX107" s="29">
        <v>77.221329999999995</v>
      </c>
      <c r="BY107" s="29">
        <v>74.95411</v>
      </c>
      <c r="BZ107" s="29">
        <v>73.671329999999998</v>
      </c>
      <c r="CA107" s="29">
        <v>72.657889999999995</v>
      </c>
      <c r="CB107" s="29">
        <v>72.315219999999997</v>
      </c>
    </row>
    <row r="108" spans="1:105" x14ac:dyDescent="0.25">
      <c r="A108" s="9" t="s">
        <v>161</v>
      </c>
      <c r="B108" s="9" t="s">
        <v>162</v>
      </c>
      <c r="C108" s="9" t="s">
        <v>18</v>
      </c>
      <c r="D108" s="9" t="s">
        <v>148</v>
      </c>
      <c r="E108" s="9">
        <v>2018</v>
      </c>
      <c r="F108" s="9">
        <v>9</v>
      </c>
      <c r="BE108" s="29">
        <v>71.022220000000004</v>
      </c>
      <c r="BF108" s="29">
        <v>70.594440000000006</v>
      </c>
      <c r="BG108" s="29">
        <v>70.433329999999998</v>
      </c>
      <c r="BH108" s="29">
        <v>69.666659999999993</v>
      </c>
      <c r="BI108" s="29">
        <v>69.183329999999998</v>
      </c>
      <c r="BJ108" s="29">
        <v>68.861109999999996</v>
      </c>
      <c r="BK108" s="29">
        <v>69.233329999999995</v>
      </c>
      <c r="BL108" s="29">
        <v>70.161109999999994</v>
      </c>
      <c r="BM108" s="29">
        <v>72.783330000000007</v>
      </c>
      <c r="BN108" s="29">
        <v>76.511110000000002</v>
      </c>
      <c r="BO108" s="29">
        <v>80.716669999999993</v>
      </c>
      <c r="BP108" s="29">
        <v>82.033330000000007</v>
      </c>
      <c r="BQ108" s="29">
        <v>83.94444</v>
      </c>
      <c r="BR108" s="29">
        <v>84.75</v>
      </c>
      <c r="BS108" s="29">
        <v>85.411109999999994</v>
      </c>
      <c r="BT108" s="29">
        <v>85.661109999999994</v>
      </c>
      <c r="BU108" s="29">
        <v>85.022220000000004</v>
      </c>
      <c r="BV108" s="29">
        <v>83.611109999999996</v>
      </c>
      <c r="BW108" s="29">
        <v>83.327770000000001</v>
      </c>
      <c r="BX108" s="29">
        <v>78.622219999999999</v>
      </c>
      <c r="BY108" s="29">
        <v>76.322220000000002</v>
      </c>
      <c r="BZ108" s="29">
        <v>74.522220000000004</v>
      </c>
      <c r="CA108" s="29">
        <v>73.611109999999996</v>
      </c>
      <c r="CB108" s="29">
        <v>72.95</v>
      </c>
    </row>
    <row r="109" spans="1:105" x14ac:dyDescent="0.25">
      <c r="A109" s="9" t="s">
        <v>161</v>
      </c>
      <c r="B109" s="9" t="s">
        <v>162</v>
      </c>
      <c r="C109" s="9" t="s">
        <v>18</v>
      </c>
      <c r="D109" s="9" t="s">
        <v>148</v>
      </c>
      <c r="E109" s="9">
        <v>2018</v>
      </c>
      <c r="F109" s="9">
        <v>10</v>
      </c>
      <c r="BE109" s="29">
        <v>64.768439999999998</v>
      </c>
      <c r="BF109" s="29">
        <v>64.611109999999996</v>
      </c>
      <c r="BG109" s="29">
        <v>64.131</v>
      </c>
      <c r="BH109" s="29">
        <v>63.156999999999996</v>
      </c>
      <c r="BI109" s="29">
        <v>61.909669999999998</v>
      </c>
      <c r="BJ109" s="29">
        <v>61.501779999999997</v>
      </c>
      <c r="BK109" s="29">
        <v>61.30789</v>
      </c>
      <c r="BL109" s="29">
        <v>61.551780000000001</v>
      </c>
      <c r="BM109" s="29">
        <v>63.66433</v>
      </c>
      <c r="BN109" s="29">
        <v>67.632450000000006</v>
      </c>
      <c r="BO109" s="29">
        <v>71.208439999999996</v>
      </c>
      <c r="BP109" s="29">
        <v>74.773989999999998</v>
      </c>
      <c r="BQ109" s="29">
        <v>77.264330000000001</v>
      </c>
      <c r="BR109" s="29">
        <v>76.912559999999999</v>
      </c>
      <c r="BS109" s="29">
        <v>76.786550000000005</v>
      </c>
      <c r="BT109" s="29">
        <v>75.800550000000001</v>
      </c>
      <c r="BU109" s="29">
        <v>74.803780000000003</v>
      </c>
      <c r="BV109" s="29">
        <v>74.408779999999993</v>
      </c>
      <c r="BW109" s="29">
        <v>73.063109999999995</v>
      </c>
      <c r="BX109" s="29">
        <v>70.325999999999993</v>
      </c>
      <c r="BY109" s="29">
        <v>69.203220000000002</v>
      </c>
      <c r="BZ109" s="29">
        <v>67.641229999999993</v>
      </c>
      <c r="CA109" s="29">
        <v>67.17689</v>
      </c>
      <c r="CB109" s="29">
        <v>65.877219999999994</v>
      </c>
    </row>
    <row r="110" spans="1:105" x14ac:dyDescent="0.25">
      <c r="A110" s="9" t="s">
        <v>161</v>
      </c>
      <c r="B110" s="9" t="s">
        <v>162</v>
      </c>
      <c r="C110" s="9" t="s">
        <v>18</v>
      </c>
      <c r="D110" s="9" t="s">
        <v>148</v>
      </c>
      <c r="E110" s="9">
        <v>2019</v>
      </c>
      <c r="F110" s="9">
        <v>5</v>
      </c>
      <c r="BE110" s="29">
        <v>60.765590000000003</v>
      </c>
      <c r="BF110" s="29">
        <v>60.64188</v>
      </c>
      <c r="BG110" s="29">
        <v>60.572020000000002</v>
      </c>
      <c r="BH110" s="29">
        <v>60.731949999999998</v>
      </c>
      <c r="BI110" s="29">
        <v>60.703159999999997</v>
      </c>
      <c r="BJ110" s="29">
        <v>60.649299999999997</v>
      </c>
      <c r="BK110" s="29">
        <v>61.223379999999999</v>
      </c>
      <c r="BL110" s="29">
        <v>61.313459999999999</v>
      </c>
      <c r="BM110" s="29">
        <v>63.133710000000001</v>
      </c>
      <c r="BN110" s="29">
        <v>64.980189999999993</v>
      </c>
      <c r="BO110" s="29">
        <v>67.307869999999994</v>
      </c>
      <c r="BP110" s="29">
        <v>68.726249999999993</v>
      </c>
      <c r="BQ110" s="29">
        <v>69.244410000000002</v>
      </c>
      <c r="BR110" s="29">
        <v>69.411770000000004</v>
      </c>
      <c r="BS110" s="29">
        <v>68.672389999999993</v>
      </c>
      <c r="BT110" s="29">
        <v>69.051469999999995</v>
      </c>
      <c r="BU110" s="29">
        <v>68.088310000000007</v>
      </c>
      <c r="BV110" s="29">
        <v>66.301060000000007</v>
      </c>
      <c r="BW110" s="29">
        <v>64.176950000000005</v>
      </c>
      <c r="BX110" s="29">
        <v>62.286839999999998</v>
      </c>
      <c r="BY110" s="29">
        <v>61.383310000000002</v>
      </c>
      <c r="BZ110" s="29">
        <v>61.285809999999998</v>
      </c>
      <c r="CA110" s="29">
        <v>61.445740000000001</v>
      </c>
      <c r="CB110" s="29">
        <v>61.273009999999999</v>
      </c>
    </row>
    <row r="111" spans="1:105" x14ac:dyDescent="0.25">
      <c r="A111" s="9" t="s">
        <v>161</v>
      </c>
      <c r="B111" s="9" t="s">
        <v>162</v>
      </c>
      <c r="C111" s="9" t="s">
        <v>18</v>
      </c>
      <c r="D111" s="9" t="s">
        <v>148</v>
      </c>
      <c r="E111" s="9">
        <v>2019</v>
      </c>
      <c r="F111" s="9">
        <v>6</v>
      </c>
      <c r="BE111" s="29">
        <v>64.321619999999996</v>
      </c>
      <c r="BF111" s="29">
        <v>63.981540000000003</v>
      </c>
      <c r="BG111" s="29">
        <v>63.574820000000003</v>
      </c>
      <c r="BH111" s="29">
        <v>63.504959999999997</v>
      </c>
      <c r="BI111" s="29">
        <v>63.152090000000001</v>
      </c>
      <c r="BJ111" s="29">
        <v>63.159520000000001</v>
      </c>
      <c r="BK111" s="29">
        <v>63.396099999999997</v>
      </c>
      <c r="BL111" s="29">
        <v>64.883709999999994</v>
      </c>
      <c r="BM111" s="29">
        <v>66.984409999999997</v>
      </c>
      <c r="BN111" s="29">
        <v>70.807869999999994</v>
      </c>
      <c r="BO111" s="29">
        <v>73.758240000000001</v>
      </c>
      <c r="BP111" s="29">
        <v>74.250810000000001</v>
      </c>
      <c r="BQ111" s="29">
        <v>75.468199999999996</v>
      </c>
      <c r="BR111" s="29">
        <v>75.494410000000002</v>
      </c>
      <c r="BS111" s="29">
        <v>74.330250000000007</v>
      </c>
      <c r="BT111" s="29">
        <v>73.78125</v>
      </c>
      <c r="BU111" s="29">
        <v>72.747209999999995</v>
      </c>
      <c r="BV111" s="29">
        <v>71.560659999999999</v>
      </c>
      <c r="BW111" s="29">
        <v>70.690770000000001</v>
      </c>
      <c r="BX111" s="29">
        <v>69.185519999999997</v>
      </c>
      <c r="BY111" s="29">
        <v>66.692539999999994</v>
      </c>
      <c r="BZ111" s="29">
        <v>65.629080000000002</v>
      </c>
      <c r="CA111" s="29">
        <v>64.792209999999997</v>
      </c>
      <c r="CB111" s="29">
        <v>64.169120000000007</v>
      </c>
    </row>
    <row r="112" spans="1:105" x14ac:dyDescent="0.25">
      <c r="A112" s="9" t="s">
        <v>161</v>
      </c>
      <c r="B112" s="9" t="s">
        <v>162</v>
      </c>
      <c r="C112" s="9" t="s">
        <v>18</v>
      </c>
      <c r="D112" s="9" t="s">
        <v>148</v>
      </c>
      <c r="E112" s="9">
        <v>2019</v>
      </c>
      <c r="F112" s="9">
        <v>7</v>
      </c>
      <c r="G112" s="9">
        <v>112.6587</v>
      </c>
      <c r="H112" s="9">
        <v>110.84229999999999</v>
      </c>
      <c r="I112" s="9">
        <v>108.2923</v>
      </c>
      <c r="J112" s="9">
        <v>123.352</v>
      </c>
      <c r="K112" s="9">
        <v>151.96299999999999</v>
      </c>
      <c r="L112" s="9">
        <v>177.85830000000001</v>
      </c>
      <c r="M112" s="9">
        <v>200.29849999999999</v>
      </c>
      <c r="N112" s="9">
        <v>218.00989999999999</v>
      </c>
      <c r="O112" s="9">
        <v>238.09950000000001</v>
      </c>
      <c r="P112" s="9">
        <v>249.03479999999999</v>
      </c>
      <c r="Q112" s="9">
        <v>256.21890000000002</v>
      </c>
      <c r="R112" s="9">
        <v>251.3229</v>
      </c>
      <c r="S112" s="9">
        <v>193.42580000000001</v>
      </c>
      <c r="T112" s="9">
        <v>167.85919999999999</v>
      </c>
      <c r="U112" s="9">
        <v>168.8432</v>
      </c>
      <c r="V112" s="9">
        <v>162.86580000000001</v>
      </c>
      <c r="W112" s="9">
        <v>147.20480000000001</v>
      </c>
      <c r="X112" s="9">
        <v>110.4025</v>
      </c>
      <c r="Y112" s="9">
        <v>117.8817</v>
      </c>
      <c r="Z112" s="9">
        <v>142.0487</v>
      </c>
      <c r="AA112" s="9">
        <v>138.38589999999999</v>
      </c>
      <c r="AB112" s="9">
        <v>127.9926</v>
      </c>
      <c r="AC112" s="9">
        <v>118.9736</v>
      </c>
      <c r="AD112" s="9">
        <v>119.0296</v>
      </c>
      <c r="AE112" s="9">
        <v>149.3091</v>
      </c>
      <c r="AF112" s="9">
        <v>112.0202</v>
      </c>
      <c r="AG112" s="9">
        <v>109.8516</v>
      </c>
      <c r="AH112" s="9">
        <v>112.0866</v>
      </c>
      <c r="AI112" s="9">
        <v>125.82940000000001</v>
      </c>
      <c r="AJ112" s="9">
        <v>152.9453</v>
      </c>
      <c r="AK112" s="9">
        <v>176.18620000000001</v>
      </c>
      <c r="AL112" s="9">
        <v>196.536</v>
      </c>
      <c r="AM112" s="9">
        <v>217.6609</v>
      </c>
      <c r="AN112" s="9">
        <v>232.18440000000001</v>
      </c>
      <c r="AO112" s="9">
        <v>242.1155</v>
      </c>
      <c r="AP112" s="9">
        <v>241.7543</v>
      </c>
      <c r="AQ112" s="9">
        <v>238.3639</v>
      </c>
      <c r="AR112" s="9">
        <v>236.34540000000001</v>
      </c>
      <c r="AS112" s="9">
        <v>232.446</v>
      </c>
      <c r="AT112" s="9">
        <v>233.71780000000001</v>
      </c>
      <c r="AU112" s="9">
        <v>226.06120000000001</v>
      </c>
      <c r="AV112" s="9">
        <v>212.0916</v>
      </c>
      <c r="AW112" s="9">
        <v>166.93690000000001</v>
      </c>
      <c r="AX112" s="9">
        <v>149.81880000000001</v>
      </c>
      <c r="AY112" s="9">
        <v>146.77000000000001</v>
      </c>
      <c r="AZ112" s="9">
        <v>137.07730000000001</v>
      </c>
      <c r="BA112" s="9">
        <v>126.43089999999999</v>
      </c>
      <c r="BB112" s="9">
        <v>119.8569</v>
      </c>
      <c r="BC112" s="9">
        <v>119.9093</v>
      </c>
      <c r="BD112" s="9">
        <v>213.43520000000001</v>
      </c>
      <c r="BE112" s="29">
        <v>67.558779999999999</v>
      </c>
      <c r="BF112" s="29">
        <v>67.150890000000004</v>
      </c>
      <c r="BG112" s="29">
        <v>66.969329999999999</v>
      </c>
      <c r="BH112" s="29">
        <v>66.638000000000005</v>
      </c>
      <c r="BI112" s="29">
        <v>66.880449999999996</v>
      </c>
      <c r="BJ112" s="29">
        <v>66.37133</v>
      </c>
      <c r="BK112" s="29">
        <v>67.187449999999998</v>
      </c>
      <c r="BL112" s="29">
        <v>67.861999999999995</v>
      </c>
      <c r="BM112" s="29">
        <v>69.980999999999995</v>
      </c>
      <c r="BN112" s="29">
        <v>71.224559999999997</v>
      </c>
      <c r="BO112" s="29">
        <v>72.813999999999993</v>
      </c>
      <c r="BP112" s="29">
        <v>74.204999999999998</v>
      </c>
      <c r="BQ112" s="29">
        <v>75.560779999999994</v>
      </c>
      <c r="BR112" s="29">
        <v>77.18244</v>
      </c>
      <c r="BS112" s="29">
        <v>78.918660000000003</v>
      </c>
      <c r="BT112" s="29">
        <v>79.537120000000002</v>
      </c>
      <c r="BU112" s="29">
        <v>79.997669999999999</v>
      </c>
      <c r="BV112" s="29">
        <v>79.85378</v>
      </c>
      <c r="BW112" s="29">
        <v>76.503780000000006</v>
      </c>
      <c r="BX112" s="29">
        <v>74.331890000000001</v>
      </c>
      <c r="BY112" s="29">
        <v>71.611999999999995</v>
      </c>
      <c r="BZ112" s="29">
        <v>70.937449999999998</v>
      </c>
      <c r="CA112" s="29">
        <v>70.348560000000006</v>
      </c>
      <c r="CB112" s="29">
        <v>69.936890000000005</v>
      </c>
      <c r="CC112" s="9">
        <v>2.0223330000000002</v>
      </c>
      <c r="CD112" s="9">
        <v>2.0095830000000001</v>
      </c>
      <c r="CE112" s="9">
        <v>2.0454680000000001</v>
      </c>
      <c r="CF112" s="9">
        <v>2.021388</v>
      </c>
      <c r="CG112" s="9">
        <v>1.8325940000000001</v>
      </c>
      <c r="CH112" s="9">
        <v>1.623623</v>
      </c>
      <c r="CI112" s="9">
        <v>2.5236170000000002</v>
      </c>
      <c r="CJ112" s="9">
        <v>4.637499</v>
      </c>
      <c r="CK112" s="9">
        <v>7.0880460000000003</v>
      </c>
      <c r="CL112" s="9">
        <v>13.36917</v>
      </c>
      <c r="CM112" s="9">
        <v>15.20706</v>
      </c>
      <c r="CN112" s="9">
        <v>14.74461</v>
      </c>
      <c r="CO112" s="9">
        <v>8.7071439999999996</v>
      </c>
      <c r="CP112" s="9">
        <v>8.686636</v>
      </c>
      <c r="CQ112" s="9">
        <v>12.17122</v>
      </c>
      <c r="CR112" s="9">
        <v>14.401910000000001</v>
      </c>
      <c r="CS112" s="9">
        <v>17.834250000000001</v>
      </c>
      <c r="CT112" s="9">
        <v>16.205590000000001</v>
      </c>
      <c r="CU112" s="9">
        <v>13.002509999999999</v>
      </c>
      <c r="CV112" s="9">
        <v>9.355321</v>
      </c>
      <c r="CW112" s="9">
        <v>8.1299510000000001</v>
      </c>
      <c r="CX112" s="9">
        <v>2.5910289999999998</v>
      </c>
      <c r="CY112" s="9">
        <v>3.7482530000000001</v>
      </c>
      <c r="CZ112" s="9">
        <v>3.7487080000000002</v>
      </c>
      <c r="DA112" s="9">
        <v>10.739890000000001</v>
      </c>
    </row>
    <row r="113" spans="1:105" x14ac:dyDescent="0.25">
      <c r="A113" s="9" t="s">
        <v>161</v>
      </c>
      <c r="B113" s="9" t="s">
        <v>162</v>
      </c>
      <c r="C113" s="9" t="s">
        <v>18</v>
      </c>
      <c r="D113" s="9" t="s">
        <v>148</v>
      </c>
      <c r="E113" s="9">
        <v>2019</v>
      </c>
      <c r="F113" s="9">
        <v>8</v>
      </c>
      <c r="BE113" s="29">
        <v>71.212879999999998</v>
      </c>
      <c r="BF113" s="29">
        <v>70.288889999999995</v>
      </c>
      <c r="BG113" s="29">
        <v>69.611109999999996</v>
      </c>
      <c r="BH113" s="29">
        <v>68.666659999999993</v>
      </c>
      <c r="BI113" s="29">
        <v>68.775999999999996</v>
      </c>
      <c r="BJ113" s="29">
        <v>68.525999999999996</v>
      </c>
      <c r="BK113" s="29">
        <v>68.937110000000004</v>
      </c>
      <c r="BL113" s="29">
        <v>69.648219999999995</v>
      </c>
      <c r="BM113" s="29">
        <v>73.812889999999996</v>
      </c>
      <c r="BN113" s="29">
        <v>77.880110000000002</v>
      </c>
      <c r="BO113" s="29">
        <v>81.673109999999994</v>
      </c>
      <c r="BP113" s="29">
        <v>83.495890000000003</v>
      </c>
      <c r="BQ113" s="29">
        <v>84.440330000000003</v>
      </c>
      <c r="BR113" s="29">
        <v>83.368110000000001</v>
      </c>
      <c r="BS113" s="29">
        <v>83.068119999999993</v>
      </c>
      <c r="BT113" s="29">
        <v>83.420450000000002</v>
      </c>
      <c r="BU113" s="29">
        <v>83.327770000000001</v>
      </c>
      <c r="BV113" s="29">
        <v>82.459339999999997</v>
      </c>
      <c r="BW113" s="29">
        <v>80.017560000000003</v>
      </c>
      <c r="BX113" s="29">
        <v>77.221329999999995</v>
      </c>
      <c r="BY113" s="29">
        <v>74.95411</v>
      </c>
      <c r="BZ113" s="29">
        <v>73.671329999999998</v>
      </c>
      <c r="CA113" s="29">
        <v>72.657889999999995</v>
      </c>
      <c r="CB113" s="29">
        <v>72.315219999999997</v>
      </c>
    </row>
    <row r="114" spans="1:105" x14ac:dyDescent="0.25">
      <c r="A114" s="9" t="s">
        <v>161</v>
      </c>
      <c r="B114" s="9" t="s">
        <v>162</v>
      </c>
      <c r="C114" s="9" t="s">
        <v>18</v>
      </c>
      <c r="D114" s="9" t="s">
        <v>148</v>
      </c>
      <c r="E114" s="9">
        <v>2019</v>
      </c>
      <c r="F114" s="9">
        <v>9</v>
      </c>
      <c r="BE114" s="29">
        <v>71.022220000000004</v>
      </c>
      <c r="BF114" s="29">
        <v>70.594440000000006</v>
      </c>
      <c r="BG114" s="29">
        <v>70.433329999999998</v>
      </c>
      <c r="BH114" s="29">
        <v>69.666659999999993</v>
      </c>
      <c r="BI114" s="29">
        <v>69.183329999999998</v>
      </c>
      <c r="BJ114" s="29">
        <v>68.861109999999996</v>
      </c>
      <c r="BK114" s="29">
        <v>69.233329999999995</v>
      </c>
      <c r="BL114" s="29">
        <v>70.161109999999994</v>
      </c>
      <c r="BM114" s="29">
        <v>72.783330000000007</v>
      </c>
      <c r="BN114" s="29">
        <v>76.511110000000002</v>
      </c>
      <c r="BO114" s="29">
        <v>80.716669999999993</v>
      </c>
      <c r="BP114" s="29">
        <v>82.033330000000007</v>
      </c>
      <c r="BQ114" s="29">
        <v>83.94444</v>
      </c>
      <c r="BR114" s="29">
        <v>84.75</v>
      </c>
      <c r="BS114" s="29">
        <v>85.411109999999994</v>
      </c>
      <c r="BT114" s="29">
        <v>85.661109999999994</v>
      </c>
      <c r="BU114" s="29">
        <v>85.022220000000004</v>
      </c>
      <c r="BV114" s="29">
        <v>83.611109999999996</v>
      </c>
      <c r="BW114" s="29">
        <v>83.327770000000001</v>
      </c>
      <c r="BX114" s="29">
        <v>78.622219999999999</v>
      </c>
      <c r="BY114" s="29">
        <v>76.322220000000002</v>
      </c>
      <c r="BZ114" s="29">
        <v>74.522220000000004</v>
      </c>
      <c r="CA114" s="29">
        <v>73.611109999999996</v>
      </c>
      <c r="CB114" s="29">
        <v>72.95</v>
      </c>
    </row>
    <row r="115" spans="1:105" x14ac:dyDescent="0.25">
      <c r="A115" s="9" t="s">
        <v>161</v>
      </c>
      <c r="B115" s="9" t="s">
        <v>162</v>
      </c>
      <c r="C115" s="9" t="s">
        <v>18</v>
      </c>
      <c r="D115" s="9" t="s">
        <v>148</v>
      </c>
      <c r="E115" s="9">
        <v>2019</v>
      </c>
      <c r="F115" s="9">
        <v>10</v>
      </c>
      <c r="BE115" s="29">
        <v>64.768439999999998</v>
      </c>
      <c r="BF115" s="29">
        <v>64.611109999999996</v>
      </c>
      <c r="BG115" s="29">
        <v>64.131</v>
      </c>
      <c r="BH115" s="29">
        <v>63.156999999999996</v>
      </c>
      <c r="BI115" s="29">
        <v>61.909669999999998</v>
      </c>
      <c r="BJ115" s="29">
        <v>61.501779999999997</v>
      </c>
      <c r="BK115" s="29">
        <v>61.30789</v>
      </c>
      <c r="BL115" s="29">
        <v>61.551780000000001</v>
      </c>
      <c r="BM115" s="29">
        <v>63.66433</v>
      </c>
      <c r="BN115" s="29">
        <v>67.632450000000006</v>
      </c>
      <c r="BO115" s="29">
        <v>71.208439999999996</v>
      </c>
      <c r="BP115" s="29">
        <v>74.773989999999998</v>
      </c>
      <c r="BQ115" s="29">
        <v>77.264330000000001</v>
      </c>
      <c r="BR115" s="29">
        <v>76.912559999999999</v>
      </c>
      <c r="BS115" s="29">
        <v>76.786550000000005</v>
      </c>
      <c r="BT115" s="29">
        <v>75.800550000000001</v>
      </c>
      <c r="BU115" s="29">
        <v>74.803780000000003</v>
      </c>
      <c r="BV115" s="29">
        <v>74.408779999999993</v>
      </c>
      <c r="BW115" s="29">
        <v>73.063109999999995</v>
      </c>
      <c r="BX115" s="29">
        <v>70.325999999999993</v>
      </c>
      <c r="BY115" s="29">
        <v>69.203220000000002</v>
      </c>
      <c r="BZ115" s="29">
        <v>67.641229999999993</v>
      </c>
      <c r="CA115" s="29">
        <v>67.17689</v>
      </c>
      <c r="CB115" s="29">
        <v>65.877219999999994</v>
      </c>
    </row>
    <row r="116" spans="1:105" x14ac:dyDescent="0.25">
      <c r="A116" s="9" t="s">
        <v>161</v>
      </c>
      <c r="B116" s="9" t="s">
        <v>162</v>
      </c>
      <c r="C116" s="9" t="s">
        <v>18</v>
      </c>
      <c r="D116" s="9" t="s">
        <v>148</v>
      </c>
      <c r="E116" s="9">
        <v>2020</v>
      </c>
      <c r="F116" s="9">
        <v>5</v>
      </c>
      <c r="BE116" s="29">
        <v>60.765590000000003</v>
      </c>
      <c r="BF116" s="29">
        <v>60.64188</v>
      </c>
      <c r="BG116" s="29">
        <v>60.572020000000002</v>
      </c>
      <c r="BH116" s="29">
        <v>60.731949999999998</v>
      </c>
      <c r="BI116" s="29">
        <v>60.703159999999997</v>
      </c>
      <c r="BJ116" s="29">
        <v>60.649299999999997</v>
      </c>
      <c r="BK116" s="29">
        <v>61.223379999999999</v>
      </c>
      <c r="BL116" s="29">
        <v>61.313459999999999</v>
      </c>
      <c r="BM116" s="29">
        <v>63.133710000000001</v>
      </c>
      <c r="BN116" s="29">
        <v>64.980189999999993</v>
      </c>
      <c r="BO116" s="29">
        <v>67.307869999999994</v>
      </c>
      <c r="BP116" s="29">
        <v>68.726249999999993</v>
      </c>
      <c r="BQ116" s="29">
        <v>69.244410000000002</v>
      </c>
      <c r="BR116" s="29">
        <v>69.411770000000004</v>
      </c>
      <c r="BS116" s="29">
        <v>68.672389999999993</v>
      </c>
      <c r="BT116" s="29">
        <v>69.051469999999995</v>
      </c>
      <c r="BU116" s="29">
        <v>68.088310000000007</v>
      </c>
      <c r="BV116" s="29">
        <v>66.301060000000007</v>
      </c>
      <c r="BW116" s="29">
        <v>64.176950000000005</v>
      </c>
      <c r="BX116" s="29">
        <v>62.286839999999998</v>
      </c>
      <c r="BY116" s="29">
        <v>61.383310000000002</v>
      </c>
      <c r="BZ116" s="29">
        <v>61.285809999999998</v>
      </c>
      <c r="CA116" s="29">
        <v>61.445740000000001</v>
      </c>
      <c r="CB116" s="29">
        <v>61.273009999999999</v>
      </c>
    </row>
    <row r="117" spans="1:105" x14ac:dyDescent="0.25">
      <c r="A117" s="9" t="s">
        <v>161</v>
      </c>
      <c r="B117" s="9" t="s">
        <v>162</v>
      </c>
      <c r="C117" s="9" t="s">
        <v>18</v>
      </c>
      <c r="D117" s="9" t="s">
        <v>148</v>
      </c>
      <c r="E117" s="9">
        <v>2020</v>
      </c>
      <c r="F117" s="9">
        <v>6</v>
      </c>
      <c r="BE117" s="29">
        <v>64.321619999999996</v>
      </c>
      <c r="BF117" s="29">
        <v>63.981540000000003</v>
      </c>
      <c r="BG117" s="29">
        <v>63.574820000000003</v>
      </c>
      <c r="BH117" s="29">
        <v>63.504959999999997</v>
      </c>
      <c r="BI117" s="29">
        <v>63.152090000000001</v>
      </c>
      <c r="BJ117" s="29">
        <v>63.159520000000001</v>
      </c>
      <c r="BK117" s="29">
        <v>63.396099999999997</v>
      </c>
      <c r="BL117" s="29">
        <v>64.883709999999994</v>
      </c>
      <c r="BM117" s="29">
        <v>66.984409999999997</v>
      </c>
      <c r="BN117" s="29">
        <v>70.807869999999994</v>
      </c>
      <c r="BO117" s="29">
        <v>73.758240000000001</v>
      </c>
      <c r="BP117" s="29">
        <v>74.250810000000001</v>
      </c>
      <c r="BQ117" s="29">
        <v>75.468199999999996</v>
      </c>
      <c r="BR117" s="29">
        <v>75.494410000000002</v>
      </c>
      <c r="BS117" s="29">
        <v>74.330250000000007</v>
      </c>
      <c r="BT117" s="29">
        <v>73.78125</v>
      </c>
      <c r="BU117" s="29">
        <v>72.747209999999995</v>
      </c>
      <c r="BV117" s="29">
        <v>71.560659999999999</v>
      </c>
      <c r="BW117" s="29">
        <v>70.690770000000001</v>
      </c>
      <c r="BX117" s="29">
        <v>69.185519999999997</v>
      </c>
      <c r="BY117" s="29">
        <v>66.692539999999994</v>
      </c>
      <c r="BZ117" s="29">
        <v>65.629080000000002</v>
      </c>
      <c r="CA117" s="29">
        <v>64.792209999999997</v>
      </c>
      <c r="CB117" s="29">
        <v>64.169120000000007</v>
      </c>
    </row>
    <row r="118" spans="1:105" x14ac:dyDescent="0.25">
      <c r="A118" s="9" t="s">
        <v>161</v>
      </c>
      <c r="B118" s="9" t="s">
        <v>162</v>
      </c>
      <c r="C118" s="9" t="s">
        <v>18</v>
      </c>
      <c r="D118" s="9" t="s">
        <v>148</v>
      </c>
      <c r="E118" s="9">
        <v>2020</v>
      </c>
      <c r="F118" s="9">
        <v>7</v>
      </c>
      <c r="G118" s="9">
        <v>113.1778</v>
      </c>
      <c r="H118" s="9">
        <v>111.26479999999999</v>
      </c>
      <c r="I118" s="9">
        <v>108.6319</v>
      </c>
      <c r="J118" s="9">
        <v>123.69880000000001</v>
      </c>
      <c r="K118" s="9">
        <v>151.9254</v>
      </c>
      <c r="L118" s="9">
        <v>177.8964</v>
      </c>
      <c r="M118" s="9">
        <v>200.12909999999999</v>
      </c>
      <c r="N118" s="9">
        <v>217.9684</v>
      </c>
      <c r="O118" s="9">
        <v>238.1626</v>
      </c>
      <c r="P118" s="9">
        <v>249.19290000000001</v>
      </c>
      <c r="Q118" s="9">
        <v>256.3947</v>
      </c>
      <c r="R118" s="9">
        <v>251.3441</v>
      </c>
      <c r="S118" s="9">
        <v>193.45339999999999</v>
      </c>
      <c r="T118" s="9">
        <v>167.71369999999999</v>
      </c>
      <c r="U118" s="9">
        <v>168.69759999999999</v>
      </c>
      <c r="V118" s="9">
        <v>162.61449999999999</v>
      </c>
      <c r="W118" s="9">
        <v>146.87180000000001</v>
      </c>
      <c r="X118" s="9">
        <v>109.8929</v>
      </c>
      <c r="Y118" s="9">
        <v>117.32129999999999</v>
      </c>
      <c r="Z118" s="9">
        <v>141.83410000000001</v>
      </c>
      <c r="AA118" s="9">
        <v>138.0257</v>
      </c>
      <c r="AB118" s="9">
        <v>127.66200000000001</v>
      </c>
      <c r="AC118" s="9">
        <v>118.60769999999999</v>
      </c>
      <c r="AD118" s="9">
        <v>118.66370000000001</v>
      </c>
      <c r="AE118" s="9">
        <v>149.12899999999999</v>
      </c>
      <c r="AF118" s="9">
        <v>112.5393</v>
      </c>
      <c r="AG118" s="9">
        <v>110.274</v>
      </c>
      <c r="AH118" s="9">
        <v>112.42610000000001</v>
      </c>
      <c r="AI118" s="9">
        <v>126.1763</v>
      </c>
      <c r="AJ118" s="9">
        <v>152.90770000000001</v>
      </c>
      <c r="AK118" s="9">
        <v>176.2243</v>
      </c>
      <c r="AL118" s="9">
        <v>196.3665</v>
      </c>
      <c r="AM118" s="9">
        <v>217.61940000000001</v>
      </c>
      <c r="AN118" s="9">
        <v>232.2475</v>
      </c>
      <c r="AO118" s="9">
        <v>242.27369999999999</v>
      </c>
      <c r="AP118" s="9">
        <v>241.93010000000001</v>
      </c>
      <c r="AQ118" s="9">
        <v>238.38509999999999</v>
      </c>
      <c r="AR118" s="9">
        <v>236.37289999999999</v>
      </c>
      <c r="AS118" s="9">
        <v>232.3005</v>
      </c>
      <c r="AT118" s="9">
        <v>233.57220000000001</v>
      </c>
      <c r="AU118" s="9">
        <v>225.81</v>
      </c>
      <c r="AV118" s="9">
        <v>211.7585</v>
      </c>
      <c r="AW118" s="9">
        <v>166.4273</v>
      </c>
      <c r="AX118" s="9">
        <v>149.25829999999999</v>
      </c>
      <c r="AY118" s="9">
        <v>146.55529999999999</v>
      </c>
      <c r="AZ118" s="9">
        <v>136.71700000000001</v>
      </c>
      <c r="BA118" s="9">
        <v>126.1003</v>
      </c>
      <c r="BB118" s="9">
        <v>119.491</v>
      </c>
      <c r="BC118" s="9">
        <v>119.54340000000001</v>
      </c>
      <c r="BD118" s="9">
        <v>213.2551</v>
      </c>
      <c r="BE118" s="29">
        <v>67.558779999999999</v>
      </c>
      <c r="BF118" s="29">
        <v>67.150890000000004</v>
      </c>
      <c r="BG118" s="29">
        <v>66.969329999999999</v>
      </c>
      <c r="BH118" s="29">
        <v>66.638000000000005</v>
      </c>
      <c r="BI118" s="29">
        <v>66.880449999999996</v>
      </c>
      <c r="BJ118" s="29">
        <v>66.37133</v>
      </c>
      <c r="BK118" s="29">
        <v>67.187449999999998</v>
      </c>
      <c r="BL118" s="29">
        <v>67.861999999999995</v>
      </c>
      <c r="BM118" s="29">
        <v>69.980999999999995</v>
      </c>
      <c r="BN118" s="29">
        <v>71.224559999999997</v>
      </c>
      <c r="BO118" s="29">
        <v>72.813999999999993</v>
      </c>
      <c r="BP118" s="29">
        <v>74.204999999999998</v>
      </c>
      <c r="BQ118" s="29">
        <v>75.560779999999994</v>
      </c>
      <c r="BR118" s="29">
        <v>77.18244</v>
      </c>
      <c r="BS118" s="29">
        <v>78.918660000000003</v>
      </c>
      <c r="BT118" s="29">
        <v>79.537120000000002</v>
      </c>
      <c r="BU118" s="29">
        <v>79.997669999999999</v>
      </c>
      <c r="BV118" s="29">
        <v>79.85378</v>
      </c>
      <c r="BW118" s="29">
        <v>76.503780000000006</v>
      </c>
      <c r="BX118" s="29">
        <v>74.331890000000001</v>
      </c>
      <c r="BY118" s="29">
        <v>71.611999999999995</v>
      </c>
      <c r="BZ118" s="29">
        <v>70.937449999999998</v>
      </c>
      <c r="CA118" s="29">
        <v>70.348560000000006</v>
      </c>
      <c r="CB118" s="29">
        <v>69.936890000000005</v>
      </c>
      <c r="CC118" s="9">
        <v>2.0159370000000001</v>
      </c>
      <c r="CD118" s="9">
        <v>2.003317</v>
      </c>
      <c r="CE118" s="9">
        <v>2.0391699999999999</v>
      </c>
      <c r="CF118" s="9">
        <v>2.0151129999999999</v>
      </c>
      <c r="CG118" s="9">
        <v>1.8255140000000001</v>
      </c>
      <c r="CH118" s="9">
        <v>1.6169119999999999</v>
      </c>
      <c r="CI118" s="9">
        <v>2.5164140000000002</v>
      </c>
      <c r="CJ118" s="9">
        <v>4.6225829999999997</v>
      </c>
      <c r="CK118" s="9">
        <v>7.0837820000000002</v>
      </c>
      <c r="CL118" s="9">
        <v>13.37331</v>
      </c>
      <c r="CM118" s="9">
        <v>15.21551</v>
      </c>
      <c r="CN118" s="9">
        <v>14.7873</v>
      </c>
      <c r="CO118" s="9">
        <v>8.7156590000000005</v>
      </c>
      <c r="CP118" s="9">
        <v>8.6712769999999999</v>
      </c>
      <c r="CQ118" s="9">
        <v>12.162089999999999</v>
      </c>
      <c r="CR118" s="9">
        <v>14.38574</v>
      </c>
      <c r="CS118" s="9">
        <v>17.787659999999999</v>
      </c>
      <c r="CT118" s="9">
        <v>16.1541</v>
      </c>
      <c r="CU118" s="9">
        <v>13.011509999999999</v>
      </c>
      <c r="CV118" s="9">
        <v>9.3817719999999998</v>
      </c>
      <c r="CW118" s="9">
        <v>8.1693560000000005</v>
      </c>
      <c r="CX118" s="9">
        <v>2.5828419999999999</v>
      </c>
      <c r="CY118" s="9">
        <v>3.7376119999999999</v>
      </c>
      <c r="CZ118" s="9">
        <v>3.7370510000000001</v>
      </c>
      <c r="DA118" s="9">
        <v>10.722110000000001</v>
      </c>
    </row>
    <row r="119" spans="1:105" x14ac:dyDescent="0.25">
      <c r="A119" s="9" t="s">
        <v>161</v>
      </c>
      <c r="B119" s="9" t="s">
        <v>162</v>
      </c>
      <c r="C119" s="9" t="s">
        <v>18</v>
      </c>
      <c r="D119" s="9" t="s">
        <v>148</v>
      </c>
      <c r="E119" s="9">
        <v>2020</v>
      </c>
      <c r="F119" s="9">
        <v>8</v>
      </c>
      <c r="BE119" s="29">
        <v>71.212879999999998</v>
      </c>
      <c r="BF119" s="29">
        <v>70.288889999999995</v>
      </c>
      <c r="BG119" s="29">
        <v>69.611109999999996</v>
      </c>
      <c r="BH119" s="29">
        <v>68.666659999999993</v>
      </c>
      <c r="BI119" s="29">
        <v>68.775999999999996</v>
      </c>
      <c r="BJ119" s="29">
        <v>68.525999999999996</v>
      </c>
      <c r="BK119" s="29">
        <v>68.937110000000004</v>
      </c>
      <c r="BL119" s="29">
        <v>69.648219999999995</v>
      </c>
      <c r="BM119" s="29">
        <v>73.812889999999996</v>
      </c>
      <c r="BN119" s="29">
        <v>77.880110000000002</v>
      </c>
      <c r="BO119" s="29">
        <v>81.673109999999994</v>
      </c>
      <c r="BP119" s="29">
        <v>83.495890000000003</v>
      </c>
      <c r="BQ119" s="29">
        <v>84.440330000000003</v>
      </c>
      <c r="BR119" s="29">
        <v>83.368110000000001</v>
      </c>
      <c r="BS119" s="29">
        <v>83.068119999999993</v>
      </c>
      <c r="BT119" s="29">
        <v>83.420450000000002</v>
      </c>
      <c r="BU119" s="29">
        <v>83.327770000000001</v>
      </c>
      <c r="BV119" s="29">
        <v>82.459339999999997</v>
      </c>
      <c r="BW119" s="29">
        <v>80.017560000000003</v>
      </c>
      <c r="BX119" s="29">
        <v>77.221329999999995</v>
      </c>
      <c r="BY119" s="29">
        <v>74.95411</v>
      </c>
      <c r="BZ119" s="29">
        <v>73.671329999999998</v>
      </c>
      <c r="CA119" s="29">
        <v>72.657889999999995</v>
      </c>
      <c r="CB119" s="29">
        <v>72.315219999999997</v>
      </c>
    </row>
    <row r="120" spans="1:105" x14ac:dyDescent="0.25">
      <c r="A120" s="9" t="s">
        <v>161</v>
      </c>
      <c r="B120" s="9" t="s">
        <v>162</v>
      </c>
      <c r="C120" s="9" t="s">
        <v>18</v>
      </c>
      <c r="D120" s="9" t="s">
        <v>148</v>
      </c>
      <c r="E120" s="9">
        <v>2020</v>
      </c>
      <c r="F120" s="9">
        <v>9</v>
      </c>
      <c r="BE120" s="29">
        <v>71.022220000000004</v>
      </c>
      <c r="BF120" s="29">
        <v>70.594440000000006</v>
      </c>
      <c r="BG120" s="29">
        <v>70.433329999999998</v>
      </c>
      <c r="BH120" s="29">
        <v>69.666659999999993</v>
      </c>
      <c r="BI120" s="29">
        <v>69.183329999999998</v>
      </c>
      <c r="BJ120" s="29">
        <v>68.861109999999996</v>
      </c>
      <c r="BK120" s="29">
        <v>69.233329999999995</v>
      </c>
      <c r="BL120" s="29">
        <v>70.161109999999994</v>
      </c>
      <c r="BM120" s="29">
        <v>72.783330000000007</v>
      </c>
      <c r="BN120" s="29">
        <v>76.511110000000002</v>
      </c>
      <c r="BO120" s="29">
        <v>80.716669999999993</v>
      </c>
      <c r="BP120" s="29">
        <v>82.033330000000007</v>
      </c>
      <c r="BQ120" s="29">
        <v>83.94444</v>
      </c>
      <c r="BR120" s="29">
        <v>84.75</v>
      </c>
      <c r="BS120" s="29">
        <v>85.411109999999994</v>
      </c>
      <c r="BT120" s="29">
        <v>85.661109999999994</v>
      </c>
      <c r="BU120" s="29">
        <v>85.022220000000004</v>
      </c>
      <c r="BV120" s="29">
        <v>83.611109999999996</v>
      </c>
      <c r="BW120" s="29">
        <v>83.327770000000001</v>
      </c>
      <c r="BX120" s="29">
        <v>78.622219999999999</v>
      </c>
      <c r="BY120" s="29">
        <v>76.322220000000002</v>
      </c>
      <c r="BZ120" s="29">
        <v>74.522220000000004</v>
      </c>
      <c r="CA120" s="29">
        <v>73.611109999999996</v>
      </c>
      <c r="CB120" s="29">
        <v>72.95</v>
      </c>
    </row>
    <row r="121" spans="1:105" x14ac:dyDescent="0.25">
      <c r="A121" s="9" t="s">
        <v>161</v>
      </c>
      <c r="B121" s="9" t="s">
        <v>162</v>
      </c>
      <c r="C121" s="9" t="s">
        <v>18</v>
      </c>
      <c r="D121" s="9" t="s">
        <v>148</v>
      </c>
      <c r="E121" s="9">
        <v>2020</v>
      </c>
      <c r="F121" s="9">
        <v>10</v>
      </c>
      <c r="BE121" s="29">
        <v>64.768439999999998</v>
      </c>
      <c r="BF121" s="29">
        <v>64.611109999999996</v>
      </c>
      <c r="BG121" s="29">
        <v>64.131</v>
      </c>
      <c r="BH121" s="29">
        <v>63.156999999999996</v>
      </c>
      <c r="BI121" s="29">
        <v>61.909669999999998</v>
      </c>
      <c r="BJ121" s="29">
        <v>61.501779999999997</v>
      </c>
      <c r="BK121" s="29">
        <v>61.30789</v>
      </c>
      <c r="BL121" s="29">
        <v>61.551780000000001</v>
      </c>
      <c r="BM121" s="29">
        <v>63.66433</v>
      </c>
      <c r="BN121" s="29">
        <v>67.632450000000006</v>
      </c>
      <c r="BO121" s="29">
        <v>71.208439999999996</v>
      </c>
      <c r="BP121" s="29">
        <v>74.773989999999998</v>
      </c>
      <c r="BQ121" s="29">
        <v>77.264330000000001</v>
      </c>
      <c r="BR121" s="29">
        <v>76.912559999999999</v>
      </c>
      <c r="BS121" s="29">
        <v>76.786550000000005</v>
      </c>
      <c r="BT121" s="29">
        <v>75.800550000000001</v>
      </c>
      <c r="BU121" s="29">
        <v>74.803780000000003</v>
      </c>
      <c r="BV121" s="29">
        <v>74.408779999999993</v>
      </c>
      <c r="BW121" s="29">
        <v>73.063109999999995</v>
      </c>
      <c r="BX121" s="29">
        <v>70.325999999999993</v>
      </c>
      <c r="BY121" s="29">
        <v>69.203220000000002</v>
      </c>
      <c r="BZ121" s="29">
        <v>67.641229999999993</v>
      </c>
      <c r="CA121" s="29">
        <v>67.17689</v>
      </c>
      <c r="CB121" s="29">
        <v>65.877219999999994</v>
      </c>
    </row>
    <row r="122" spans="1:105" x14ac:dyDescent="0.25">
      <c r="A122" s="9" t="s">
        <v>161</v>
      </c>
      <c r="B122" s="9" t="s">
        <v>162</v>
      </c>
      <c r="C122" s="9" t="s">
        <v>18</v>
      </c>
      <c r="D122" s="9" t="s">
        <v>148</v>
      </c>
      <c r="E122" s="9">
        <v>2021</v>
      </c>
      <c r="F122" s="9">
        <v>5</v>
      </c>
      <c r="BE122" s="29">
        <v>60.765590000000003</v>
      </c>
      <c r="BF122" s="29">
        <v>60.64188</v>
      </c>
      <c r="BG122" s="29">
        <v>60.572020000000002</v>
      </c>
      <c r="BH122" s="29">
        <v>60.731949999999998</v>
      </c>
      <c r="BI122" s="29">
        <v>60.703159999999997</v>
      </c>
      <c r="BJ122" s="29">
        <v>60.649299999999997</v>
      </c>
      <c r="BK122" s="29">
        <v>61.223379999999999</v>
      </c>
      <c r="BL122" s="29">
        <v>61.313459999999999</v>
      </c>
      <c r="BM122" s="29">
        <v>63.133710000000001</v>
      </c>
      <c r="BN122" s="29">
        <v>64.980189999999993</v>
      </c>
      <c r="BO122" s="29">
        <v>67.307869999999994</v>
      </c>
      <c r="BP122" s="29">
        <v>68.726249999999993</v>
      </c>
      <c r="BQ122" s="29">
        <v>69.244410000000002</v>
      </c>
      <c r="BR122" s="29">
        <v>69.411770000000004</v>
      </c>
      <c r="BS122" s="29">
        <v>68.672389999999993</v>
      </c>
      <c r="BT122" s="29">
        <v>69.051469999999995</v>
      </c>
      <c r="BU122" s="29">
        <v>68.088310000000007</v>
      </c>
      <c r="BV122" s="29">
        <v>66.301060000000007</v>
      </c>
      <c r="BW122" s="29">
        <v>64.176950000000005</v>
      </c>
      <c r="BX122" s="29">
        <v>62.286839999999998</v>
      </c>
      <c r="BY122" s="29">
        <v>61.383310000000002</v>
      </c>
      <c r="BZ122" s="29">
        <v>61.285809999999998</v>
      </c>
      <c r="CA122" s="29">
        <v>61.445740000000001</v>
      </c>
      <c r="CB122" s="29">
        <v>61.273009999999999</v>
      </c>
    </row>
    <row r="123" spans="1:105" x14ac:dyDescent="0.25">
      <c r="A123" s="9" t="s">
        <v>161</v>
      </c>
      <c r="B123" s="9" t="s">
        <v>162</v>
      </c>
      <c r="C123" s="9" t="s">
        <v>18</v>
      </c>
      <c r="D123" s="9" t="s">
        <v>148</v>
      </c>
      <c r="E123" s="9">
        <v>2021</v>
      </c>
      <c r="F123" s="9">
        <v>6</v>
      </c>
      <c r="BE123" s="29">
        <v>64.321619999999996</v>
      </c>
      <c r="BF123" s="29">
        <v>63.981540000000003</v>
      </c>
      <c r="BG123" s="29">
        <v>63.574820000000003</v>
      </c>
      <c r="BH123" s="29">
        <v>63.504959999999997</v>
      </c>
      <c r="BI123" s="29">
        <v>63.152090000000001</v>
      </c>
      <c r="BJ123" s="29">
        <v>63.159520000000001</v>
      </c>
      <c r="BK123" s="29">
        <v>63.396099999999997</v>
      </c>
      <c r="BL123" s="29">
        <v>64.883709999999994</v>
      </c>
      <c r="BM123" s="29">
        <v>66.984409999999997</v>
      </c>
      <c r="BN123" s="29">
        <v>70.807869999999994</v>
      </c>
      <c r="BO123" s="29">
        <v>73.758240000000001</v>
      </c>
      <c r="BP123" s="29">
        <v>74.250810000000001</v>
      </c>
      <c r="BQ123" s="29">
        <v>75.468199999999996</v>
      </c>
      <c r="BR123" s="29">
        <v>75.494410000000002</v>
      </c>
      <c r="BS123" s="29">
        <v>74.330250000000007</v>
      </c>
      <c r="BT123" s="29">
        <v>73.78125</v>
      </c>
      <c r="BU123" s="29">
        <v>72.747209999999995</v>
      </c>
      <c r="BV123" s="29">
        <v>71.560659999999999</v>
      </c>
      <c r="BW123" s="29">
        <v>70.690770000000001</v>
      </c>
      <c r="BX123" s="29">
        <v>69.185519999999997</v>
      </c>
      <c r="BY123" s="29">
        <v>66.692539999999994</v>
      </c>
      <c r="BZ123" s="29">
        <v>65.629080000000002</v>
      </c>
      <c r="CA123" s="29">
        <v>64.792209999999997</v>
      </c>
      <c r="CB123" s="29">
        <v>64.169120000000007</v>
      </c>
    </row>
    <row r="124" spans="1:105" x14ac:dyDescent="0.25">
      <c r="A124" s="9" t="s">
        <v>161</v>
      </c>
      <c r="B124" s="9" t="s">
        <v>162</v>
      </c>
      <c r="C124" s="9" t="s">
        <v>18</v>
      </c>
      <c r="D124" s="9" t="s">
        <v>148</v>
      </c>
      <c r="E124" s="9">
        <v>2021</v>
      </c>
      <c r="F124" s="9">
        <v>7</v>
      </c>
      <c r="G124" s="9">
        <v>113.10639999999999</v>
      </c>
      <c r="H124" s="9">
        <v>111.23260000000001</v>
      </c>
      <c r="I124" s="9">
        <v>108.59569999999999</v>
      </c>
      <c r="J124" s="9">
        <v>123.65170000000001</v>
      </c>
      <c r="K124" s="9">
        <v>151.94489999999999</v>
      </c>
      <c r="L124" s="9">
        <v>177.9153</v>
      </c>
      <c r="M124" s="9">
        <v>200.1173</v>
      </c>
      <c r="N124" s="9">
        <v>218.02180000000001</v>
      </c>
      <c r="O124" s="9">
        <v>238.19399999999999</v>
      </c>
      <c r="P124" s="9">
        <v>249.17359999999999</v>
      </c>
      <c r="Q124" s="9">
        <v>256.39359999999999</v>
      </c>
      <c r="R124" s="9">
        <v>251.32830000000001</v>
      </c>
      <c r="S124" s="9">
        <v>193.35169999999999</v>
      </c>
      <c r="T124" s="9">
        <v>167.54480000000001</v>
      </c>
      <c r="U124" s="9">
        <v>168.52869999999999</v>
      </c>
      <c r="V124" s="9">
        <v>162.41040000000001</v>
      </c>
      <c r="W124" s="9">
        <v>146.6585</v>
      </c>
      <c r="X124" s="9">
        <v>109.70229999999999</v>
      </c>
      <c r="Y124" s="9">
        <v>117.1391</v>
      </c>
      <c r="Z124" s="9">
        <v>141.71770000000001</v>
      </c>
      <c r="AA124" s="9">
        <v>137.8879</v>
      </c>
      <c r="AB124" s="9">
        <v>127.4897</v>
      </c>
      <c r="AC124" s="9">
        <v>118.4654</v>
      </c>
      <c r="AD124" s="9">
        <v>118.5214</v>
      </c>
      <c r="AE124" s="9">
        <v>148.94749999999999</v>
      </c>
      <c r="AF124" s="9">
        <v>112.4679</v>
      </c>
      <c r="AG124" s="9">
        <v>110.2419</v>
      </c>
      <c r="AH124" s="9">
        <v>112.39</v>
      </c>
      <c r="AI124" s="9">
        <v>126.12909999999999</v>
      </c>
      <c r="AJ124" s="9">
        <v>152.9272</v>
      </c>
      <c r="AK124" s="9">
        <v>176.2433</v>
      </c>
      <c r="AL124" s="9">
        <v>196.35470000000001</v>
      </c>
      <c r="AM124" s="9">
        <v>217.6728</v>
      </c>
      <c r="AN124" s="9">
        <v>232.27879999999999</v>
      </c>
      <c r="AO124" s="9">
        <v>242.2543</v>
      </c>
      <c r="AP124" s="9">
        <v>241.929</v>
      </c>
      <c r="AQ124" s="9">
        <v>238.36930000000001</v>
      </c>
      <c r="AR124" s="9">
        <v>236.2713</v>
      </c>
      <c r="AS124" s="9">
        <v>232.13149999999999</v>
      </c>
      <c r="AT124" s="9">
        <v>233.4033</v>
      </c>
      <c r="AU124" s="9">
        <v>225.60579999999999</v>
      </c>
      <c r="AV124" s="9">
        <v>211.54519999999999</v>
      </c>
      <c r="AW124" s="9">
        <v>166.23670000000001</v>
      </c>
      <c r="AX124" s="9">
        <v>149.0761</v>
      </c>
      <c r="AY124" s="9">
        <v>146.43889999999999</v>
      </c>
      <c r="AZ124" s="9">
        <v>136.57929999999999</v>
      </c>
      <c r="BA124" s="9">
        <v>125.928</v>
      </c>
      <c r="BB124" s="9">
        <v>119.3488</v>
      </c>
      <c r="BC124" s="9">
        <v>119.4011</v>
      </c>
      <c r="BD124" s="9">
        <v>213.0735</v>
      </c>
      <c r="BE124" s="29">
        <v>67.558779999999999</v>
      </c>
      <c r="BF124" s="29">
        <v>67.150890000000004</v>
      </c>
      <c r="BG124" s="29">
        <v>66.969329999999999</v>
      </c>
      <c r="BH124" s="29">
        <v>66.638000000000005</v>
      </c>
      <c r="BI124" s="29">
        <v>66.880449999999996</v>
      </c>
      <c r="BJ124" s="29">
        <v>66.37133</v>
      </c>
      <c r="BK124" s="29">
        <v>67.187449999999998</v>
      </c>
      <c r="BL124" s="29">
        <v>67.861999999999995</v>
      </c>
      <c r="BM124" s="29">
        <v>69.980999999999995</v>
      </c>
      <c r="BN124" s="29">
        <v>71.224559999999997</v>
      </c>
      <c r="BO124" s="29">
        <v>72.813999999999993</v>
      </c>
      <c r="BP124" s="29">
        <v>74.204999999999998</v>
      </c>
      <c r="BQ124" s="29">
        <v>75.560779999999994</v>
      </c>
      <c r="BR124" s="29">
        <v>77.18244</v>
      </c>
      <c r="BS124" s="29">
        <v>78.918660000000003</v>
      </c>
      <c r="BT124" s="29">
        <v>79.537120000000002</v>
      </c>
      <c r="BU124" s="29">
        <v>79.997669999999999</v>
      </c>
      <c r="BV124" s="29">
        <v>79.85378</v>
      </c>
      <c r="BW124" s="29">
        <v>76.503780000000006</v>
      </c>
      <c r="BX124" s="29">
        <v>74.331890000000001</v>
      </c>
      <c r="BY124" s="29">
        <v>71.611999999999995</v>
      </c>
      <c r="BZ124" s="29">
        <v>70.937449999999998</v>
      </c>
      <c r="CA124" s="29">
        <v>70.348560000000006</v>
      </c>
      <c r="CB124" s="29">
        <v>69.936890000000005</v>
      </c>
      <c r="CC124" s="9">
        <v>2.019031</v>
      </c>
      <c r="CD124" s="9">
        <v>2.0065339999999998</v>
      </c>
      <c r="CE124" s="9">
        <v>2.0422799999999999</v>
      </c>
      <c r="CF124" s="9">
        <v>2.018656</v>
      </c>
      <c r="CG124" s="9">
        <v>1.8292390000000001</v>
      </c>
      <c r="CH124" s="9">
        <v>1.6205099999999999</v>
      </c>
      <c r="CI124" s="9">
        <v>2.522777</v>
      </c>
      <c r="CJ124" s="9">
        <v>4.629874</v>
      </c>
      <c r="CK124" s="9">
        <v>7.0960970000000003</v>
      </c>
      <c r="CL124" s="9">
        <v>13.39648</v>
      </c>
      <c r="CM124" s="9">
        <v>15.232250000000001</v>
      </c>
      <c r="CN124" s="9">
        <v>14.801119999999999</v>
      </c>
      <c r="CO124" s="9">
        <v>8.7377029999999998</v>
      </c>
      <c r="CP124" s="9">
        <v>8.6899040000000003</v>
      </c>
      <c r="CQ124" s="9">
        <v>12.18135</v>
      </c>
      <c r="CR124" s="9">
        <v>14.421720000000001</v>
      </c>
      <c r="CS124" s="9">
        <v>17.815200000000001</v>
      </c>
      <c r="CT124" s="9">
        <v>16.186109999999999</v>
      </c>
      <c r="CU124" s="9">
        <v>13.042249999999999</v>
      </c>
      <c r="CV124" s="9">
        <v>9.4015959999999996</v>
      </c>
      <c r="CW124" s="9">
        <v>8.176088</v>
      </c>
      <c r="CX124" s="9">
        <v>2.5863459999999998</v>
      </c>
      <c r="CY124" s="9">
        <v>3.7392810000000001</v>
      </c>
      <c r="CZ124" s="9">
        <v>3.7386620000000002</v>
      </c>
      <c r="DA124" s="9">
        <v>10.73925</v>
      </c>
    </row>
    <row r="125" spans="1:105" x14ac:dyDescent="0.25">
      <c r="A125" s="9" t="s">
        <v>161</v>
      </c>
      <c r="B125" s="9" t="s">
        <v>162</v>
      </c>
      <c r="C125" s="9" t="s">
        <v>18</v>
      </c>
      <c r="D125" s="9" t="s">
        <v>148</v>
      </c>
      <c r="E125" s="9">
        <v>2021</v>
      </c>
      <c r="F125" s="9">
        <v>8</v>
      </c>
      <c r="BE125" s="29">
        <v>71.212879999999998</v>
      </c>
      <c r="BF125" s="29">
        <v>70.288889999999995</v>
      </c>
      <c r="BG125" s="29">
        <v>69.611109999999996</v>
      </c>
      <c r="BH125" s="29">
        <v>68.666659999999993</v>
      </c>
      <c r="BI125" s="29">
        <v>68.775999999999996</v>
      </c>
      <c r="BJ125" s="29">
        <v>68.525999999999996</v>
      </c>
      <c r="BK125" s="29">
        <v>68.937110000000004</v>
      </c>
      <c r="BL125" s="29">
        <v>69.648219999999995</v>
      </c>
      <c r="BM125" s="29">
        <v>73.812889999999996</v>
      </c>
      <c r="BN125" s="29">
        <v>77.880110000000002</v>
      </c>
      <c r="BO125" s="29">
        <v>81.673109999999994</v>
      </c>
      <c r="BP125" s="29">
        <v>83.495890000000003</v>
      </c>
      <c r="BQ125" s="29">
        <v>84.440330000000003</v>
      </c>
      <c r="BR125" s="29">
        <v>83.368110000000001</v>
      </c>
      <c r="BS125" s="29">
        <v>83.068119999999993</v>
      </c>
      <c r="BT125" s="29">
        <v>83.420450000000002</v>
      </c>
      <c r="BU125" s="29">
        <v>83.327770000000001</v>
      </c>
      <c r="BV125" s="29">
        <v>82.459339999999997</v>
      </c>
      <c r="BW125" s="29">
        <v>80.017560000000003</v>
      </c>
      <c r="BX125" s="29">
        <v>77.221329999999995</v>
      </c>
      <c r="BY125" s="29">
        <v>74.95411</v>
      </c>
      <c r="BZ125" s="29">
        <v>73.671329999999998</v>
      </c>
      <c r="CA125" s="29">
        <v>72.657889999999995</v>
      </c>
      <c r="CB125" s="29">
        <v>72.315219999999997</v>
      </c>
    </row>
    <row r="126" spans="1:105" x14ac:dyDescent="0.25">
      <c r="A126" s="9" t="s">
        <v>161</v>
      </c>
      <c r="B126" s="9" t="s">
        <v>162</v>
      </c>
      <c r="C126" s="9" t="s">
        <v>18</v>
      </c>
      <c r="D126" s="9" t="s">
        <v>148</v>
      </c>
      <c r="E126" s="9">
        <v>2021</v>
      </c>
      <c r="F126" s="9">
        <v>9</v>
      </c>
      <c r="BE126" s="29">
        <v>71.022220000000004</v>
      </c>
      <c r="BF126" s="29">
        <v>70.594440000000006</v>
      </c>
      <c r="BG126" s="29">
        <v>70.433329999999998</v>
      </c>
      <c r="BH126" s="29">
        <v>69.666659999999993</v>
      </c>
      <c r="BI126" s="29">
        <v>69.183329999999998</v>
      </c>
      <c r="BJ126" s="29">
        <v>68.861109999999996</v>
      </c>
      <c r="BK126" s="29">
        <v>69.233329999999995</v>
      </c>
      <c r="BL126" s="29">
        <v>70.161109999999994</v>
      </c>
      <c r="BM126" s="29">
        <v>72.783330000000007</v>
      </c>
      <c r="BN126" s="29">
        <v>76.511110000000002</v>
      </c>
      <c r="BO126" s="29">
        <v>80.716669999999993</v>
      </c>
      <c r="BP126" s="29">
        <v>82.033330000000007</v>
      </c>
      <c r="BQ126" s="29">
        <v>83.94444</v>
      </c>
      <c r="BR126" s="29">
        <v>84.75</v>
      </c>
      <c r="BS126" s="29">
        <v>85.411109999999994</v>
      </c>
      <c r="BT126" s="29">
        <v>85.661109999999994</v>
      </c>
      <c r="BU126" s="29">
        <v>85.022220000000004</v>
      </c>
      <c r="BV126" s="29">
        <v>83.611109999999996</v>
      </c>
      <c r="BW126" s="29">
        <v>83.327770000000001</v>
      </c>
      <c r="BX126" s="29">
        <v>78.622219999999999</v>
      </c>
      <c r="BY126" s="29">
        <v>76.322220000000002</v>
      </c>
      <c r="BZ126" s="29">
        <v>74.522220000000004</v>
      </c>
      <c r="CA126" s="29">
        <v>73.611109999999996</v>
      </c>
      <c r="CB126" s="29">
        <v>72.95</v>
      </c>
    </row>
    <row r="127" spans="1:105" x14ac:dyDescent="0.25">
      <c r="A127" s="9" t="s">
        <v>161</v>
      </c>
      <c r="B127" s="9" t="s">
        <v>162</v>
      </c>
      <c r="C127" s="9" t="s">
        <v>18</v>
      </c>
      <c r="D127" s="9" t="s">
        <v>148</v>
      </c>
      <c r="E127" s="9">
        <v>2021</v>
      </c>
      <c r="F127" s="9">
        <v>10</v>
      </c>
      <c r="BE127" s="29">
        <v>64.768439999999998</v>
      </c>
      <c r="BF127" s="29">
        <v>64.611109999999996</v>
      </c>
      <c r="BG127" s="29">
        <v>64.131</v>
      </c>
      <c r="BH127" s="29">
        <v>63.156999999999996</v>
      </c>
      <c r="BI127" s="29">
        <v>61.909669999999998</v>
      </c>
      <c r="BJ127" s="29">
        <v>61.501779999999997</v>
      </c>
      <c r="BK127" s="29">
        <v>61.30789</v>
      </c>
      <c r="BL127" s="29">
        <v>61.551780000000001</v>
      </c>
      <c r="BM127" s="29">
        <v>63.66433</v>
      </c>
      <c r="BN127" s="29">
        <v>67.632450000000006</v>
      </c>
      <c r="BO127" s="29">
        <v>71.208439999999996</v>
      </c>
      <c r="BP127" s="29">
        <v>74.773989999999998</v>
      </c>
      <c r="BQ127" s="29">
        <v>77.264330000000001</v>
      </c>
      <c r="BR127" s="29">
        <v>76.912559999999999</v>
      </c>
      <c r="BS127" s="29">
        <v>76.786550000000005</v>
      </c>
      <c r="BT127" s="29">
        <v>75.800550000000001</v>
      </c>
      <c r="BU127" s="29">
        <v>74.803780000000003</v>
      </c>
      <c r="BV127" s="29">
        <v>74.408779999999993</v>
      </c>
      <c r="BW127" s="29">
        <v>73.063109999999995</v>
      </c>
      <c r="BX127" s="29">
        <v>70.325999999999993</v>
      </c>
      <c r="BY127" s="29">
        <v>69.203220000000002</v>
      </c>
      <c r="BZ127" s="29">
        <v>67.641229999999993</v>
      </c>
      <c r="CA127" s="29">
        <v>67.17689</v>
      </c>
      <c r="CB127" s="29">
        <v>65.877219999999994</v>
      </c>
    </row>
    <row r="128" spans="1:105" x14ac:dyDescent="0.25">
      <c r="A128" s="9" t="s">
        <v>161</v>
      </c>
      <c r="B128" s="9" t="s">
        <v>162</v>
      </c>
      <c r="C128" s="9" t="s">
        <v>18</v>
      </c>
      <c r="D128" s="9" t="s">
        <v>148</v>
      </c>
      <c r="E128" s="9">
        <v>2022</v>
      </c>
      <c r="F128" s="9">
        <v>5</v>
      </c>
      <c r="BE128" s="29">
        <v>60.765590000000003</v>
      </c>
      <c r="BF128" s="29">
        <v>60.64188</v>
      </c>
      <c r="BG128" s="29">
        <v>60.572020000000002</v>
      </c>
      <c r="BH128" s="29">
        <v>60.731949999999998</v>
      </c>
      <c r="BI128" s="29">
        <v>60.703159999999997</v>
      </c>
      <c r="BJ128" s="29">
        <v>60.649299999999997</v>
      </c>
      <c r="BK128" s="29">
        <v>61.223379999999999</v>
      </c>
      <c r="BL128" s="29">
        <v>61.313459999999999</v>
      </c>
      <c r="BM128" s="29">
        <v>63.133710000000001</v>
      </c>
      <c r="BN128" s="29">
        <v>64.980189999999993</v>
      </c>
      <c r="BO128" s="29">
        <v>67.307869999999994</v>
      </c>
      <c r="BP128" s="29">
        <v>68.726249999999993</v>
      </c>
      <c r="BQ128" s="29">
        <v>69.244410000000002</v>
      </c>
      <c r="BR128" s="29">
        <v>69.411770000000004</v>
      </c>
      <c r="BS128" s="29">
        <v>68.672389999999993</v>
      </c>
      <c r="BT128" s="29">
        <v>69.051469999999995</v>
      </c>
      <c r="BU128" s="29">
        <v>68.088310000000007</v>
      </c>
      <c r="BV128" s="29">
        <v>66.301060000000007</v>
      </c>
      <c r="BW128" s="29">
        <v>64.176950000000005</v>
      </c>
      <c r="BX128" s="29">
        <v>62.286839999999998</v>
      </c>
      <c r="BY128" s="29">
        <v>61.383310000000002</v>
      </c>
      <c r="BZ128" s="29">
        <v>61.285809999999998</v>
      </c>
      <c r="CA128" s="29">
        <v>61.445740000000001</v>
      </c>
      <c r="CB128" s="29">
        <v>61.273009999999999</v>
      </c>
    </row>
    <row r="129" spans="1:105" x14ac:dyDescent="0.25">
      <c r="A129" s="9" t="s">
        <v>161</v>
      </c>
      <c r="B129" s="9" t="s">
        <v>162</v>
      </c>
      <c r="C129" s="9" t="s">
        <v>18</v>
      </c>
      <c r="D129" s="9" t="s">
        <v>148</v>
      </c>
      <c r="E129" s="9">
        <v>2022</v>
      </c>
      <c r="F129" s="9">
        <v>6</v>
      </c>
      <c r="BE129" s="29">
        <v>64.321619999999996</v>
      </c>
      <c r="BF129" s="29">
        <v>63.981540000000003</v>
      </c>
      <c r="BG129" s="29">
        <v>63.574820000000003</v>
      </c>
      <c r="BH129" s="29">
        <v>63.504959999999997</v>
      </c>
      <c r="BI129" s="29">
        <v>63.152090000000001</v>
      </c>
      <c r="BJ129" s="29">
        <v>63.159520000000001</v>
      </c>
      <c r="BK129" s="29">
        <v>63.396099999999997</v>
      </c>
      <c r="BL129" s="29">
        <v>64.883709999999994</v>
      </c>
      <c r="BM129" s="29">
        <v>66.984409999999997</v>
      </c>
      <c r="BN129" s="29">
        <v>70.807869999999994</v>
      </c>
      <c r="BO129" s="29">
        <v>73.758240000000001</v>
      </c>
      <c r="BP129" s="29">
        <v>74.250810000000001</v>
      </c>
      <c r="BQ129" s="29">
        <v>75.468199999999996</v>
      </c>
      <c r="BR129" s="29">
        <v>75.494410000000002</v>
      </c>
      <c r="BS129" s="29">
        <v>74.330250000000007</v>
      </c>
      <c r="BT129" s="29">
        <v>73.78125</v>
      </c>
      <c r="BU129" s="29">
        <v>72.747209999999995</v>
      </c>
      <c r="BV129" s="29">
        <v>71.560659999999999</v>
      </c>
      <c r="BW129" s="29">
        <v>70.690770000000001</v>
      </c>
      <c r="BX129" s="29">
        <v>69.185519999999997</v>
      </c>
      <c r="BY129" s="29">
        <v>66.692539999999994</v>
      </c>
      <c r="BZ129" s="29">
        <v>65.629080000000002</v>
      </c>
      <c r="CA129" s="29">
        <v>64.792209999999997</v>
      </c>
      <c r="CB129" s="29">
        <v>64.169120000000007</v>
      </c>
    </row>
    <row r="130" spans="1:105" x14ac:dyDescent="0.25">
      <c r="A130" s="9" t="s">
        <v>161</v>
      </c>
      <c r="B130" s="9" t="s">
        <v>162</v>
      </c>
      <c r="C130" s="9" t="s">
        <v>18</v>
      </c>
      <c r="D130" s="9" t="s">
        <v>148</v>
      </c>
      <c r="E130" s="9">
        <v>2022</v>
      </c>
      <c r="F130" s="9">
        <v>7</v>
      </c>
      <c r="G130" s="9">
        <v>113.28189999999999</v>
      </c>
      <c r="H130" s="9">
        <v>111.324</v>
      </c>
      <c r="I130" s="9">
        <v>108.6708</v>
      </c>
      <c r="J130" s="9">
        <v>123.77379999999999</v>
      </c>
      <c r="K130" s="9">
        <v>151.83449999999999</v>
      </c>
      <c r="L130" s="9">
        <v>177.8699</v>
      </c>
      <c r="M130" s="9">
        <v>200.0488</v>
      </c>
      <c r="N130" s="9">
        <v>217.96879999999999</v>
      </c>
      <c r="O130" s="9">
        <v>238.21029999999999</v>
      </c>
      <c r="P130" s="9">
        <v>249.24619999999999</v>
      </c>
      <c r="Q130" s="9">
        <v>256.40690000000001</v>
      </c>
      <c r="R130" s="9">
        <v>251.1857</v>
      </c>
      <c r="S130" s="9">
        <v>193.25030000000001</v>
      </c>
      <c r="T130" s="9">
        <v>167.53139999999999</v>
      </c>
      <c r="U130" s="9">
        <v>168.5154</v>
      </c>
      <c r="V130" s="9">
        <v>162.4444</v>
      </c>
      <c r="W130" s="9">
        <v>146.70599999999999</v>
      </c>
      <c r="X130" s="9">
        <v>109.6748</v>
      </c>
      <c r="Y130" s="9">
        <v>117.0624</v>
      </c>
      <c r="Z130" s="9">
        <v>141.56790000000001</v>
      </c>
      <c r="AA130" s="9">
        <v>137.78630000000001</v>
      </c>
      <c r="AB130" s="9">
        <v>127.37179999999999</v>
      </c>
      <c r="AC130" s="9">
        <v>118.34099999999999</v>
      </c>
      <c r="AD130" s="9">
        <v>118.39700000000001</v>
      </c>
      <c r="AE130" s="9">
        <v>148.92410000000001</v>
      </c>
      <c r="AF130" s="9">
        <v>112.6434</v>
      </c>
      <c r="AG130" s="9">
        <v>110.33320000000001</v>
      </c>
      <c r="AH130" s="9">
        <v>112.465</v>
      </c>
      <c r="AI130" s="9">
        <v>126.2512</v>
      </c>
      <c r="AJ130" s="9">
        <v>152.8167</v>
      </c>
      <c r="AK130" s="9">
        <v>176.1979</v>
      </c>
      <c r="AL130" s="9">
        <v>196.28630000000001</v>
      </c>
      <c r="AM130" s="9">
        <v>217.61969999999999</v>
      </c>
      <c r="AN130" s="9">
        <v>232.29519999999999</v>
      </c>
      <c r="AO130" s="9">
        <v>242.32689999999999</v>
      </c>
      <c r="AP130" s="9">
        <v>241.94229999999999</v>
      </c>
      <c r="AQ130" s="9">
        <v>238.2268</v>
      </c>
      <c r="AR130" s="9">
        <v>236.16980000000001</v>
      </c>
      <c r="AS130" s="9">
        <v>232.1182</v>
      </c>
      <c r="AT130" s="9">
        <v>233.39</v>
      </c>
      <c r="AU130" s="9">
        <v>225.63990000000001</v>
      </c>
      <c r="AV130" s="9">
        <v>211.59280000000001</v>
      </c>
      <c r="AW130" s="9">
        <v>166.20920000000001</v>
      </c>
      <c r="AX130" s="9">
        <v>148.99940000000001</v>
      </c>
      <c r="AY130" s="9">
        <v>146.28919999999999</v>
      </c>
      <c r="AZ130" s="9">
        <v>136.4777</v>
      </c>
      <c r="BA130" s="9">
        <v>125.81</v>
      </c>
      <c r="BB130" s="9">
        <v>119.2243</v>
      </c>
      <c r="BC130" s="9">
        <v>119.2766</v>
      </c>
      <c r="BD130" s="9">
        <v>213.05009999999999</v>
      </c>
      <c r="BE130" s="29">
        <v>67.558779999999999</v>
      </c>
      <c r="BF130" s="29">
        <v>67.150890000000004</v>
      </c>
      <c r="BG130" s="29">
        <v>66.969329999999999</v>
      </c>
      <c r="BH130" s="29">
        <v>66.638000000000005</v>
      </c>
      <c r="BI130" s="29">
        <v>66.880449999999996</v>
      </c>
      <c r="BJ130" s="29">
        <v>66.37133</v>
      </c>
      <c r="BK130" s="29">
        <v>67.187449999999998</v>
      </c>
      <c r="BL130" s="29">
        <v>67.861999999999995</v>
      </c>
      <c r="BM130" s="29">
        <v>69.980999999999995</v>
      </c>
      <c r="BN130" s="29">
        <v>71.224559999999997</v>
      </c>
      <c r="BO130" s="29">
        <v>72.813999999999993</v>
      </c>
      <c r="BP130" s="29">
        <v>74.204999999999998</v>
      </c>
      <c r="BQ130" s="29">
        <v>75.560779999999994</v>
      </c>
      <c r="BR130" s="29">
        <v>77.18244</v>
      </c>
      <c r="BS130" s="29">
        <v>78.918660000000003</v>
      </c>
      <c r="BT130" s="29">
        <v>79.537120000000002</v>
      </c>
      <c r="BU130" s="29">
        <v>79.997669999999999</v>
      </c>
      <c r="BV130" s="29">
        <v>79.85378</v>
      </c>
      <c r="BW130" s="29">
        <v>76.503780000000006</v>
      </c>
      <c r="BX130" s="29">
        <v>74.331890000000001</v>
      </c>
      <c r="BY130" s="29">
        <v>71.611999999999995</v>
      </c>
      <c r="BZ130" s="29">
        <v>70.937449999999998</v>
      </c>
      <c r="CA130" s="29">
        <v>70.348560000000006</v>
      </c>
      <c r="CB130" s="29">
        <v>69.936890000000005</v>
      </c>
      <c r="CC130" s="9">
        <v>2.015752</v>
      </c>
      <c r="CD130" s="9">
        <v>2.003266</v>
      </c>
      <c r="CE130" s="9">
        <v>2.0394420000000002</v>
      </c>
      <c r="CF130" s="9">
        <v>2.016194</v>
      </c>
      <c r="CG130" s="9">
        <v>1.8261289999999999</v>
      </c>
      <c r="CH130" s="9">
        <v>1.617378</v>
      </c>
      <c r="CI130" s="9">
        <v>2.517439</v>
      </c>
      <c r="CJ130" s="9">
        <v>4.6246499999999999</v>
      </c>
      <c r="CK130" s="9">
        <v>7.0821379999999996</v>
      </c>
      <c r="CL130" s="9">
        <v>13.385479999999999</v>
      </c>
      <c r="CM130" s="9">
        <v>15.22546</v>
      </c>
      <c r="CN130" s="9">
        <v>14.796200000000001</v>
      </c>
      <c r="CO130" s="9">
        <v>8.7082049999999995</v>
      </c>
      <c r="CP130" s="9">
        <v>8.6715219999999995</v>
      </c>
      <c r="CQ130" s="9">
        <v>12.15808</v>
      </c>
      <c r="CR130" s="9">
        <v>14.398759999999999</v>
      </c>
      <c r="CS130" s="9">
        <v>17.782299999999999</v>
      </c>
      <c r="CT130" s="9">
        <v>16.145959999999999</v>
      </c>
      <c r="CU130" s="9">
        <v>13.00502</v>
      </c>
      <c r="CV130" s="9">
        <v>9.3781370000000006</v>
      </c>
      <c r="CW130" s="9">
        <v>8.1712199999999999</v>
      </c>
      <c r="CX130" s="9">
        <v>2.5820460000000001</v>
      </c>
      <c r="CY130" s="9">
        <v>3.7360389999999999</v>
      </c>
      <c r="CZ130" s="9">
        <v>3.7358280000000001</v>
      </c>
      <c r="DA130" s="9">
        <v>10.71898</v>
      </c>
    </row>
    <row r="131" spans="1:105" x14ac:dyDescent="0.25">
      <c r="A131" s="9" t="s">
        <v>161</v>
      </c>
      <c r="B131" s="9" t="s">
        <v>162</v>
      </c>
      <c r="C131" s="9" t="s">
        <v>18</v>
      </c>
      <c r="D131" s="9" t="s">
        <v>148</v>
      </c>
      <c r="E131" s="9">
        <v>2022</v>
      </c>
      <c r="F131" s="9">
        <v>8</v>
      </c>
      <c r="BE131" s="29">
        <v>71.212879999999998</v>
      </c>
      <c r="BF131" s="29">
        <v>70.288889999999995</v>
      </c>
      <c r="BG131" s="29">
        <v>69.611109999999996</v>
      </c>
      <c r="BH131" s="29">
        <v>68.666659999999993</v>
      </c>
      <c r="BI131" s="29">
        <v>68.775999999999996</v>
      </c>
      <c r="BJ131" s="29">
        <v>68.525999999999996</v>
      </c>
      <c r="BK131" s="29">
        <v>68.937110000000004</v>
      </c>
      <c r="BL131" s="29">
        <v>69.648219999999995</v>
      </c>
      <c r="BM131" s="29">
        <v>73.812889999999996</v>
      </c>
      <c r="BN131" s="29">
        <v>77.880110000000002</v>
      </c>
      <c r="BO131" s="29">
        <v>81.673109999999994</v>
      </c>
      <c r="BP131" s="29">
        <v>83.495890000000003</v>
      </c>
      <c r="BQ131" s="29">
        <v>84.440330000000003</v>
      </c>
      <c r="BR131" s="29">
        <v>83.368110000000001</v>
      </c>
      <c r="BS131" s="29">
        <v>83.068119999999993</v>
      </c>
      <c r="BT131" s="29">
        <v>83.420450000000002</v>
      </c>
      <c r="BU131" s="29">
        <v>83.327770000000001</v>
      </c>
      <c r="BV131" s="29">
        <v>82.459339999999997</v>
      </c>
      <c r="BW131" s="29">
        <v>80.017560000000003</v>
      </c>
      <c r="BX131" s="29">
        <v>77.221329999999995</v>
      </c>
      <c r="BY131" s="29">
        <v>74.95411</v>
      </c>
      <c r="BZ131" s="29">
        <v>73.671329999999998</v>
      </c>
      <c r="CA131" s="29">
        <v>72.657889999999995</v>
      </c>
      <c r="CB131" s="29">
        <v>72.315219999999997</v>
      </c>
    </row>
    <row r="132" spans="1:105" x14ac:dyDescent="0.25">
      <c r="A132" s="9" t="s">
        <v>161</v>
      </c>
      <c r="B132" s="9" t="s">
        <v>162</v>
      </c>
      <c r="C132" s="9" t="s">
        <v>18</v>
      </c>
      <c r="D132" s="9" t="s">
        <v>148</v>
      </c>
      <c r="E132" s="9">
        <v>2022</v>
      </c>
      <c r="F132" s="9">
        <v>9</v>
      </c>
      <c r="BE132" s="29">
        <v>71.022220000000004</v>
      </c>
      <c r="BF132" s="29">
        <v>70.594440000000006</v>
      </c>
      <c r="BG132" s="29">
        <v>70.433329999999998</v>
      </c>
      <c r="BH132" s="29">
        <v>69.666659999999993</v>
      </c>
      <c r="BI132" s="29">
        <v>69.183329999999998</v>
      </c>
      <c r="BJ132" s="29">
        <v>68.861109999999996</v>
      </c>
      <c r="BK132" s="29">
        <v>69.233329999999995</v>
      </c>
      <c r="BL132" s="29">
        <v>70.161109999999994</v>
      </c>
      <c r="BM132" s="29">
        <v>72.783330000000007</v>
      </c>
      <c r="BN132" s="29">
        <v>76.511110000000002</v>
      </c>
      <c r="BO132" s="29">
        <v>80.716669999999993</v>
      </c>
      <c r="BP132" s="29">
        <v>82.033330000000007</v>
      </c>
      <c r="BQ132" s="29">
        <v>83.94444</v>
      </c>
      <c r="BR132" s="29">
        <v>84.75</v>
      </c>
      <c r="BS132" s="29">
        <v>85.411109999999994</v>
      </c>
      <c r="BT132" s="29">
        <v>85.661109999999994</v>
      </c>
      <c r="BU132" s="29">
        <v>85.022220000000004</v>
      </c>
      <c r="BV132" s="29">
        <v>83.611109999999996</v>
      </c>
      <c r="BW132" s="29">
        <v>83.327770000000001</v>
      </c>
      <c r="BX132" s="29">
        <v>78.622219999999999</v>
      </c>
      <c r="BY132" s="29">
        <v>76.322220000000002</v>
      </c>
      <c r="BZ132" s="29">
        <v>74.522220000000004</v>
      </c>
      <c r="CA132" s="29">
        <v>73.611109999999996</v>
      </c>
      <c r="CB132" s="29">
        <v>72.95</v>
      </c>
    </row>
    <row r="133" spans="1:105" x14ac:dyDescent="0.25">
      <c r="A133" s="9" t="s">
        <v>161</v>
      </c>
      <c r="B133" s="9" t="s">
        <v>162</v>
      </c>
      <c r="C133" s="9" t="s">
        <v>18</v>
      </c>
      <c r="D133" s="9" t="s">
        <v>148</v>
      </c>
      <c r="E133" s="9">
        <v>2022</v>
      </c>
      <c r="F133" s="9">
        <v>10</v>
      </c>
      <c r="BE133" s="29">
        <v>64.768439999999998</v>
      </c>
      <c r="BF133" s="29">
        <v>64.611109999999996</v>
      </c>
      <c r="BG133" s="29">
        <v>64.131</v>
      </c>
      <c r="BH133" s="29">
        <v>63.156999999999996</v>
      </c>
      <c r="BI133" s="29">
        <v>61.909669999999998</v>
      </c>
      <c r="BJ133" s="29">
        <v>61.501779999999997</v>
      </c>
      <c r="BK133" s="29">
        <v>61.30789</v>
      </c>
      <c r="BL133" s="29">
        <v>61.551780000000001</v>
      </c>
      <c r="BM133" s="29">
        <v>63.66433</v>
      </c>
      <c r="BN133" s="29">
        <v>67.632450000000006</v>
      </c>
      <c r="BO133" s="29">
        <v>71.208439999999996</v>
      </c>
      <c r="BP133" s="29">
        <v>74.773989999999998</v>
      </c>
      <c r="BQ133" s="29">
        <v>77.264330000000001</v>
      </c>
      <c r="BR133" s="29">
        <v>76.912559999999999</v>
      </c>
      <c r="BS133" s="29">
        <v>76.786550000000005</v>
      </c>
      <c r="BT133" s="29">
        <v>75.800550000000001</v>
      </c>
      <c r="BU133" s="29">
        <v>74.803780000000003</v>
      </c>
      <c r="BV133" s="29">
        <v>74.408779999999993</v>
      </c>
      <c r="BW133" s="29">
        <v>73.063109999999995</v>
      </c>
      <c r="BX133" s="29">
        <v>70.325999999999993</v>
      </c>
      <c r="BY133" s="29">
        <v>69.203220000000002</v>
      </c>
      <c r="BZ133" s="29">
        <v>67.641229999999993</v>
      </c>
      <c r="CA133" s="29">
        <v>67.17689</v>
      </c>
      <c r="CB133" s="29">
        <v>65.877219999999994</v>
      </c>
    </row>
    <row r="134" spans="1:105" x14ac:dyDescent="0.25">
      <c r="A134" s="9" t="s">
        <v>161</v>
      </c>
      <c r="B134" s="9" t="s">
        <v>162</v>
      </c>
      <c r="C134" s="9" t="s">
        <v>18</v>
      </c>
      <c r="D134" s="9" t="s">
        <v>148</v>
      </c>
      <c r="E134" s="9">
        <v>2023</v>
      </c>
      <c r="F134" s="9">
        <v>5</v>
      </c>
      <c r="BE134" s="29">
        <v>60.765590000000003</v>
      </c>
      <c r="BF134" s="29">
        <v>60.64188</v>
      </c>
      <c r="BG134" s="29">
        <v>60.572020000000002</v>
      </c>
      <c r="BH134" s="29">
        <v>60.731949999999998</v>
      </c>
      <c r="BI134" s="29">
        <v>60.703159999999997</v>
      </c>
      <c r="BJ134" s="29">
        <v>60.649299999999997</v>
      </c>
      <c r="BK134" s="29">
        <v>61.223379999999999</v>
      </c>
      <c r="BL134" s="29">
        <v>61.313459999999999</v>
      </c>
      <c r="BM134" s="29">
        <v>63.133710000000001</v>
      </c>
      <c r="BN134" s="29">
        <v>64.980189999999993</v>
      </c>
      <c r="BO134" s="29">
        <v>67.307869999999994</v>
      </c>
      <c r="BP134" s="29">
        <v>68.726249999999993</v>
      </c>
      <c r="BQ134" s="29">
        <v>69.244410000000002</v>
      </c>
      <c r="BR134" s="29">
        <v>69.411770000000004</v>
      </c>
      <c r="BS134" s="29">
        <v>68.672389999999993</v>
      </c>
      <c r="BT134" s="29">
        <v>69.051469999999995</v>
      </c>
      <c r="BU134" s="29">
        <v>68.088310000000007</v>
      </c>
      <c r="BV134" s="29">
        <v>66.301060000000007</v>
      </c>
      <c r="BW134" s="29">
        <v>64.176950000000005</v>
      </c>
      <c r="BX134" s="29">
        <v>62.286839999999998</v>
      </c>
      <c r="BY134" s="29">
        <v>61.383310000000002</v>
      </c>
      <c r="BZ134" s="29">
        <v>61.285809999999998</v>
      </c>
      <c r="CA134" s="29">
        <v>61.445740000000001</v>
      </c>
      <c r="CB134" s="29">
        <v>61.273009999999999</v>
      </c>
    </row>
    <row r="135" spans="1:105" x14ac:dyDescent="0.25">
      <c r="A135" s="9" t="s">
        <v>161</v>
      </c>
      <c r="B135" s="9" t="s">
        <v>162</v>
      </c>
      <c r="C135" s="9" t="s">
        <v>18</v>
      </c>
      <c r="D135" s="9" t="s">
        <v>148</v>
      </c>
      <c r="E135" s="9">
        <v>2023</v>
      </c>
      <c r="F135" s="9">
        <v>6</v>
      </c>
      <c r="BE135" s="29">
        <v>64.321619999999996</v>
      </c>
      <c r="BF135" s="29">
        <v>63.981540000000003</v>
      </c>
      <c r="BG135" s="29">
        <v>63.574820000000003</v>
      </c>
      <c r="BH135" s="29">
        <v>63.504959999999997</v>
      </c>
      <c r="BI135" s="29">
        <v>63.152090000000001</v>
      </c>
      <c r="BJ135" s="29">
        <v>63.159520000000001</v>
      </c>
      <c r="BK135" s="29">
        <v>63.396099999999997</v>
      </c>
      <c r="BL135" s="29">
        <v>64.883709999999994</v>
      </c>
      <c r="BM135" s="29">
        <v>66.984409999999997</v>
      </c>
      <c r="BN135" s="29">
        <v>70.807869999999994</v>
      </c>
      <c r="BO135" s="29">
        <v>73.758240000000001</v>
      </c>
      <c r="BP135" s="29">
        <v>74.250810000000001</v>
      </c>
      <c r="BQ135" s="29">
        <v>75.468199999999996</v>
      </c>
      <c r="BR135" s="29">
        <v>75.494410000000002</v>
      </c>
      <c r="BS135" s="29">
        <v>74.330250000000007</v>
      </c>
      <c r="BT135" s="29">
        <v>73.78125</v>
      </c>
      <c r="BU135" s="29">
        <v>72.747209999999995</v>
      </c>
      <c r="BV135" s="29">
        <v>71.560659999999999</v>
      </c>
      <c r="BW135" s="29">
        <v>70.690770000000001</v>
      </c>
      <c r="BX135" s="29">
        <v>69.185519999999997</v>
      </c>
      <c r="BY135" s="29">
        <v>66.692539999999994</v>
      </c>
      <c r="BZ135" s="29">
        <v>65.629080000000002</v>
      </c>
      <c r="CA135" s="29">
        <v>64.792209999999997</v>
      </c>
      <c r="CB135" s="29">
        <v>64.169120000000007</v>
      </c>
    </row>
    <row r="136" spans="1:105" x14ac:dyDescent="0.25">
      <c r="A136" s="9" t="s">
        <v>161</v>
      </c>
      <c r="B136" s="9" t="s">
        <v>162</v>
      </c>
      <c r="C136" s="9" t="s">
        <v>18</v>
      </c>
      <c r="D136" s="9" t="s">
        <v>148</v>
      </c>
      <c r="E136" s="9">
        <v>2023</v>
      </c>
      <c r="F136" s="9">
        <v>7</v>
      </c>
      <c r="G136" s="9">
        <v>112.6592</v>
      </c>
      <c r="H136" s="9">
        <v>110.9413</v>
      </c>
      <c r="I136" s="9">
        <v>108.4101</v>
      </c>
      <c r="J136" s="9">
        <v>123.40179999999999</v>
      </c>
      <c r="K136" s="9">
        <v>152.17099999999999</v>
      </c>
      <c r="L136" s="9">
        <v>177.9709</v>
      </c>
      <c r="M136" s="9">
        <v>200.2551</v>
      </c>
      <c r="N136" s="9">
        <v>218.02719999999999</v>
      </c>
      <c r="O136" s="9">
        <v>238.0284</v>
      </c>
      <c r="P136" s="9">
        <v>249.00819999999999</v>
      </c>
      <c r="Q136" s="9">
        <v>256.2441</v>
      </c>
      <c r="R136" s="9">
        <v>251.36760000000001</v>
      </c>
      <c r="S136" s="9">
        <v>193.42930000000001</v>
      </c>
      <c r="T136" s="9">
        <v>167.56630000000001</v>
      </c>
      <c r="U136" s="9">
        <v>168.55029999999999</v>
      </c>
      <c r="V136" s="9">
        <v>162.40199999999999</v>
      </c>
      <c r="W136" s="9">
        <v>146.7415</v>
      </c>
      <c r="X136" s="9">
        <v>109.9327</v>
      </c>
      <c r="Y136" s="9">
        <v>117.36360000000001</v>
      </c>
      <c r="Z136" s="9">
        <v>141.7688</v>
      </c>
      <c r="AA136" s="9">
        <v>138.00980000000001</v>
      </c>
      <c r="AB136" s="9">
        <v>127.6991</v>
      </c>
      <c r="AC136" s="9">
        <v>118.6942</v>
      </c>
      <c r="AD136" s="9">
        <v>118.75020000000001</v>
      </c>
      <c r="AE136" s="9">
        <v>148.98339999999999</v>
      </c>
      <c r="AF136" s="9">
        <v>112.0206</v>
      </c>
      <c r="AG136" s="9">
        <v>109.95050000000001</v>
      </c>
      <c r="AH136" s="9">
        <v>112.20440000000001</v>
      </c>
      <c r="AI136" s="9">
        <v>125.8792</v>
      </c>
      <c r="AJ136" s="9">
        <v>153.1533</v>
      </c>
      <c r="AK136" s="9">
        <v>176.2988</v>
      </c>
      <c r="AL136" s="9">
        <v>196.49250000000001</v>
      </c>
      <c r="AM136" s="9">
        <v>217.6782</v>
      </c>
      <c r="AN136" s="9">
        <v>232.11330000000001</v>
      </c>
      <c r="AO136" s="9">
        <v>242.0889</v>
      </c>
      <c r="AP136" s="9">
        <v>241.77950000000001</v>
      </c>
      <c r="AQ136" s="9">
        <v>238.40860000000001</v>
      </c>
      <c r="AR136" s="9">
        <v>236.34880000000001</v>
      </c>
      <c r="AS136" s="9">
        <v>232.15309999999999</v>
      </c>
      <c r="AT136" s="9">
        <v>233.42490000000001</v>
      </c>
      <c r="AU136" s="9">
        <v>225.59739999999999</v>
      </c>
      <c r="AV136" s="9">
        <v>211.6283</v>
      </c>
      <c r="AW136" s="9">
        <v>166.46709999999999</v>
      </c>
      <c r="AX136" s="9">
        <v>149.3006</v>
      </c>
      <c r="AY136" s="9">
        <v>146.49010000000001</v>
      </c>
      <c r="AZ136" s="9">
        <v>136.7012</v>
      </c>
      <c r="BA136" s="9">
        <v>126.1374</v>
      </c>
      <c r="BB136" s="9">
        <v>119.5776</v>
      </c>
      <c r="BC136" s="9">
        <v>119.62990000000001</v>
      </c>
      <c r="BD136" s="9">
        <v>213.10939999999999</v>
      </c>
      <c r="BE136" s="29">
        <v>67.558779999999999</v>
      </c>
      <c r="BF136" s="29">
        <v>67.150890000000004</v>
      </c>
      <c r="BG136" s="29">
        <v>66.969329999999999</v>
      </c>
      <c r="BH136" s="29">
        <v>66.638000000000005</v>
      </c>
      <c r="BI136" s="29">
        <v>66.880449999999996</v>
      </c>
      <c r="BJ136" s="29">
        <v>66.37133</v>
      </c>
      <c r="BK136" s="29">
        <v>67.187449999999998</v>
      </c>
      <c r="BL136" s="29">
        <v>67.861999999999995</v>
      </c>
      <c r="BM136" s="29">
        <v>69.980999999999995</v>
      </c>
      <c r="BN136" s="29">
        <v>71.224559999999997</v>
      </c>
      <c r="BO136" s="29">
        <v>72.813999999999993</v>
      </c>
      <c r="BP136" s="29">
        <v>74.204999999999998</v>
      </c>
      <c r="BQ136" s="29">
        <v>75.560779999999994</v>
      </c>
      <c r="BR136" s="29">
        <v>77.18244</v>
      </c>
      <c r="BS136" s="29">
        <v>78.918660000000003</v>
      </c>
      <c r="BT136" s="29">
        <v>79.537120000000002</v>
      </c>
      <c r="BU136" s="29">
        <v>79.997669999999999</v>
      </c>
      <c r="BV136" s="29">
        <v>79.85378</v>
      </c>
      <c r="BW136" s="29">
        <v>76.503780000000006</v>
      </c>
      <c r="BX136" s="29">
        <v>74.331890000000001</v>
      </c>
      <c r="BY136" s="29">
        <v>71.611999999999995</v>
      </c>
      <c r="BZ136" s="29">
        <v>70.937449999999998</v>
      </c>
      <c r="CA136" s="29">
        <v>70.348560000000006</v>
      </c>
      <c r="CB136" s="29">
        <v>69.936890000000005</v>
      </c>
      <c r="CC136" s="9">
        <v>2.030049</v>
      </c>
      <c r="CD136" s="9">
        <v>2.0178609999999999</v>
      </c>
      <c r="CE136" s="9">
        <v>2.053226</v>
      </c>
      <c r="CF136" s="9">
        <v>2.0292309999999998</v>
      </c>
      <c r="CG136" s="9">
        <v>1.8413790000000001</v>
      </c>
      <c r="CH136" s="9">
        <v>1.632239</v>
      </c>
      <c r="CI136" s="9">
        <v>2.5375839999999998</v>
      </c>
      <c r="CJ136" s="9">
        <v>4.6543960000000002</v>
      </c>
      <c r="CK136" s="9">
        <v>7.1231710000000001</v>
      </c>
      <c r="CL136" s="9">
        <v>13.404730000000001</v>
      </c>
      <c r="CM136" s="9">
        <v>15.248519999999999</v>
      </c>
      <c r="CN136" s="9">
        <v>14.82666</v>
      </c>
      <c r="CO136" s="9">
        <v>8.7977139999999991</v>
      </c>
      <c r="CP136" s="9">
        <v>8.7449069999999995</v>
      </c>
      <c r="CQ136" s="9">
        <v>12.227930000000001</v>
      </c>
      <c r="CR136" s="9">
        <v>14.473269999999999</v>
      </c>
      <c r="CS136" s="9">
        <v>17.891159999999999</v>
      </c>
      <c r="CT136" s="9">
        <v>16.256869999999999</v>
      </c>
      <c r="CU136" s="9">
        <v>13.08708</v>
      </c>
      <c r="CV136" s="9">
        <v>9.4335100000000001</v>
      </c>
      <c r="CW136" s="9">
        <v>8.1752230000000008</v>
      </c>
      <c r="CX136" s="9">
        <v>2.602611</v>
      </c>
      <c r="CY136" s="9">
        <v>3.7552979999999998</v>
      </c>
      <c r="CZ136" s="9">
        <v>3.7539699999999998</v>
      </c>
      <c r="DA136" s="9">
        <v>10.78323</v>
      </c>
    </row>
    <row r="137" spans="1:105" x14ac:dyDescent="0.25">
      <c r="A137" s="9" t="s">
        <v>161</v>
      </c>
      <c r="B137" s="9" t="s">
        <v>162</v>
      </c>
      <c r="C137" s="9" t="s">
        <v>18</v>
      </c>
      <c r="D137" s="9" t="s">
        <v>148</v>
      </c>
      <c r="E137" s="9">
        <v>2023</v>
      </c>
      <c r="F137" s="9">
        <v>8</v>
      </c>
      <c r="BE137" s="29">
        <v>71.212879999999998</v>
      </c>
      <c r="BF137" s="29">
        <v>70.288889999999995</v>
      </c>
      <c r="BG137" s="29">
        <v>69.611109999999996</v>
      </c>
      <c r="BH137" s="29">
        <v>68.666659999999993</v>
      </c>
      <c r="BI137" s="29">
        <v>68.775999999999996</v>
      </c>
      <c r="BJ137" s="29">
        <v>68.525999999999996</v>
      </c>
      <c r="BK137" s="29">
        <v>68.937110000000004</v>
      </c>
      <c r="BL137" s="29">
        <v>69.648219999999995</v>
      </c>
      <c r="BM137" s="29">
        <v>73.812889999999996</v>
      </c>
      <c r="BN137" s="29">
        <v>77.880110000000002</v>
      </c>
      <c r="BO137" s="29">
        <v>81.673109999999994</v>
      </c>
      <c r="BP137" s="29">
        <v>83.495890000000003</v>
      </c>
      <c r="BQ137" s="29">
        <v>84.440330000000003</v>
      </c>
      <c r="BR137" s="29">
        <v>83.368110000000001</v>
      </c>
      <c r="BS137" s="29">
        <v>83.068119999999993</v>
      </c>
      <c r="BT137" s="29">
        <v>83.420450000000002</v>
      </c>
      <c r="BU137" s="29">
        <v>83.327770000000001</v>
      </c>
      <c r="BV137" s="29">
        <v>82.459339999999997</v>
      </c>
      <c r="BW137" s="29">
        <v>80.017560000000003</v>
      </c>
      <c r="BX137" s="29">
        <v>77.221329999999995</v>
      </c>
      <c r="BY137" s="29">
        <v>74.95411</v>
      </c>
      <c r="BZ137" s="29">
        <v>73.671329999999998</v>
      </c>
      <c r="CA137" s="29">
        <v>72.657889999999995</v>
      </c>
      <c r="CB137" s="29">
        <v>72.315219999999997</v>
      </c>
    </row>
    <row r="138" spans="1:105" x14ac:dyDescent="0.25">
      <c r="A138" s="9" t="s">
        <v>161</v>
      </c>
      <c r="B138" s="9" t="s">
        <v>162</v>
      </c>
      <c r="C138" s="9" t="s">
        <v>18</v>
      </c>
      <c r="D138" s="9" t="s">
        <v>148</v>
      </c>
      <c r="E138" s="9">
        <v>2023</v>
      </c>
      <c r="F138" s="9">
        <v>9</v>
      </c>
      <c r="BE138" s="29">
        <v>71.022220000000004</v>
      </c>
      <c r="BF138" s="29">
        <v>70.594440000000006</v>
      </c>
      <c r="BG138" s="29">
        <v>70.433329999999998</v>
      </c>
      <c r="BH138" s="29">
        <v>69.666659999999993</v>
      </c>
      <c r="BI138" s="29">
        <v>69.183329999999998</v>
      </c>
      <c r="BJ138" s="29">
        <v>68.861109999999996</v>
      </c>
      <c r="BK138" s="29">
        <v>69.233329999999995</v>
      </c>
      <c r="BL138" s="29">
        <v>70.161109999999994</v>
      </c>
      <c r="BM138" s="29">
        <v>72.783330000000007</v>
      </c>
      <c r="BN138" s="29">
        <v>76.511110000000002</v>
      </c>
      <c r="BO138" s="29">
        <v>80.716669999999993</v>
      </c>
      <c r="BP138" s="29">
        <v>82.033330000000007</v>
      </c>
      <c r="BQ138" s="29">
        <v>83.94444</v>
      </c>
      <c r="BR138" s="29">
        <v>84.75</v>
      </c>
      <c r="BS138" s="29">
        <v>85.411109999999994</v>
      </c>
      <c r="BT138" s="29">
        <v>85.661109999999994</v>
      </c>
      <c r="BU138" s="29">
        <v>85.022220000000004</v>
      </c>
      <c r="BV138" s="29">
        <v>83.611109999999996</v>
      </c>
      <c r="BW138" s="29">
        <v>83.327770000000001</v>
      </c>
      <c r="BX138" s="29">
        <v>78.622219999999999</v>
      </c>
      <c r="BY138" s="29">
        <v>76.322220000000002</v>
      </c>
      <c r="BZ138" s="29">
        <v>74.522220000000004</v>
      </c>
      <c r="CA138" s="29">
        <v>73.611109999999996</v>
      </c>
      <c r="CB138" s="29">
        <v>72.95</v>
      </c>
    </row>
    <row r="139" spans="1:105" x14ac:dyDescent="0.25">
      <c r="A139" s="9" t="s">
        <v>161</v>
      </c>
      <c r="B139" s="9" t="s">
        <v>162</v>
      </c>
      <c r="C139" s="9" t="s">
        <v>18</v>
      </c>
      <c r="D139" s="9" t="s">
        <v>148</v>
      </c>
      <c r="E139" s="9">
        <v>2023</v>
      </c>
      <c r="F139" s="9">
        <v>10</v>
      </c>
      <c r="BE139" s="29">
        <v>64.768439999999998</v>
      </c>
      <c r="BF139" s="29">
        <v>64.611109999999996</v>
      </c>
      <c r="BG139" s="29">
        <v>64.131</v>
      </c>
      <c r="BH139" s="29">
        <v>63.156999999999996</v>
      </c>
      <c r="BI139" s="29">
        <v>61.909669999999998</v>
      </c>
      <c r="BJ139" s="29">
        <v>61.501779999999997</v>
      </c>
      <c r="BK139" s="29">
        <v>61.30789</v>
      </c>
      <c r="BL139" s="29">
        <v>61.551780000000001</v>
      </c>
      <c r="BM139" s="29">
        <v>63.66433</v>
      </c>
      <c r="BN139" s="29">
        <v>67.632450000000006</v>
      </c>
      <c r="BO139" s="29">
        <v>71.208439999999996</v>
      </c>
      <c r="BP139" s="29">
        <v>74.773989999999998</v>
      </c>
      <c r="BQ139" s="29">
        <v>77.264330000000001</v>
      </c>
      <c r="BR139" s="29">
        <v>76.912559999999999</v>
      </c>
      <c r="BS139" s="29">
        <v>76.786550000000005</v>
      </c>
      <c r="BT139" s="29">
        <v>75.800550000000001</v>
      </c>
      <c r="BU139" s="29">
        <v>74.803780000000003</v>
      </c>
      <c r="BV139" s="29">
        <v>74.408779999999993</v>
      </c>
      <c r="BW139" s="29">
        <v>73.063109999999995</v>
      </c>
      <c r="BX139" s="29">
        <v>70.325999999999993</v>
      </c>
      <c r="BY139" s="29">
        <v>69.203220000000002</v>
      </c>
      <c r="BZ139" s="29">
        <v>67.641229999999993</v>
      </c>
      <c r="CA139" s="29">
        <v>67.17689</v>
      </c>
      <c r="CB139" s="29">
        <v>65.877219999999994</v>
      </c>
    </row>
    <row r="140" spans="1:105" x14ac:dyDescent="0.25">
      <c r="A140" s="9" t="s">
        <v>161</v>
      </c>
      <c r="B140" s="9" t="s">
        <v>162</v>
      </c>
      <c r="C140" s="9" t="s">
        <v>18</v>
      </c>
      <c r="D140" s="9" t="s">
        <v>148</v>
      </c>
      <c r="E140" s="9">
        <v>2024</v>
      </c>
      <c r="F140" s="9">
        <v>5</v>
      </c>
      <c r="BE140" s="29">
        <v>60.765590000000003</v>
      </c>
      <c r="BF140" s="29">
        <v>60.64188</v>
      </c>
      <c r="BG140" s="29">
        <v>60.572020000000002</v>
      </c>
      <c r="BH140" s="29">
        <v>60.731949999999998</v>
      </c>
      <c r="BI140" s="29">
        <v>60.703159999999997</v>
      </c>
      <c r="BJ140" s="29">
        <v>60.649299999999997</v>
      </c>
      <c r="BK140" s="29">
        <v>61.223379999999999</v>
      </c>
      <c r="BL140" s="29">
        <v>61.313459999999999</v>
      </c>
      <c r="BM140" s="29">
        <v>63.133710000000001</v>
      </c>
      <c r="BN140" s="29">
        <v>64.980189999999993</v>
      </c>
      <c r="BO140" s="29">
        <v>67.307869999999994</v>
      </c>
      <c r="BP140" s="29">
        <v>68.726249999999993</v>
      </c>
      <c r="BQ140" s="29">
        <v>69.244410000000002</v>
      </c>
      <c r="BR140" s="29">
        <v>69.411770000000004</v>
      </c>
      <c r="BS140" s="29">
        <v>68.672389999999993</v>
      </c>
      <c r="BT140" s="29">
        <v>69.051469999999995</v>
      </c>
      <c r="BU140" s="29">
        <v>68.088310000000007</v>
      </c>
      <c r="BV140" s="29">
        <v>66.301060000000007</v>
      </c>
      <c r="BW140" s="29">
        <v>64.176950000000005</v>
      </c>
      <c r="BX140" s="29">
        <v>62.286839999999998</v>
      </c>
      <c r="BY140" s="29">
        <v>61.383310000000002</v>
      </c>
      <c r="BZ140" s="29">
        <v>61.285809999999998</v>
      </c>
      <c r="CA140" s="29">
        <v>61.445740000000001</v>
      </c>
      <c r="CB140" s="29">
        <v>61.273009999999999</v>
      </c>
    </row>
    <row r="141" spans="1:105" x14ac:dyDescent="0.25">
      <c r="A141" s="9" t="s">
        <v>161</v>
      </c>
      <c r="B141" s="9" t="s">
        <v>162</v>
      </c>
      <c r="C141" s="9" t="s">
        <v>18</v>
      </c>
      <c r="D141" s="9" t="s">
        <v>148</v>
      </c>
      <c r="E141" s="9">
        <v>2024</v>
      </c>
      <c r="F141" s="9">
        <v>6</v>
      </c>
      <c r="BE141" s="29">
        <v>64.321619999999996</v>
      </c>
      <c r="BF141" s="29">
        <v>63.981540000000003</v>
      </c>
      <c r="BG141" s="29">
        <v>63.574820000000003</v>
      </c>
      <c r="BH141" s="29">
        <v>63.504959999999997</v>
      </c>
      <c r="BI141" s="29">
        <v>63.152090000000001</v>
      </c>
      <c r="BJ141" s="29">
        <v>63.159520000000001</v>
      </c>
      <c r="BK141" s="29">
        <v>63.396099999999997</v>
      </c>
      <c r="BL141" s="29">
        <v>64.883709999999994</v>
      </c>
      <c r="BM141" s="29">
        <v>66.984409999999997</v>
      </c>
      <c r="BN141" s="29">
        <v>70.807869999999994</v>
      </c>
      <c r="BO141" s="29">
        <v>73.758240000000001</v>
      </c>
      <c r="BP141" s="29">
        <v>74.250810000000001</v>
      </c>
      <c r="BQ141" s="29">
        <v>75.468199999999996</v>
      </c>
      <c r="BR141" s="29">
        <v>75.494410000000002</v>
      </c>
      <c r="BS141" s="29">
        <v>74.330250000000007</v>
      </c>
      <c r="BT141" s="29">
        <v>73.78125</v>
      </c>
      <c r="BU141" s="29">
        <v>72.747209999999995</v>
      </c>
      <c r="BV141" s="29">
        <v>71.560659999999999</v>
      </c>
      <c r="BW141" s="29">
        <v>70.690770000000001</v>
      </c>
      <c r="BX141" s="29">
        <v>69.185519999999997</v>
      </c>
      <c r="BY141" s="29">
        <v>66.692539999999994</v>
      </c>
      <c r="BZ141" s="29">
        <v>65.629080000000002</v>
      </c>
      <c r="CA141" s="29">
        <v>64.792209999999997</v>
      </c>
      <c r="CB141" s="29">
        <v>64.169120000000007</v>
      </c>
    </row>
    <row r="142" spans="1:105" x14ac:dyDescent="0.25">
      <c r="A142" s="9" t="s">
        <v>161</v>
      </c>
      <c r="B142" s="9" t="s">
        <v>162</v>
      </c>
      <c r="C142" s="9" t="s">
        <v>18</v>
      </c>
      <c r="D142" s="9" t="s">
        <v>148</v>
      </c>
      <c r="E142" s="9">
        <v>2024</v>
      </c>
      <c r="F142" s="9">
        <v>7</v>
      </c>
      <c r="G142" s="9">
        <v>112.6587</v>
      </c>
      <c r="H142" s="9">
        <v>110.84229999999999</v>
      </c>
      <c r="I142" s="9">
        <v>108.2923</v>
      </c>
      <c r="J142" s="9">
        <v>123.352</v>
      </c>
      <c r="K142" s="9">
        <v>151.96299999999999</v>
      </c>
      <c r="L142" s="9">
        <v>177.85830000000001</v>
      </c>
      <c r="M142" s="9">
        <v>200.29849999999999</v>
      </c>
      <c r="N142" s="9">
        <v>218.00989999999999</v>
      </c>
      <c r="O142" s="9">
        <v>238.09950000000001</v>
      </c>
      <c r="P142" s="9">
        <v>249.03479999999999</v>
      </c>
      <c r="Q142" s="9">
        <v>256.21890000000002</v>
      </c>
      <c r="R142" s="9">
        <v>251.3229</v>
      </c>
      <c r="S142" s="9">
        <v>193.42580000000001</v>
      </c>
      <c r="T142" s="9">
        <v>167.85919999999999</v>
      </c>
      <c r="U142" s="9">
        <v>168.8432</v>
      </c>
      <c r="V142" s="9">
        <v>162.86580000000001</v>
      </c>
      <c r="W142" s="9">
        <v>147.20480000000001</v>
      </c>
      <c r="X142" s="9">
        <v>110.4025</v>
      </c>
      <c r="Y142" s="9">
        <v>117.8817</v>
      </c>
      <c r="Z142" s="9">
        <v>142.0487</v>
      </c>
      <c r="AA142" s="9">
        <v>138.38589999999999</v>
      </c>
      <c r="AB142" s="9">
        <v>127.9926</v>
      </c>
      <c r="AC142" s="9">
        <v>118.9736</v>
      </c>
      <c r="AD142" s="9">
        <v>119.0296</v>
      </c>
      <c r="AE142" s="9">
        <v>149.3091</v>
      </c>
      <c r="AF142" s="9">
        <v>112.0202</v>
      </c>
      <c r="AG142" s="9">
        <v>109.8516</v>
      </c>
      <c r="AH142" s="9">
        <v>112.0866</v>
      </c>
      <c r="AI142" s="9">
        <v>125.82940000000001</v>
      </c>
      <c r="AJ142" s="9">
        <v>152.9453</v>
      </c>
      <c r="AK142" s="9">
        <v>176.18620000000001</v>
      </c>
      <c r="AL142" s="9">
        <v>196.536</v>
      </c>
      <c r="AM142" s="9">
        <v>217.6609</v>
      </c>
      <c r="AN142" s="9">
        <v>232.18440000000001</v>
      </c>
      <c r="AO142" s="9">
        <v>242.1155</v>
      </c>
      <c r="AP142" s="9">
        <v>241.7543</v>
      </c>
      <c r="AQ142" s="9">
        <v>238.3639</v>
      </c>
      <c r="AR142" s="9">
        <v>236.34540000000001</v>
      </c>
      <c r="AS142" s="9">
        <v>232.446</v>
      </c>
      <c r="AT142" s="9">
        <v>233.71780000000001</v>
      </c>
      <c r="AU142" s="9">
        <v>226.06120000000001</v>
      </c>
      <c r="AV142" s="9">
        <v>212.0916</v>
      </c>
      <c r="AW142" s="9">
        <v>166.93690000000001</v>
      </c>
      <c r="AX142" s="9">
        <v>149.81880000000001</v>
      </c>
      <c r="AY142" s="9">
        <v>146.77000000000001</v>
      </c>
      <c r="AZ142" s="9">
        <v>137.07730000000001</v>
      </c>
      <c r="BA142" s="9">
        <v>126.43089999999999</v>
      </c>
      <c r="BB142" s="9">
        <v>119.8569</v>
      </c>
      <c r="BC142" s="9">
        <v>119.9093</v>
      </c>
      <c r="BD142" s="9">
        <v>213.43520000000001</v>
      </c>
      <c r="BE142" s="29">
        <v>67.558779999999999</v>
      </c>
      <c r="BF142" s="29">
        <v>67.150890000000004</v>
      </c>
      <c r="BG142" s="29">
        <v>66.969329999999999</v>
      </c>
      <c r="BH142" s="29">
        <v>66.638000000000005</v>
      </c>
      <c r="BI142" s="29">
        <v>66.880449999999996</v>
      </c>
      <c r="BJ142" s="29">
        <v>66.37133</v>
      </c>
      <c r="BK142" s="29">
        <v>67.187449999999998</v>
      </c>
      <c r="BL142" s="29">
        <v>67.861999999999995</v>
      </c>
      <c r="BM142" s="29">
        <v>69.980999999999995</v>
      </c>
      <c r="BN142" s="29">
        <v>71.224559999999997</v>
      </c>
      <c r="BO142" s="29">
        <v>72.813999999999993</v>
      </c>
      <c r="BP142" s="29">
        <v>74.204999999999998</v>
      </c>
      <c r="BQ142" s="29">
        <v>75.560779999999994</v>
      </c>
      <c r="BR142" s="29">
        <v>77.18244</v>
      </c>
      <c r="BS142" s="29">
        <v>78.918660000000003</v>
      </c>
      <c r="BT142" s="29">
        <v>79.537120000000002</v>
      </c>
      <c r="BU142" s="29">
        <v>79.997669999999999</v>
      </c>
      <c r="BV142" s="29">
        <v>79.85378</v>
      </c>
      <c r="BW142" s="29">
        <v>76.503780000000006</v>
      </c>
      <c r="BX142" s="29">
        <v>74.331890000000001</v>
      </c>
      <c r="BY142" s="29">
        <v>71.611999999999995</v>
      </c>
      <c r="BZ142" s="29">
        <v>70.937449999999998</v>
      </c>
      <c r="CA142" s="29">
        <v>70.348560000000006</v>
      </c>
      <c r="CB142" s="29">
        <v>69.936890000000005</v>
      </c>
      <c r="CC142" s="9">
        <v>2.0223330000000002</v>
      </c>
      <c r="CD142" s="9">
        <v>2.0095830000000001</v>
      </c>
      <c r="CE142" s="9">
        <v>2.0454680000000001</v>
      </c>
      <c r="CF142" s="9">
        <v>2.021388</v>
      </c>
      <c r="CG142" s="9">
        <v>1.8325940000000001</v>
      </c>
      <c r="CH142" s="9">
        <v>1.623623</v>
      </c>
      <c r="CI142" s="9">
        <v>2.5236170000000002</v>
      </c>
      <c r="CJ142" s="9">
        <v>4.637499</v>
      </c>
      <c r="CK142" s="9">
        <v>7.0880460000000003</v>
      </c>
      <c r="CL142" s="9">
        <v>13.36917</v>
      </c>
      <c r="CM142" s="9">
        <v>15.20706</v>
      </c>
      <c r="CN142" s="9">
        <v>14.74461</v>
      </c>
      <c r="CO142" s="9">
        <v>8.7071439999999996</v>
      </c>
      <c r="CP142" s="9">
        <v>8.686636</v>
      </c>
      <c r="CQ142" s="9">
        <v>12.17122</v>
      </c>
      <c r="CR142" s="9">
        <v>14.401910000000001</v>
      </c>
      <c r="CS142" s="9">
        <v>17.834250000000001</v>
      </c>
      <c r="CT142" s="9">
        <v>16.205590000000001</v>
      </c>
      <c r="CU142" s="9">
        <v>13.002509999999999</v>
      </c>
      <c r="CV142" s="9">
        <v>9.355321</v>
      </c>
      <c r="CW142" s="9">
        <v>8.1299510000000001</v>
      </c>
      <c r="CX142" s="9">
        <v>2.5910289999999998</v>
      </c>
      <c r="CY142" s="9">
        <v>3.7482530000000001</v>
      </c>
      <c r="CZ142" s="9">
        <v>3.7487080000000002</v>
      </c>
      <c r="DA142" s="9">
        <v>10.739890000000001</v>
      </c>
    </row>
    <row r="143" spans="1:105" x14ac:dyDescent="0.25">
      <c r="A143" s="9" t="s">
        <v>161</v>
      </c>
      <c r="B143" s="9" t="s">
        <v>162</v>
      </c>
      <c r="C143" s="9" t="s">
        <v>18</v>
      </c>
      <c r="D143" s="9" t="s">
        <v>148</v>
      </c>
      <c r="E143" s="9">
        <v>2024</v>
      </c>
      <c r="F143" s="9">
        <v>8</v>
      </c>
      <c r="BE143" s="29">
        <v>71.212879999999998</v>
      </c>
      <c r="BF143" s="29">
        <v>70.288889999999995</v>
      </c>
      <c r="BG143" s="29">
        <v>69.611109999999996</v>
      </c>
      <c r="BH143" s="29">
        <v>68.666659999999993</v>
      </c>
      <c r="BI143" s="29">
        <v>68.775999999999996</v>
      </c>
      <c r="BJ143" s="29">
        <v>68.525999999999996</v>
      </c>
      <c r="BK143" s="29">
        <v>68.937110000000004</v>
      </c>
      <c r="BL143" s="29">
        <v>69.648219999999995</v>
      </c>
      <c r="BM143" s="29">
        <v>73.812889999999996</v>
      </c>
      <c r="BN143" s="29">
        <v>77.880110000000002</v>
      </c>
      <c r="BO143" s="29">
        <v>81.673109999999994</v>
      </c>
      <c r="BP143" s="29">
        <v>83.495890000000003</v>
      </c>
      <c r="BQ143" s="29">
        <v>84.440330000000003</v>
      </c>
      <c r="BR143" s="29">
        <v>83.368110000000001</v>
      </c>
      <c r="BS143" s="29">
        <v>83.068119999999993</v>
      </c>
      <c r="BT143" s="29">
        <v>83.420450000000002</v>
      </c>
      <c r="BU143" s="29">
        <v>83.327770000000001</v>
      </c>
      <c r="BV143" s="29">
        <v>82.459339999999997</v>
      </c>
      <c r="BW143" s="29">
        <v>80.017560000000003</v>
      </c>
      <c r="BX143" s="29">
        <v>77.221329999999995</v>
      </c>
      <c r="BY143" s="29">
        <v>74.95411</v>
      </c>
      <c r="BZ143" s="29">
        <v>73.671329999999998</v>
      </c>
      <c r="CA143" s="29">
        <v>72.657889999999995</v>
      </c>
      <c r="CB143" s="29">
        <v>72.315219999999997</v>
      </c>
    </row>
    <row r="144" spans="1:105" x14ac:dyDescent="0.25">
      <c r="A144" s="9" t="s">
        <v>161</v>
      </c>
      <c r="B144" s="9" t="s">
        <v>162</v>
      </c>
      <c r="C144" s="9" t="s">
        <v>18</v>
      </c>
      <c r="D144" s="9" t="s">
        <v>148</v>
      </c>
      <c r="E144" s="9">
        <v>2024</v>
      </c>
      <c r="F144" s="9">
        <v>9</v>
      </c>
      <c r="BE144" s="29">
        <v>71.022220000000004</v>
      </c>
      <c r="BF144" s="29">
        <v>70.594440000000006</v>
      </c>
      <c r="BG144" s="29">
        <v>70.433329999999998</v>
      </c>
      <c r="BH144" s="29">
        <v>69.666659999999993</v>
      </c>
      <c r="BI144" s="29">
        <v>69.183329999999998</v>
      </c>
      <c r="BJ144" s="29">
        <v>68.861109999999996</v>
      </c>
      <c r="BK144" s="29">
        <v>69.233329999999995</v>
      </c>
      <c r="BL144" s="29">
        <v>70.161109999999994</v>
      </c>
      <c r="BM144" s="29">
        <v>72.783330000000007</v>
      </c>
      <c r="BN144" s="29">
        <v>76.511110000000002</v>
      </c>
      <c r="BO144" s="29">
        <v>80.716669999999993</v>
      </c>
      <c r="BP144" s="29">
        <v>82.033330000000007</v>
      </c>
      <c r="BQ144" s="29">
        <v>83.94444</v>
      </c>
      <c r="BR144" s="29">
        <v>84.75</v>
      </c>
      <c r="BS144" s="29">
        <v>85.411109999999994</v>
      </c>
      <c r="BT144" s="29">
        <v>85.661109999999994</v>
      </c>
      <c r="BU144" s="29">
        <v>85.022220000000004</v>
      </c>
      <c r="BV144" s="29">
        <v>83.611109999999996</v>
      </c>
      <c r="BW144" s="29">
        <v>83.327770000000001</v>
      </c>
      <c r="BX144" s="29">
        <v>78.622219999999999</v>
      </c>
      <c r="BY144" s="29">
        <v>76.322220000000002</v>
      </c>
      <c r="BZ144" s="29">
        <v>74.522220000000004</v>
      </c>
      <c r="CA144" s="29">
        <v>73.611109999999996</v>
      </c>
      <c r="CB144" s="29">
        <v>72.95</v>
      </c>
    </row>
    <row r="145" spans="1:105" x14ac:dyDescent="0.25">
      <c r="A145" s="9" t="s">
        <v>161</v>
      </c>
      <c r="B145" s="9" t="s">
        <v>162</v>
      </c>
      <c r="C145" s="9" t="s">
        <v>18</v>
      </c>
      <c r="D145" s="9" t="s">
        <v>148</v>
      </c>
      <c r="E145" s="9">
        <v>2024</v>
      </c>
      <c r="F145" s="9">
        <v>10</v>
      </c>
      <c r="BE145" s="29">
        <v>64.768439999999998</v>
      </c>
      <c r="BF145" s="29">
        <v>64.611109999999996</v>
      </c>
      <c r="BG145" s="29">
        <v>64.131</v>
      </c>
      <c r="BH145" s="29">
        <v>63.156999999999996</v>
      </c>
      <c r="BI145" s="29">
        <v>61.909669999999998</v>
      </c>
      <c r="BJ145" s="29">
        <v>61.501779999999997</v>
      </c>
      <c r="BK145" s="29">
        <v>61.30789</v>
      </c>
      <c r="BL145" s="29">
        <v>61.551780000000001</v>
      </c>
      <c r="BM145" s="29">
        <v>63.66433</v>
      </c>
      <c r="BN145" s="29">
        <v>67.632450000000006</v>
      </c>
      <c r="BO145" s="29">
        <v>71.208439999999996</v>
      </c>
      <c r="BP145" s="29">
        <v>74.773989999999998</v>
      </c>
      <c r="BQ145" s="29">
        <v>77.264330000000001</v>
      </c>
      <c r="BR145" s="29">
        <v>76.912559999999999</v>
      </c>
      <c r="BS145" s="29">
        <v>76.786550000000005</v>
      </c>
      <c r="BT145" s="29">
        <v>75.800550000000001</v>
      </c>
      <c r="BU145" s="29">
        <v>74.803780000000003</v>
      </c>
      <c r="BV145" s="29">
        <v>74.408779999999993</v>
      </c>
      <c r="BW145" s="29">
        <v>73.063109999999995</v>
      </c>
      <c r="BX145" s="29">
        <v>70.325999999999993</v>
      </c>
      <c r="BY145" s="29">
        <v>69.203220000000002</v>
      </c>
      <c r="BZ145" s="29">
        <v>67.641229999999993</v>
      </c>
      <c r="CA145" s="29">
        <v>67.17689</v>
      </c>
      <c r="CB145" s="29">
        <v>65.877219999999994</v>
      </c>
    </row>
    <row r="146" spans="1:105" x14ac:dyDescent="0.25">
      <c r="A146" s="9" t="s">
        <v>161</v>
      </c>
      <c r="B146" s="9" t="s">
        <v>162</v>
      </c>
      <c r="C146" s="9" t="s">
        <v>18</v>
      </c>
      <c r="D146" s="9" t="s">
        <v>148</v>
      </c>
      <c r="E146" s="9">
        <v>2025</v>
      </c>
      <c r="F146" s="9">
        <v>5</v>
      </c>
      <c r="BE146" s="29">
        <v>60.765590000000003</v>
      </c>
      <c r="BF146" s="29">
        <v>60.64188</v>
      </c>
      <c r="BG146" s="29">
        <v>60.572020000000002</v>
      </c>
      <c r="BH146" s="29">
        <v>60.731949999999998</v>
      </c>
      <c r="BI146" s="29">
        <v>60.703159999999997</v>
      </c>
      <c r="BJ146" s="29">
        <v>60.649299999999997</v>
      </c>
      <c r="BK146" s="29">
        <v>61.223379999999999</v>
      </c>
      <c r="BL146" s="29">
        <v>61.313459999999999</v>
      </c>
      <c r="BM146" s="29">
        <v>63.133710000000001</v>
      </c>
      <c r="BN146" s="29">
        <v>64.980189999999993</v>
      </c>
      <c r="BO146" s="29">
        <v>67.307869999999994</v>
      </c>
      <c r="BP146" s="29">
        <v>68.726249999999993</v>
      </c>
      <c r="BQ146" s="29">
        <v>69.244410000000002</v>
      </c>
      <c r="BR146" s="29">
        <v>69.411770000000004</v>
      </c>
      <c r="BS146" s="29">
        <v>68.672389999999993</v>
      </c>
      <c r="BT146" s="29">
        <v>69.051469999999995</v>
      </c>
      <c r="BU146" s="29">
        <v>68.088310000000007</v>
      </c>
      <c r="BV146" s="29">
        <v>66.301060000000007</v>
      </c>
      <c r="BW146" s="29">
        <v>64.176950000000005</v>
      </c>
      <c r="BX146" s="29">
        <v>62.286839999999998</v>
      </c>
      <c r="BY146" s="29">
        <v>61.383310000000002</v>
      </c>
      <c r="BZ146" s="29">
        <v>61.285809999999998</v>
      </c>
      <c r="CA146" s="29">
        <v>61.445740000000001</v>
      </c>
      <c r="CB146" s="29">
        <v>61.273009999999999</v>
      </c>
    </row>
    <row r="147" spans="1:105" x14ac:dyDescent="0.25">
      <c r="A147" s="9" t="s">
        <v>161</v>
      </c>
      <c r="B147" s="9" t="s">
        <v>162</v>
      </c>
      <c r="C147" s="9" t="s">
        <v>18</v>
      </c>
      <c r="D147" s="9" t="s">
        <v>148</v>
      </c>
      <c r="E147" s="9">
        <v>2025</v>
      </c>
      <c r="F147" s="9">
        <v>6</v>
      </c>
      <c r="BE147" s="29">
        <v>64.321619999999996</v>
      </c>
      <c r="BF147" s="29">
        <v>63.981540000000003</v>
      </c>
      <c r="BG147" s="29">
        <v>63.574820000000003</v>
      </c>
      <c r="BH147" s="29">
        <v>63.504959999999997</v>
      </c>
      <c r="BI147" s="29">
        <v>63.152090000000001</v>
      </c>
      <c r="BJ147" s="29">
        <v>63.159520000000001</v>
      </c>
      <c r="BK147" s="29">
        <v>63.396099999999997</v>
      </c>
      <c r="BL147" s="29">
        <v>64.883709999999994</v>
      </c>
      <c r="BM147" s="29">
        <v>66.984409999999997</v>
      </c>
      <c r="BN147" s="29">
        <v>70.807869999999994</v>
      </c>
      <c r="BO147" s="29">
        <v>73.758240000000001</v>
      </c>
      <c r="BP147" s="29">
        <v>74.250810000000001</v>
      </c>
      <c r="BQ147" s="29">
        <v>75.468199999999996</v>
      </c>
      <c r="BR147" s="29">
        <v>75.494410000000002</v>
      </c>
      <c r="BS147" s="29">
        <v>74.330250000000007</v>
      </c>
      <c r="BT147" s="29">
        <v>73.78125</v>
      </c>
      <c r="BU147" s="29">
        <v>72.747209999999995</v>
      </c>
      <c r="BV147" s="29">
        <v>71.560659999999999</v>
      </c>
      <c r="BW147" s="29">
        <v>70.690770000000001</v>
      </c>
      <c r="BX147" s="29">
        <v>69.185519999999997</v>
      </c>
      <c r="BY147" s="29">
        <v>66.692539999999994</v>
      </c>
      <c r="BZ147" s="29">
        <v>65.629080000000002</v>
      </c>
      <c r="CA147" s="29">
        <v>64.792209999999997</v>
      </c>
      <c r="CB147" s="29">
        <v>64.169120000000007</v>
      </c>
    </row>
    <row r="148" spans="1:105" x14ac:dyDescent="0.25">
      <c r="A148" s="9" t="s">
        <v>161</v>
      </c>
      <c r="B148" s="9" t="s">
        <v>162</v>
      </c>
      <c r="C148" s="9" t="s">
        <v>18</v>
      </c>
      <c r="D148" s="9" t="s">
        <v>148</v>
      </c>
      <c r="E148" s="9">
        <v>2025</v>
      </c>
      <c r="F148" s="9">
        <v>7</v>
      </c>
      <c r="G148" s="9">
        <v>113.06529999999999</v>
      </c>
      <c r="H148" s="9">
        <v>111.1219</v>
      </c>
      <c r="I148" s="9">
        <v>108.4442</v>
      </c>
      <c r="J148" s="9">
        <v>123.5147</v>
      </c>
      <c r="K148" s="9">
        <v>151.8135</v>
      </c>
      <c r="L148" s="9">
        <v>177.83080000000001</v>
      </c>
      <c r="M148" s="9">
        <v>200.2987</v>
      </c>
      <c r="N148" s="9">
        <v>218.03440000000001</v>
      </c>
      <c r="O148" s="9">
        <v>238.27969999999999</v>
      </c>
      <c r="P148" s="9">
        <v>249.15280000000001</v>
      </c>
      <c r="Q148" s="9">
        <v>256.43180000000001</v>
      </c>
      <c r="R148" s="9">
        <v>251.69720000000001</v>
      </c>
      <c r="S148" s="9">
        <v>193.81270000000001</v>
      </c>
      <c r="T148" s="9">
        <v>168.29499999999999</v>
      </c>
      <c r="U148" s="9">
        <v>169.279</v>
      </c>
      <c r="V148" s="9">
        <v>163.32759999999999</v>
      </c>
      <c r="W148" s="9">
        <v>147.4915</v>
      </c>
      <c r="X148" s="9">
        <v>110.6086</v>
      </c>
      <c r="Y148" s="9">
        <v>118.2332</v>
      </c>
      <c r="Z148" s="9">
        <v>142.7139</v>
      </c>
      <c r="AA148" s="9">
        <v>138.85720000000001</v>
      </c>
      <c r="AB148" s="9">
        <v>128.4212</v>
      </c>
      <c r="AC148" s="9">
        <v>119.31910000000001</v>
      </c>
      <c r="AD148" s="9">
        <v>119.3751</v>
      </c>
      <c r="AE148" s="9">
        <v>149.78440000000001</v>
      </c>
      <c r="AF148" s="9">
        <v>112.4268</v>
      </c>
      <c r="AG148" s="9">
        <v>110.13120000000001</v>
      </c>
      <c r="AH148" s="9">
        <v>112.2385</v>
      </c>
      <c r="AI148" s="9">
        <v>125.9922</v>
      </c>
      <c r="AJ148" s="9">
        <v>152.79570000000001</v>
      </c>
      <c r="AK148" s="9">
        <v>176.15880000000001</v>
      </c>
      <c r="AL148" s="9">
        <v>196.5361</v>
      </c>
      <c r="AM148" s="9">
        <v>217.68530000000001</v>
      </c>
      <c r="AN148" s="9">
        <v>232.3646</v>
      </c>
      <c r="AO148" s="9">
        <v>242.23349999999999</v>
      </c>
      <c r="AP148" s="9">
        <v>241.96719999999999</v>
      </c>
      <c r="AQ148" s="9">
        <v>238.73820000000001</v>
      </c>
      <c r="AR148" s="9">
        <v>236.73230000000001</v>
      </c>
      <c r="AS148" s="9">
        <v>232.8818</v>
      </c>
      <c r="AT148" s="9">
        <v>234.15350000000001</v>
      </c>
      <c r="AU148" s="9">
        <v>226.5231</v>
      </c>
      <c r="AV148" s="9">
        <v>212.3783</v>
      </c>
      <c r="AW148" s="9">
        <v>167.1431</v>
      </c>
      <c r="AX148" s="9">
        <v>150.17019999999999</v>
      </c>
      <c r="AY148" s="9">
        <v>147.43520000000001</v>
      </c>
      <c r="AZ148" s="9">
        <v>137.54859999999999</v>
      </c>
      <c r="BA148" s="9">
        <v>126.8595</v>
      </c>
      <c r="BB148" s="9">
        <v>120.2024</v>
      </c>
      <c r="BC148" s="9">
        <v>120.2547</v>
      </c>
      <c r="BD148" s="9">
        <v>213.91040000000001</v>
      </c>
      <c r="BE148" s="29">
        <v>67.558779999999999</v>
      </c>
      <c r="BF148" s="29">
        <v>67.150890000000004</v>
      </c>
      <c r="BG148" s="29">
        <v>66.969329999999999</v>
      </c>
      <c r="BH148" s="29">
        <v>66.638000000000005</v>
      </c>
      <c r="BI148" s="29">
        <v>66.880449999999996</v>
      </c>
      <c r="BJ148" s="29">
        <v>66.37133</v>
      </c>
      <c r="BK148" s="29">
        <v>67.187449999999998</v>
      </c>
      <c r="BL148" s="29">
        <v>67.861999999999995</v>
      </c>
      <c r="BM148" s="29">
        <v>69.980999999999995</v>
      </c>
      <c r="BN148" s="29">
        <v>71.224559999999997</v>
      </c>
      <c r="BO148" s="29">
        <v>72.813999999999993</v>
      </c>
      <c r="BP148" s="29">
        <v>74.204999999999998</v>
      </c>
      <c r="BQ148" s="29">
        <v>75.560779999999994</v>
      </c>
      <c r="BR148" s="29">
        <v>77.18244</v>
      </c>
      <c r="BS148" s="29">
        <v>78.918660000000003</v>
      </c>
      <c r="BT148" s="29">
        <v>79.537120000000002</v>
      </c>
      <c r="BU148" s="29">
        <v>79.997669999999999</v>
      </c>
      <c r="BV148" s="29">
        <v>79.85378</v>
      </c>
      <c r="BW148" s="29">
        <v>76.503780000000006</v>
      </c>
      <c r="BX148" s="29">
        <v>74.331890000000001</v>
      </c>
      <c r="BY148" s="29">
        <v>71.611999999999995</v>
      </c>
      <c r="BZ148" s="29">
        <v>70.937449999999998</v>
      </c>
      <c r="CA148" s="29">
        <v>70.348560000000006</v>
      </c>
      <c r="CB148" s="29">
        <v>69.936890000000005</v>
      </c>
      <c r="CC148" s="9">
        <v>2.013223</v>
      </c>
      <c r="CD148" s="9">
        <v>1.999927</v>
      </c>
      <c r="CE148" s="9">
        <v>2.0356619999999999</v>
      </c>
      <c r="CF148" s="9">
        <v>2.0110220000000001</v>
      </c>
      <c r="CG148" s="9">
        <v>1.821013</v>
      </c>
      <c r="CH148" s="9">
        <v>1.612616</v>
      </c>
      <c r="CI148" s="9">
        <v>2.5112230000000002</v>
      </c>
      <c r="CJ148" s="9">
        <v>4.6168779999999998</v>
      </c>
      <c r="CK148" s="9">
        <v>7.0813259999999998</v>
      </c>
      <c r="CL148" s="9">
        <v>13.37257</v>
      </c>
      <c r="CM148" s="9">
        <v>15.20406</v>
      </c>
      <c r="CN148" s="9">
        <v>14.71583</v>
      </c>
      <c r="CO148" s="9">
        <v>8.6654009999999992</v>
      </c>
      <c r="CP148" s="9">
        <v>8.6402029999999996</v>
      </c>
      <c r="CQ148" s="9">
        <v>12.152340000000001</v>
      </c>
      <c r="CR148" s="9">
        <v>14.33156</v>
      </c>
      <c r="CS148" s="9">
        <v>17.771740000000001</v>
      </c>
      <c r="CT148" s="9">
        <v>16.159690000000001</v>
      </c>
      <c r="CU148" s="9">
        <v>12.982670000000001</v>
      </c>
      <c r="CV148" s="9">
        <v>9.3361389999999993</v>
      </c>
      <c r="CW148" s="9">
        <v>8.1402739999999998</v>
      </c>
      <c r="CX148" s="9">
        <v>2.5774189999999999</v>
      </c>
      <c r="CY148" s="9">
        <v>3.7350110000000001</v>
      </c>
      <c r="CZ148" s="9">
        <v>3.7359830000000001</v>
      </c>
      <c r="DA148" s="9">
        <v>10.711650000000001</v>
      </c>
    </row>
    <row r="149" spans="1:105" x14ac:dyDescent="0.25">
      <c r="A149" s="9" t="s">
        <v>161</v>
      </c>
      <c r="B149" s="9" t="s">
        <v>162</v>
      </c>
      <c r="C149" s="9" t="s">
        <v>18</v>
      </c>
      <c r="D149" s="9" t="s">
        <v>148</v>
      </c>
      <c r="E149" s="9">
        <v>2025</v>
      </c>
      <c r="F149" s="9">
        <v>8</v>
      </c>
      <c r="BE149" s="29">
        <v>71.212879999999998</v>
      </c>
      <c r="BF149" s="29">
        <v>70.288889999999995</v>
      </c>
      <c r="BG149" s="29">
        <v>69.611109999999996</v>
      </c>
      <c r="BH149" s="29">
        <v>68.666659999999993</v>
      </c>
      <c r="BI149" s="29">
        <v>68.775999999999996</v>
      </c>
      <c r="BJ149" s="29">
        <v>68.525999999999996</v>
      </c>
      <c r="BK149" s="29">
        <v>68.937110000000004</v>
      </c>
      <c r="BL149" s="29">
        <v>69.648219999999995</v>
      </c>
      <c r="BM149" s="29">
        <v>73.812889999999996</v>
      </c>
      <c r="BN149" s="29">
        <v>77.880110000000002</v>
      </c>
      <c r="BO149" s="29">
        <v>81.673109999999994</v>
      </c>
      <c r="BP149" s="29">
        <v>83.495890000000003</v>
      </c>
      <c r="BQ149" s="29">
        <v>84.440330000000003</v>
      </c>
      <c r="BR149" s="29">
        <v>83.368110000000001</v>
      </c>
      <c r="BS149" s="29">
        <v>83.068119999999993</v>
      </c>
      <c r="BT149" s="29">
        <v>83.420450000000002</v>
      </c>
      <c r="BU149" s="29">
        <v>83.327770000000001</v>
      </c>
      <c r="BV149" s="29">
        <v>82.459339999999997</v>
      </c>
      <c r="BW149" s="29">
        <v>80.017560000000003</v>
      </c>
      <c r="BX149" s="29">
        <v>77.221329999999995</v>
      </c>
      <c r="BY149" s="29">
        <v>74.95411</v>
      </c>
      <c r="BZ149" s="29">
        <v>73.671329999999998</v>
      </c>
      <c r="CA149" s="29">
        <v>72.657889999999995</v>
      </c>
      <c r="CB149" s="29">
        <v>72.315219999999997</v>
      </c>
    </row>
    <row r="150" spans="1:105" x14ac:dyDescent="0.25">
      <c r="A150" s="9" t="s">
        <v>161</v>
      </c>
      <c r="B150" s="9" t="s">
        <v>162</v>
      </c>
      <c r="C150" s="9" t="s">
        <v>18</v>
      </c>
      <c r="D150" s="9" t="s">
        <v>148</v>
      </c>
      <c r="E150" s="9">
        <v>2025</v>
      </c>
      <c r="F150" s="9">
        <v>9</v>
      </c>
      <c r="BE150" s="29">
        <v>71.022220000000004</v>
      </c>
      <c r="BF150" s="29">
        <v>70.594440000000006</v>
      </c>
      <c r="BG150" s="29">
        <v>70.433329999999998</v>
      </c>
      <c r="BH150" s="29">
        <v>69.666659999999993</v>
      </c>
      <c r="BI150" s="29">
        <v>69.183329999999998</v>
      </c>
      <c r="BJ150" s="29">
        <v>68.861109999999996</v>
      </c>
      <c r="BK150" s="29">
        <v>69.233329999999995</v>
      </c>
      <c r="BL150" s="29">
        <v>70.161109999999994</v>
      </c>
      <c r="BM150" s="29">
        <v>72.783330000000007</v>
      </c>
      <c r="BN150" s="29">
        <v>76.511110000000002</v>
      </c>
      <c r="BO150" s="29">
        <v>80.716669999999993</v>
      </c>
      <c r="BP150" s="29">
        <v>82.033330000000007</v>
      </c>
      <c r="BQ150" s="29">
        <v>83.94444</v>
      </c>
      <c r="BR150" s="29">
        <v>84.75</v>
      </c>
      <c r="BS150" s="29">
        <v>85.411109999999994</v>
      </c>
      <c r="BT150" s="29">
        <v>85.661109999999994</v>
      </c>
      <c r="BU150" s="29">
        <v>85.022220000000004</v>
      </c>
      <c r="BV150" s="29">
        <v>83.611109999999996</v>
      </c>
      <c r="BW150" s="29">
        <v>83.327770000000001</v>
      </c>
      <c r="BX150" s="29">
        <v>78.622219999999999</v>
      </c>
      <c r="BY150" s="29">
        <v>76.322220000000002</v>
      </c>
      <c r="BZ150" s="29">
        <v>74.522220000000004</v>
      </c>
      <c r="CA150" s="29">
        <v>73.611109999999996</v>
      </c>
      <c r="CB150" s="29">
        <v>72.95</v>
      </c>
    </row>
    <row r="151" spans="1:105" x14ac:dyDescent="0.25">
      <c r="A151" s="9" t="s">
        <v>161</v>
      </c>
      <c r="B151" s="9" t="s">
        <v>162</v>
      </c>
      <c r="C151" s="9" t="s">
        <v>18</v>
      </c>
      <c r="D151" s="9" t="s">
        <v>148</v>
      </c>
      <c r="E151" s="9">
        <v>2025</v>
      </c>
      <c r="F151" s="9">
        <v>10</v>
      </c>
      <c r="BE151" s="29">
        <v>64.768439999999998</v>
      </c>
      <c r="BF151" s="29">
        <v>64.611109999999996</v>
      </c>
      <c r="BG151" s="29">
        <v>64.131</v>
      </c>
      <c r="BH151" s="29">
        <v>63.156999999999996</v>
      </c>
      <c r="BI151" s="29">
        <v>61.909669999999998</v>
      </c>
      <c r="BJ151" s="29">
        <v>61.501779999999997</v>
      </c>
      <c r="BK151" s="29">
        <v>61.30789</v>
      </c>
      <c r="BL151" s="29">
        <v>61.551780000000001</v>
      </c>
      <c r="BM151" s="29">
        <v>63.66433</v>
      </c>
      <c r="BN151" s="29">
        <v>67.632450000000006</v>
      </c>
      <c r="BO151" s="29">
        <v>71.208439999999996</v>
      </c>
      <c r="BP151" s="29">
        <v>74.773989999999998</v>
      </c>
      <c r="BQ151" s="29">
        <v>77.264330000000001</v>
      </c>
      <c r="BR151" s="29">
        <v>76.912559999999999</v>
      </c>
      <c r="BS151" s="29">
        <v>76.786550000000005</v>
      </c>
      <c r="BT151" s="29">
        <v>75.800550000000001</v>
      </c>
      <c r="BU151" s="29">
        <v>74.803780000000003</v>
      </c>
      <c r="BV151" s="29">
        <v>74.408779999999993</v>
      </c>
      <c r="BW151" s="29">
        <v>73.063109999999995</v>
      </c>
      <c r="BX151" s="29">
        <v>70.325999999999993</v>
      </c>
      <c r="BY151" s="29">
        <v>69.203220000000002</v>
      </c>
      <c r="BZ151" s="29">
        <v>67.641229999999993</v>
      </c>
      <c r="CA151" s="29">
        <v>67.17689</v>
      </c>
      <c r="CB151" s="29">
        <v>65.877219999999994</v>
      </c>
    </row>
    <row r="152" spans="1:105" x14ac:dyDescent="0.25">
      <c r="A152" s="9" t="s">
        <v>161</v>
      </c>
      <c r="B152" s="9" t="s">
        <v>162</v>
      </c>
      <c r="C152" s="9" t="s">
        <v>18</v>
      </c>
      <c r="D152" s="9" t="s">
        <v>148</v>
      </c>
      <c r="E152" s="9">
        <v>2026</v>
      </c>
      <c r="F152" s="9">
        <v>5</v>
      </c>
      <c r="BE152" s="29">
        <v>60.765590000000003</v>
      </c>
      <c r="BF152" s="29">
        <v>60.64188</v>
      </c>
      <c r="BG152" s="29">
        <v>60.572020000000002</v>
      </c>
      <c r="BH152" s="29">
        <v>60.731949999999998</v>
      </c>
      <c r="BI152" s="29">
        <v>60.703159999999997</v>
      </c>
      <c r="BJ152" s="29">
        <v>60.649299999999997</v>
      </c>
      <c r="BK152" s="29">
        <v>61.223379999999999</v>
      </c>
      <c r="BL152" s="29">
        <v>61.313459999999999</v>
      </c>
      <c r="BM152" s="29">
        <v>63.133710000000001</v>
      </c>
      <c r="BN152" s="29">
        <v>64.980189999999993</v>
      </c>
      <c r="BO152" s="29">
        <v>67.307869999999994</v>
      </c>
      <c r="BP152" s="29">
        <v>68.726249999999993</v>
      </c>
      <c r="BQ152" s="29">
        <v>69.244410000000002</v>
      </c>
      <c r="BR152" s="29">
        <v>69.411770000000004</v>
      </c>
      <c r="BS152" s="29">
        <v>68.672389999999993</v>
      </c>
      <c r="BT152" s="29">
        <v>69.051469999999995</v>
      </c>
      <c r="BU152" s="29">
        <v>68.088310000000007</v>
      </c>
      <c r="BV152" s="29">
        <v>66.301060000000007</v>
      </c>
      <c r="BW152" s="29">
        <v>64.176950000000005</v>
      </c>
      <c r="BX152" s="29">
        <v>62.286839999999998</v>
      </c>
      <c r="BY152" s="29">
        <v>61.383310000000002</v>
      </c>
      <c r="BZ152" s="29">
        <v>61.285809999999998</v>
      </c>
      <c r="CA152" s="29">
        <v>61.445740000000001</v>
      </c>
      <c r="CB152" s="29">
        <v>61.273009999999999</v>
      </c>
    </row>
    <row r="153" spans="1:105" x14ac:dyDescent="0.25">
      <c r="A153" s="9" t="s">
        <v>161</v>
      </c>
      <c r="B153" s="9" t="s">
        <v>162</v>
      </c>
      <c r="C153" s="9" t="s">
        <v>18</v>
      </c>
      <c r="D153" s="9" t="s">
        <v>148</v>
      </c>
      <c r="E153" s="9">
        <v>2026</v>
      </c>
      <c r="F153" s="9">
        <v>6</v>
      </c>
      <c r="BE153" s="29">
        <v>64.321619999999996</v>
      </c>
      <c r="BF153" s="29">
        <v>63.981540000000003</v>
      </c>
      <c r="BG153" s="29">
        <v>63.574820000000003</v>
      </c>
      <c r="BH153" s="29">
        <v>63.504959999999997</v>
      </c>
      <c r="BI153" s="29">
        <v>63.152090000000001</v>
      </c>
      <c r="BJ153" s="29">
        <v>63.159520000000001</v>
      </c>
      <c r="BK153" s="29">
        <v>63.396099999999997</v>
      </c>
      <c r="BL153" s="29">
        <v>64.883709999999994</v>
      </c>
      <c r="BM153" s="29">
        <v>66.984409999999997</v>
      </c>
      <c r="BN153" s="29">
        <v>70.807869999999994</v>
      </c>
      <c r="BO153" s="29">
        <v>73.758240000000001</v>
      </c>
      <c r="BP153" s="29">
        <v>74.250810000000001</v>
      </c>
      <c r="BQ153" s="29">
        <v>75.468199999999996</v>
      </c>
      <c r="BR153" s="29">
        <v>75.494410000000002</v>
      </c>
      <c r="BS153" s="29">
        <v>74.330250000000007</v>
      </c>
      <c r="BT153" s="29">
        <v>73.78125</v>
      </c>
      <c r="BU153" s="29">
        <v>72.747209999999995</v>
      </c>
      <c r="BV153" s="29">
        <v>71.560659999999999</v>
      </c>
      <c r="BW153" s="29">
        <v>70.690770000000001</v>
      </c>
      <c r="BX153" s="29">
        <v>69.185519999999997</v>
      </c>
      <c r="BY153" s="29">
        <v>66.692539999999994</v>
      </c>
      <c r="BZ153" s="29">
        <v>65.629080000000002</v>
      </c>
      <c r="CA153" s="29">
        <v>64.792209999999997</v>
      </c>
      <c r="CB153" s="29">
        <v>64.169120000000007</v>
      </c>
    </row>
    <row r="154" spans="1:105" x14ac:dyDescent="0.25">
      <c r="A154" s="9" t="s">
        <v>161</v>
      </c>
      <c r="B154" s="9" t="s">
        <v>162</v>
      </c>
      <c r="C154" s="9" t="s">
        <v>18</v>
      </c>
      <c r="D154" s="9" t="s">
        <v>148</v>
      </c>
      <c r="E154" s="9">
        <v>2026</v>
      </c>
      <c r="F154" s="9">
        <v>7</v>
      </c>
      <c r="G154" s="9">
        <v>113.1778</v>
      </c>
      <c r="H154" s="9">
        <v>111.26479999999999</v>
      </c>
      <c r="I154" s="9">
        <v>108.6319</v>
      </c>
      <c r="J154" s="9">
        <v>123.69880000000001</v>
      </c>
      <c r="K154" s="9">
        <v>151.9254</v>
      </c>
      <c r="L154" s="9">
        <v>177.8964</v>
      </c>
      <c r="M154" s="9">
        <v>200.12909999999999</v>
      </c>
      <c r="N154" s="9">
        <v>217.9684</v>
      </c>
      <c r="O154" s="9">
        <v>238.1626</v>
      </c>
      <c r="P154" s="9">
        <v>249.19290000000001</v>
      </c>
      <c r="Q154" s="9">
        <v>256.3947</v>
      </c>
      <c r="R154" s="9">
        <v>251.3441</v>
      </c>
      <c r="S154" s="9">
        <v>193.45339999999999</v>
      </c>
      <c r="T154" s="9">
        <v>167.71369999999999</v>
      </c>
      <c r="U154" s="9">
        <v>168.69759999999999</v>
      </c>
      <c r="V154" s="9">
        <v>162.61449999999999</v>
      </c>
      <c r="W154" s="9">
        <v>146.87180000000001</v>
      </c>
      <c r="X154" s="9">
        <v>109.8929</v>
      </c>
      <c r="Y154" s="9">
        <v>117.32129999999999</v>
      </c>
      <c r="Z154" s="9">
        <v>141.83410000000001</v>
      </c>
      <c r="AA154" s="9">
        <v>138.0257</v>
      </c>
      <c r="AB154" s="9">
        <v>127.66200000000001</v>
      </c>
      <c r="AC154" s="9">
        <v>118.60769999999999</v>
      </c>
      <c r="AD154" s="9">
        <v>118.66370000000001</v>
      </c>
      <c r="AE154" s="9">
        <v>149.12899999999999</v>
      </c>
      <c r="AF154" s="9">
        <v>112.5393</v>
      </c>
      <c r="AG154" s="9">
        <v>110.274</v>
      </c>
      <c r="AH154" s="9">
        <v>112.42610000000001</v>
      </c>
      <c r="AI154" s="9">
        <v>126.1763</v>
      </c>
      <c r="AJ154" s="9">
        <v>152.90770000000001</v>
      </c>
      <c r="AK154" s="9">
        <v>176.2243</v>
      </c>
      <c r="AL154" s="9">
        <v>196.3665</v>
      </c>
      <c r="AM154" s="9">
        <v>217.61940000000001</v>
      </c>
      <c r="AN154" s="9">
        <v>232.2475</v>
      </c>
      <c r="AO154" s="9">
        <v>242.27369999999999</v>
      </c>
      <c r="AP154" s="9">
        <v>241.93010000000001</v>
      </c>
      <c r="AQ154" s="9">
        <v>238.38509999999999</v>
      </c>
      <c r="AR154" s="9">
        <v>236.37289999999999</v>
      </c>
      <c r="AS154" s="9">
        <v>232.3005</v>
      </c>
      <c r="AT154" s="9">
        <v>233.57220000000001</v>
      </c>
      <c r="AU154" s="9">
        <v>225.81</v>
      </c>
      <c r="AV154" s="9">
        <v>211.7585</v>
      </c>
      <c r="AW154" s="9">
        <v>166.4273</v>
      </c>
      <c r="AX154" s="9">
        <v>149.25829999999999</v>
      </c>
      <c r="AY154" s="9">
        <v>146.55529999999999</v>
      </c>
      <c r="AZ154" s="9">
        <v>136.71700000000001</v>
      </c>
      <c r="BA154" s="9">
        <v>126.1003</v>
      </c>
      <c r="BB154" s="9">
        <v>119.491</v>
      </c>
      <c r="BC154" s="9">
        <v>119.54340000000001</v>
      </c>
      <c r="BD154" s="9">
        <v>213.2551</v>
      </c>
      <c r="BE154" s="29">
        <v>67.558779999999999</v>
      </c>
      <c r="BF154" s="29">
        <v>67.150890000000004</v>
      </c>
      <c r="BG154" s="29">
        <v>66.969329999999999</v>
      </c>
      <c r="BH154" s="29">
        <v>66.638000000000005</v>
      </c>
      <c r="BI154" s="29">
        <v>66.880449999999996</v>
      </c>
      <c r="BJ154" s="29">
        <v>66.37133</v>
      </c>
      <c r="BK154" s="29">
        <v>67.187449999999998</v>
      </c>
      <c r="BL154" s="29">
        <v>67.861999999999995</v>
      </c>
      <c r="BM154" s="29">
        <v>69.980999999999995</v>
      </c>
      <c r="BN154" s="29">
        <v>71.224559999999997</v>
      </c>
      <c r="BO154" s="29">
        <v>72.813999999999993</v>
      </c>
      <c r="BP154" s="29">
        <v>74.204999999999998</v>
      </c>
      <c r="BQ154" s="29">
        <v>75.560779999999994</v>
      </c>
      <c r="BR154" s="29">
        <v>77.18244</v>
      </c>
      <c r="BS154" s="29">
        <v>78.918660000000003</v>
      </c>
      <c r="BT154" s="29">
        <v>79.537120000000002</v>
      </c>
      <c r="BU154" s="29">
        <v>79.997669999999999</v>
      </c>
      <c r="BV154" s="29">
        <v>79.85378</v>
      </c>
      <c r="BW154" s="29">
        <v>76.503780000000006</v>
      </c>
      <c r="BX154" s="29">
        <v>74.331890000000001</v>
      </c>
      <c r="BY154" s="29">
        <v>71.611999999999995</v>
      </c>
      <c r="BZ154" s="29">
        <v>70.937449999999998</v>
      </c>
      <c r="CA154" s="29">
        <v>70.348560000000006</v>
      </c>
      <c r="CB154" s="29">
        <v>69.936890000000005</v>
      </c>
      <c r="CC154" s="9">
        <v>2.0159370000000001</v>
      </c>
      <c r="CD154" s="9">
        <v>2.003317</v>
      </c>
      <c r="CE154" s="9">
        <v>2.0391699999999999</v>
      </c>
      <c r="CF154" s="9">
        <v>2.0151129999999999</v>
      </c>
      <c r="CG154" s="9">
        <v>1.8255140000000001</v>
      </c>
      <c r="CH154" s="9">
        <v>1.6169119999999999</v>
      </c>
      <c r="CI154" s="9">
        <v>2.5164140000000002</v>
      </c>
      <c r="CJ154" s="9">
        <v>4.6225829999999997</v>
      </c>
      <c r="CK154" s="9">
        <v>7.0837820000000002</v>
      </c>
      <c r="CL154" s="9">
        <v>13.37331</v>
      </c>
      <c r="CM154" s="9">
        <v>15.21551</v>
      </c>
      <c r="CN154" s="9">
        <v>14.7873</v>
      </c>
      <c r="CO154" s="9">
        <v>8.7156590000000005</v>
      </c>
      <c r="CP154" s="9">
        <v>8.6712769999999999</v>
      </c>
      <c r="CQ154" s="9">
        <v>12.162089999999999</v>
      </c>
      <c r="CR154" s="9">
        <v>14.38574</v>
      </c>
      <c r="CS154" s="9">
        <v>17.787659999999999</v>
      </c>
      <c r="CT154" s="9">
        <v>16.1541</v>
      </c>
      <c r="CU154" s="9">
        <v>13.011509999999999</v>
      </c>
      <c r="CV154" s="9">
        <v>9.3817719999999998</v>
      </c>
      <c r="CW154" s="9">
        <v>8.1693560000000005</v>
      </c>
      <c r="CX154" s="9">
        <v>2.5828419999999999</v>
      </c>
      <c r="CY154" s="9">
        <v>3.7376119999999999</v>
      </c>
      <c r="CZ154" s="9">
        <v>3.7370510000000001</v>
      </c>
      <c r="DA154" s="9">
        <v>10.722110000000001</v>
      </c>
    </row>
    <row r="155" spans="1:105" x14ac:dyDescent="0.25">
      <c r="A155" s="9" t="s">
        <v>161</v>
      </c>
      <c r="B155" s="9" t="s">
        <v>162</v>
      </c>
      <c r="C155" s="9" t="s">
        <v>18</v>
      </c>
      <c r="D155" s="9" t="s">
        <v>148</v>
      </c>
      <c r="E155" s="9">
        <v>2026</v>
      </c>
      <c r="F155" s="9">
        <v>8</v>
      </c>
      <c r="BE155" s="29">
        <v>71.212879999999998</v>
      </c>
      <c r="BF155" s="29">
        <v>70.288889999999995</v>
      </c>
      <c r="BG155" s="29">
        <v>69.611109999999996</v>
      </c>
      <c r="BH155" s="29">
        <v>68.666659999999993</v>
      </c>
      <c r="BI155" s="29">
        <v>68.775999999999996</v>
      </c>
      <c r="BJ155" s="29">
        <v>68.525999999999996</v>
      </c>
      <c r="BK155" s="29">
        <v>68.937110000000004</v>
      </c>
      <c r="BL155" s="29">
        <v>69.648219999999995</v>
      </c>
      <c r="BM155" s="29">
        <v>73.812889999999996</v>
      </c>
      <c r="BN155" s="29">
        <v>77.880110000000002</v>
      </c>
      <c r="BO155" s="29">
        <v>81.673109999999994</v>
      </c>
      <c r="BP155" s="29">
        <v>83.495890000000003</v>
      </c>
      <c r="BQ155" s="29">
        <v>84.440330000000003</v>
      </c>
      <c r="BR155" s="29">
        <v>83.368110000000001</v>
      </c>
      <c r="BS155" s="29">
        <v>83.068119999999993</v>
      </c>
      <c r="BT155" s="29">
        <v>83.420450000000002</v>
      </c>
      <c r="BU155" s="29">
        <v>83.327770000000001</v>
      </c>
      <c r="BV155" s="29">
        <v>82.459339999999997</v>
      </c>
      <c r="BW155" s="29">
        <v>80.017560000000003</v>
      </c>
      <c r="BX155" s="29">
        <v>77.221329999999995</v>
      </c>
      <c r="BY155" s="29">
        <v>74.95411</v>
      </c>
      <c r="BZ155" s="29">
        <v>73.671329999999998</v>
      </c>
      <c r="CA155" s="29">
        <v>72.657889999999995</v>
      </c>
      <c r="CB155" s="29">
        <v>72.315219999999997</v>
      </c>
    </row>
    <row r="156" spans="1:105" x14ac:dyDescent="0.25">
      <c r="A156" s="9" t="s">
        <v>161</v>
      </c>
      <c r="B156" s="9" t="s">
        <v>162</v>
      </c>
      <c r="C156" s="9" t="s">
        <v>18</v>
      </c>
      <c r="D156" s="9" t="s">
        <v>148</v>
      </c>
      <c r="E156" s="9">
        <v>2026</v>
      </c>
      <c r="F156" s="9">
        <v>9</v>
      </c>
      <c r="BE156" s="29">
        <v>71.022220000000004</v>
      </c>
      <c r="BF156" s="29">
        <v>70.594440000000006</v>
      </c>
      <c r="BG156" s="29">
        <v>70.433329999999998</v>
      </c>
      <c r="BH156" s="29">
        <v>69.666659999999993</v>
      </c>
      <c r="BI156" s="29">
        <v>69.183329999999998</v>
      </c>
      <c r="BJ156" s="29">
        <v>68.861109999999996</v>
      </c>
      <c r="BK156" s="29">
        <v>69.233329999999995</v>
      </c>
      <c r="BL156" s="29">
        <v>70.161109999999994</v>
      </c>
      <c r="BM156" s="29">
        <v>72.783330000000007</v>
      </c>
      <c r="BN156" s="29">
        <v>76.511110000000002</v>
      </c>
      <c r="BO156" s="29">
        <v>80.716669999999993</v>
      </c>
      <c r="BP156" s="29">
        <v>82.033330000000007</v>
      </c>
      <c r="BQ156" s="29">
        <v>83.94444</v>
      </c>
      <c r="BR156" s="29">
        <v>84.75</v>
      </c>
      <c r="BS156" s="29">
        <v>85.411109999999994</v>
      </c>
      <c r="BT156" s="29">
        <v>85.661109999999994</v>
      </c>
      <c r="BU156" s="29">
        <v>85.022220000000004</v>
      </c>
      <c r="BV156" s="29">
        <v>83.611109999999996</v>
      </c>
      <c r="BW156" s="29">
        <v>83.327770000000001</v>
      </c>
      <c r="BX156" s="29">
        <v>78.622219999999999</v>
      </c>
      <c r="BY156" s="29">
        <v>76.322220000000002</v>
      </c>
      <c r="BZ156" s="29">
        <v>74.522220000000004</v>
      </c>
      <c r="CA156" s="29">
        <v>73.611109999999996</v>
      </c>
      <c r="CB156" s="29">
        <v>72.95</v>
      </c>
    </row>
    <row r="157" spans="1:105" x14ac:dyDescent="0.25">
      <c r="A157" s="9" t="s">
        <v>161</v>
      </c>
      <c r="B157" s="9" t="s">
        <v>162</v>
      </c>
      <c r="C157" s="9" t="s">
        <v>18</v>
      </c>
      <c r="D157" s="9" t="s">
        <v>148</v>
      </c>
      <c r="E157" s="9">
        <v>2026</v>
      </c>
      <c r="F157" s="9">
        <v>10</v>
      </c>
      <c r="BE157" s="29">
        <v>64.768439999999998</v>
      </c>
      <c r="BF157" s="29">
        <v>64.611109999999996</v>
      </c>
      <c r="BG157" s="29">
        <v>64.131</v>
      </c>
      <c r="BH157" s="29">
        <v>63.156999999999996</v>
      </c>
      <c r="BI157" s="29">
        <v>61.909669999999998</v>
      </c>
      <c r="BJ157" s="29">
        <v>61.501779999999997</v>
      </c>
      <c r="BK157" s="29">
        <v>61.30789</v>
      </c>
      <c r="BL157" s="29">
        <v>61.551780000000001</v>
      </c>
      <c r="BM157" s="29">
        <v>63.66433</v>
      </c>
      <c r="BN157" s="29">
        <v>67.632450000000006</v>
      </c>
      <c r="BO157" s="29">
        <v>71.208439999999996</v>
      </c>
      <c r="BP157" s="29">
        <v>74.773989999999998</v>
      </c>
      <c r="BQ157" s="29">
        <v>77.264330000000001</v>
      </c>
      <c r="BR157" s="29">
        <v>76.912559999999999</v>
      </c>
      <c r="BS157" s="29">
        <v>76.786550000000005</v>
      </c>
      <c r="BT157" s="29">
        <v>75.800550000000001</v>
      </c>
      <c r="BU157" s="29">
        <v>74.803780000000003</v>
      </c>
      <c r="BV157" s="29">
        <v>74.408779999999993</v>
      </c>
      <c r="BW157" s="29">
        <v>73.063109999999995</v>
      </c>
      <c r="BX157" s="29">
        <v>70.325999999999993</v>
      </c>
      <c r="BY157" s="29">
        <v>69.203220000000002</v>
      </c>
      <c r="BZ157" s="29">
        <v>67.641229999999993</v>
      </c>
      <c r="CA157" s="29">
        <v>67.17689</v>
      </c>
      <c r="CB157" s="29">
        <v>65.877219999999994</v>
      </c>
    </row>
    <row r="158" spans="1:105" x14ac:dyDescent="0.25">
      <c r="A158" s="9" t="s">
        <v>161</v>
      </c>
      <c r="B158" s="9" t="s">
        <v>162</v>
      </c>
      <c r="C158" s="9" t="s">
        <v>18</v>
      </c>
      <c r="D158" s="9" t="s">
        <v>17</v>
      </c>
      <c r="E158" s="9">
        <v>2015</v>
      </c>
      <c r="F158" s="9"/>
      <c r="BE158" s="29">
        <v>68.533670000000001</v>
      </c>
      <c r="BF158" s="29">
        <v>68.009</v>
      </c>
      <c r="BG158" s="29">
        <v>67.651889999999995</v>
      </c>
      <c r="BH158" s="29">
        <v>67.123279999999994</v>
      </c>
      <c r="BI158" s="29">
        <v>67.002449999999996</v>
      </c>
      <c r="BJ158" s="29">
        <v>66.732990000000001</v>
      </c>
      <c r="BK158" s="29">
        <v>67.189729999999997</v>
      </c>
      <c r="BL158" s="29">
        <v>68.136669999999995</v>
      </c>
      <c r="BM158" s="29">
        <v>70.887169999999998</v>
      </c>
      <c r="BN158" s="29">
        <v>74.099999999999994</v>
      </c>
      <c r="BO158" s="29">
        <v>77.233109999999996</v>
      </c>
      <c r="BP158" s="29">
        <v>78.489779999999996</v>
      </c>
      <c r="BQ158" s="29">
        <v>79.844610000000003</v>
      </c>
      <c r="BR158" s="29">
        <v>80.192220000000006</v>
      </c>
      <c r="BS158" s="29">
        <v>80.426159999999996</v>
      </c>
      <c r="BT158" s="29">
        <v>80.594939999999994</v>
      </c>
      <c r="BU158" s="29">
        <v>80.270510000000002</v>
      </c>
      <c r="BV158" s="29">
        <v>79.368549999999999</v>
      </c>
      <c r="BW158" s="29">
        <v>77.633499999999998</v>
      </c>
      <c r="BX158" s="29">
        <v>74.840549999999993</v>
      </c>
      <c r="BY158" s="29">
        <v>72.397890000000004</v>
      </c>
      <c r="BZ158" s="29">
        <v>71.19211</v>
      </c>
      <c r="CA158" s="29">
        <v>70.354839999999996</v>
      </c>
      <c r="CB158" s="29">
        <v>69.846329999999995</v>
      </c>
    </row>
    <row r="159" spans="1:105" x14ac:dyDescent="0.25">
      <c r="A159" s="9" t="s">
        <v>161</v>
      </c>
      <c r="B159" s="9" t="s">
        <v>162</v>
      </c>
      <c r="C159" s="9" t="s">
        <v>18</v>
      </c>
      <c r="D159" s="9" t="s">
        <v>17</v>
      </c>
      <c r="E159" s="9">
        <v>2016</v>
      </c>
      <c r="F159" s="9"/>
      <c r="BE159" s="29">
        <v>68.533670000000001</v>
      </c>
      <c r="BF159" s="29">
        <v>68.009</v>
      </c>
      <c r="BG159" s="29">
        <v>67.651889999999995</v>
      </c>
      <c r="BH159" s="29">
        <v>67.123279999999994</v>
      </c>
      <c r="BI159" s="29">
        <v>67.002449999999996</v>
      </c>
      <c r="BJ159" s="29">
        <v>66.732990000000001</v>
      </c>
      <c r="BK159" s="29">
        <v>67.189729999999997</v>
      </c>
      <c r="BL159" s="29">
        <v>68.136669999999995</v>
      </c>
      <c r="BM159" s="29">
        <v>70.887169999999998</v>
      </c>
      <c r="BN159" s="29">
        <v>74.099999999999994</v>
      </c>
      <c r="BO159" s="29">
        <v>77.233109999999996</v>
      </c>
      <c r="BP159" s="29">
        <v>78.489779999999996</v>
      </c>
      <c r="BQ159" s="29">
        <v>79.844610000000003</v>
      </c>
      <c r="BR159" s="29">
        <v>80.192220000000006</v>
      </c>
      <c r="BS159" s="29">
        <v>80.426159999999996</v>
      </c>
      <c r="BT159" s="29">
        <v>80.594939999999994</v>
      </c>
      <c r="BU159" s="29">
        <v>80.270510000000002</v>
      </c>
      <c r="BV159" s="29">
        <v>79.368549999999999</v>
      </c>
      <c r="BW159" s="29">
        <v>77.633499999999998</v>
      </c>
      <c r="BX159" s="29">
        <v>74.840549999999993</v>
      </c>
      <c r="BY159" s="29">
        <v>72.397890000000004</v>
      </c>
      <c r="BZ159" s="29">
        <v>71.19211</v>
      </c>
      <c r="CA159" s="29">
        <v>70.354839999999996</v>
      </c>
      <c r="CB159" s="29">
        <v>69.846329999999995</v>
      </c>
    </row>
    <row r="160" spans="1:105" x14ac:dyDescent="0.25">
      <c r="A160" s="9" t="s">
        <v>161</v>
      </c>
      <c r="B160" s="9" t="s">
        <v>162</v>
      </c>
      <c r="C160" s="9" t="s">
        <v>18</v>
      </c>
      <c r="D160" s="9" t="s">
        <v>17</v>
      </c>
      <c r="E160" s="9">
        <v>2017</v>
      </c>
      <c r="F160" s="9"/>
      <c r="BE160" s="29">
        <v>68.533670000000001</v>
      </c>
      <c r="BF160" s="29">
        <v>68.009</v>
      </c>
      <c r="BG160" s="29">
        <v>67.651889999999995</v>
      </c>
      <c r="BH160" s="29">
        <v>67.123279999999994</v>
      </c>
      <c r="BI160" s="29">
        <v>67.002449999999996</v>
      </c>
      <c r="BJ160" s="29">
        <v>66.732990000000001</v>
      </c>
      <c r="BK160" s="29">
        <v>67.189729999999997</v>
      </c>
      <c r="BL160" s="29">
        <v>68.136669999999995</v>
      </c>
      <c r="BM160" s="29">
        <v>70.887169999999998</v>
      </c>
      <c r="BN160" s="29">
        <v>74.099999999999994</v>
      </c>
      <c r="BO160" s="29">
        <v>77.233109999999996</v>
      </c>
      <c r="BP160" s="29">
        <v>78.489779999999996</v>
      </c>
      <c r="BQ160" s="29">
        <v>79.844610000000003</v>
      </c>
      <c r="BR160" s="29">
        <v>80.192220000000006</v>
      </c>
      <c r="BS160" s="29">
        <v>80.426159999999996</v>
      </c>
      <c r="BT160" s="29">
        <v>80.594939999999994</v>
      </c>
      <c r="BU160" s="29">
        <v>80.270510000000002</v>
      </c>
      <c r="BV160" s="29">
        <v>79.368549999999999</v>
      </c>
      <c r="BW160" s="29">
        <v>77.633499999999998</v>
      </c>
      <c r="BX160" s="29">
        <v>74.840549999999993</v>
      </c>
      <c r="BY160" s="29">
        <v>72.397890000000004</v>
      </c>
      <c r="BZ160" s="29">
        <v>71.19211</v>
      </c>
      <c r="CA160" s="29">
        <v>70.354839999999996</v>
      </c>
      <c r="CB160" s="29">
        <v>69.846329999999995</v>
      </c>
    </row>
    <row r="161" spans="1:80" x14ac:dyDescent="0.25">
      <c r="A161" s="9" t="s">
        <v>161</v>
      </c>
      <c r="B161" s="9" t="s">
        <v>162</v>
      </c>
      <c r="C161" s="9" t="s">
        <v>18</v>
      </c>
      <c r="D161" s="9" t="s">
        <v>17</v>
      </c>
      <c r="E161" s="9">
        <v>2018</v>
      </c>
      <c r="F161" s="9"/>
      <c r="BE161" s="29">
        <v>68.533670000000001</v>
      </c>
      <c r="BF161" s="29">
        <v>68.009</v>
      </c>
      <c r="BG161" s="29">
        <v>67.651889999999995</v>
      </c>
      <c r="BH161" s="29">
        <v>67.123279999999994</v>
      </c>
      <c r="BI161" s="29">
        <v>67.002449999999996</v>
      </c>
      <c r="BJ161" s="29">
        <v>66.732990000000001</v>
      </c>
      <c r="BK161" s="29">
        <v>67.189729999999997</v>
      </c>
      <c r="BL161" s="29">
        <v>68.136669999999995</v>
      </c>
      <c r="BM161" s="29">
        <v>70.887169999999998</v>
      </c>
      <c r="BN161" s="29">
        <v>74.099999999999994</v>
      </c>
      <c r="BO161" s="29">
        <v>77.233109999999996</v>
      </c>
      <c r="BP161" s="29">
        <v>78.489779999999996</v>
      </c>
      <c r="BQ161" s="29">
        <v>79.844610000000003</v>
      </c>
      <c r="BR161" s="29">
        <v>80.192220000000006</v>
      </c>
      <c r="BS161" s="29">
        <v>80.426159999999996</v>
      </c>
      <c r="BT161" s="29">
        <v>80.594939999999994</v>
      </c>
      <c r="BU161" s="29">
        <v>80.270510000000002</v>
      </c>
      <c r="BV161" s="29">
        <v>79.368549999999999</v>
      </c>
      <c r="BW161" s="29">
        <v>77.633499999999998</v>
      </c>
      <c r="BX161" s="29">
        <v>74.840549999999993</v>
      </c>
      <c r="BY161" s="29">
        <v>72.397890000000004</v>
      </c>
      <c r="BZ161" s="29">
        <v>71.19211</v>
      </c>
      <c r="CA161" s="29">
        <v>70.354839999999996</v>
      </c>
      <c r="CB161" s="29">
        <v>69.846329999999995</v>
      </c>
    </row>
    <row r="162" spans="1:80" x14ac:dyDescent="0.25">
      <c r="A162" s="9" t="s">
        <v>161</v>
      </c>
      <c r="B162" s="9" t="s">
        <v>162</v>
      </c>
      <c r="C162" s="9" t="s">
        <v>18</v>
      </c>
      <c r="D162" s="9" t="s">
        <v>17</v>
      </c>
      <c r="E162" s="9">
        <v>2019</v>
      </c>
      <c r="F162" s="9"/>
      <c r="BE162" s="29">
        <v>68.533670000000001</v>
      </c>
      <c r="BF162" s="29">
        <v>68.009</v>
      </c>
      <c r="BG162" s="29">
        <v>67.651889999999995</v>
      </c>
      <c r="BH162" s="29">
        <v>67.123279999999994</v>
      </c>
      <c r="BI162" s="29">
        <v>67.002449999999996</v>
      </c>
      <c r="BJ162" s="29">
        <v>66.732990000000001</v>
      </c>
      <c r="BK162" s="29">
        <v>67.189729999999997</v>
      </c>
      <c r="BL162" s="29">
        <v>68.136669999999995</v>
      </c>
      <c r="BM162" s="29">
        <v>70.887169999999998</v>
      </c>
      <c r="BN162" s="29">
        <v>74.099999999999994</v>
      </c>
      <c r="BO162" s="29">
        <v>77.233109999999996</v>
      </c>
      <c r="BP162" s="29">
        <v>78.489779999999996</v>
      </c>
      <c r="BQ162" s="29">
        <v>79.844610000000003</v>
      </c>
      <c r="BR162" s="29">
        <v>80.192220000000006</v>
      </c>
      <c r="BS162" s="29">
        <v>80.426159999999996</v>
      </c>
      <c r="BT162" s="29">
        <v>80.594939999999994</v>
      </c>
      <c r="BU162" s="29">
        <v>80.270510000000002</v>
      </c>
      <c r="BV162" s="29">
        <v>79.368549999999999</v>
      </c>
      <c r="BW162" s="29">
        <v>77.633499999999998</v>
      </c>
      <c r="BX162" s="29">
        <v>74.840549999999993</v>
      </c>
      <c r="BY162" s="29">
        <v>72.397890000000004</v>
      </c>
      <c r="BZ162" s="29">
        <v>71.19211</v>
      </c>
      <c r="CA162" s="29">
        <v>70.354839999999996</v>
      </c>
      <c r="CB162" s="29">
        <v>69.846329999999995</v>
      </c>
    </row>
    <row r="163" spans="1:80" x14ac:dyDescent="0.25">
      <c r="A163" s="9" t="s">
        <v>161</v>
      </c>
      <c r="B163" s="9" t="s">
        <v>162</v>
      </c>
      <c r="C163" s="9" t="s">
        <v>18</v>
      </c>
      <c r="D163" s="9" t="s">
        <v>17</v>
      </c>
      <c r="E163" s="9">
        <v>2020</v>
      </c>
      <c r="F163" s="9"/>
      <c r="BE163" s="29">
        <v>68.533670000000001</v>
      </c>
      <c r="BF163" s="29">
        <v>68.009</v>
      </c>
      <c r="BG163" s="29">
        <v>67.651889999999995</v>
      </c>
      <c r="BH163" s="29">
        <v>67.123279999999994</v>
      </c>
      <c r="BI163" s="29">
        <v>67.002449999999996</v>
      </c>
      <c r="BJ163" s="29">
        <v>66.732990000000001</v>
      </c>
      <c r="BK163" s="29">
        <v>67.189729999999997</v>
      </c>
      <c r="BL163" s="29">
        <v>68.136669999999995</v>
      </c>
      <c r="BM163" s="29">
        <v>70.887169999999998</v>
      </c>
      <c r="BN163" s="29">
        <v>74.099999999999994</v>
      </c>
      <c r="BO163" s="29">
        <v>77.233109999999996</v>
      </c>
      <c r="BP163" s="29">
        <v>78.489779999999996</v>
      </c>
      <c r="BQ163" s="29">
        <v>79.844610000000003</v>
      </c>
      <c r="BR163" s="29">
        <v>80.192220000000006</v>
      </c>
      <c r="BS163" s="29">
        <v>80.426159999999996</v>
      </c>
      <c r="BT163" s="29">
        <v>80.594939999999994</v>
      </c>
      <c r="BU163" s="29">
        <v>80.270510000000002</v>
      </c>
      <c r="BV163" s="29">
        <v>79.368549999999999</v>
      </c>
      <c r="BW163" s="29">
        <v>77.633499999999998</v>
      </c>
      <c r="BX163" s="29">
        <v>74.840549999999993</v>
      </c>
      <c r="BY163" s="29">
        <v>72.397890000000004</v>
      </c>
      <c r="BZ163" s="29">
        <v>71.19211</v>
      </c>
      <c r="CA163" s="29">
        <v>70.354839999999996</v>
      </c>
      <c r="CB163" s="29">
        <v>69.846329999999995</v>
      </c>
    </row>
    <row r="164" spans="1:80" x14ac:dyDescent="0.25">
      <c r="A164" s="9" t="s">
        <v>161</v>
      </c>
      <c r="B164" s="9" t="s">
        <v>162</v>
      </c>
      <c r="C164" s="9" t="s">
        <v>18</v>
      </c>
      <c r="D164" s="9" t="s">
        <v>17</v>
      </c>
      <c r="E164" s="9">
        <v>2021</v>
      </c>
      <c r="F164" s="9"/>
      <c r="BE164" s="29">
        <v>68.533670000000001</v>
      </c>
      <c r="BF164" s="29">
        <v>68.009</v>
      </c>
      <c r="BG164" s="29">
        <v>67.651889999999995</v>
      </c>
      <c r="BH164" s="29">
        <v>67.123279999999994</v>
      </c>
      <c r="BI164" s="29">
        <v>67.002449999999996</v>
      </c>
      <c r="BJ164" s="29">
        <v>66.732990000000001</v>
      </c>
      <c r="BK164" s="29">
        <v>67.189729999999997</v>
      </c>
      <c r="BL164" s="29">
        <v>68.136669999999995</v>
      </c>
      <c r="BM164" s="29">
        <v>70.887169999999998</v>
      </c>
      <c r="BN164" s="29">
        <v>74.099999999999994</v>
      </c>
      <c r="BO164" s="29">
        <v>77.233109999999996</v>
      </c>
      <c r="BP164" s="29">
        <v>78.489779999999996</v>
      </c>
      <c r="BQ164" s="29">
        <v>79.844610000000003</v>
      </c>
      <c r="BR164" s="29">
        <v>80.192220000000006</v>
      </c>
      <c r="BS164" s="29">
        <v>80.426159999999996</v>
      </c>
      <c r="BT164" s="29">
        <v>80.594939999999994</v>
      </c>
      <c r="BU164" s="29">
        <v>80.270510000000002</v>
      </c>
      <c r="BV164" s="29">
        <v>79.368549999999999</v>
      </c>
      <c r="BW164" s="29">
        <v>77.633499999999998</v>
      </c>
      <c r="BX164" s="29">
        <v>74.840549999999993</v>
      </c>
      <c r="BY164" s="29">
        <v>72.397890000000004</v>
      </c>
      <c r="BZ164" s="29">
        <v>71.19211</v>
      </c>
      <c r="CA164" s="29">
        <v>70.354839999999996</v>
      </c>
      <c r="CB164" s="29">
        <v>69.846329999999995</v>
      </c>
    </row>
    <row r="165" spans="1:80" x14ac:dyDescent="0.25">
      <c r="A165" s="9" t="s">
        <v>161</v>
      </c>
      <c r="B165" s="9" t="s">
        <v>162</v>
      </c>
      <c r="C165" s="9" t="s">
        <v>18</v>
      </c>
      <c r="D165" s="9" t="s">
        <v>17</v>
      </c>
      <c r="E165" s="9">
        <v>2022</v>
      </c>
      <c r="F165" s="9"/>
      <c r="BE165" s="29">
        <v>68.533670000000001</v>
      </c>
      <c r="BF165" s="29">
        <v>68.009</v>
      </c>
      <c r="BG165" s="29">
        <v>67.651889999999995</v>
      </c>
      <c r="BH165" s="29">
        <v>67.123279999999994</v>
      </c>
      <c r="BI165" s="29">
        <v>67.002449999999996</v>
      </c>
      <c r="BJ165" s="29">
        <v>66.732990000000001</v>
      </c>
      <c r="BK165" s="29">
        <v>67.189729999999997</v>
      </c>
      <c r="BL165" s="29">
        <v>68.136669999999995</v>
      </c>
      <c r="BM165" s="29">
        <v>70.887169999999998</v>
      </c>
      <c r="BN165" s="29">
        <v>74.099999999999994</v>
      </c>
      <c r="BO165" s="29">
        <v>77.233109999999996</v>
      </c>
      <c r="BP165" s="29">
        <v>78.489779999999996</v>
      </c>
      <c r="BQ165" s="29">
        <v>79.844610000000003</v>
      </c>
      <c r="BR165" s="29">
        <v>80.192220000000006</v>
      </c>
      <c r="BS165" s="29">
        <v>80.426159999999996</v>
      </c>
      <c r="BT165" s="29">
        <v>80.594939999999994</v>
      </c>
      <c r="BU165" s="29">
        <v>80.270510000000002</v>
      </c>
      <c r="BV165" s="29">
        <v>79.368549999999999</v>
      </c>
      <c r="BW165" s="29">
        <v>77.633499999999998</v>
      </c>
      <c r="BX165" s="29">
        <v>74.840549999999993</v>
      </c>
      <c r="BY165" s="29">
        <v>72.397890000000004</v>
      </c>
      <c r="BZ165" s="29">
        <v>71.19211</v>
      </c>
      <c r="CA165" s="29">
        <v>70.354839999999996</v>
      </c>
      <c r="CB165" s="29">
        <v>69.846329999999995</v>
      </c>
    </row>
    <row r="166" spans="1:80" x14ac:dyDescent="0.25">
      <c r="A166" s="9" t="s">
        <v>161</v>
      </c>
      <c r="B166" s="9" t="s">
        <v>162</v>
      </c>
      <c r="C166" s="9" t="s">
        <v>18</v>
      </c>
      <c r="D166" s="9" t="s">
        <v>17</v>
      </c>
      <c r="E166" s="9">
        <v>2023</v>
      </c>
      <c r="F166" s="9"/>
      <c r="BE166" s="29">
        <v>68.533670000000001</v>
      </c>
      <c r="BF166" s="29">
        <v>68.009</v>
      </c>
      <c r="BG166" s="29">
        <v>67.651889999999995</v>
      </c>
      <c r="BH166" s="29">
        <v>67.123279999999994</v>
      </c>
      <c r="BI166" s="29">
        <v>67.002449999999996</v>
      </c>
      <c r="BJ166" s="29">
        <v>66.732990000000001</v>
      </c>
      <c r="BK166" s="29">
        <v>67.189729999999997</v>
      </c>
      <c r="BL166" s="29">
        <v>68.136669999999995</v>
      </c>
      <c r="BM166" s="29">
        <v>70.887169999999998</v>
      </c>
      <c r="BN166" s="29">
        <v>74.099999999999994</v>
      </c>
      <c r="BO166" s="29">
        <v>77.233109999999996</v>
      </c>
      <c r="BP166" s="29">
        <v>78.489779999999996</v>
      </c>
      <c r="BQ166" s="29">
        <v>79.844610000000003</v>
      </c>
      <c r="BR166" s="29">
        <v>80.192220000000006</v>
      </c>
      <c r="BS166" s="29">
        <v>80.426159999999996</v>
      </c>
      <c r="BT166" s="29">
        <v>80.594939999999994</v>
      </c>
      <c r="BU166" s="29">
        <v>80.270510000000002</v>
      </c>
      <c r="BV166" s="29">
        <v>79.368549999999999</v>
      </c>
      <c r="BW166" s="29">
        <v>77.633499999999998</v>
      </c>
      <c r="BX166" s="29">
        <v>74.840549999999993</v>
      </c>
      <c r="BY166" s="29">
        <v>72.397890000000004</v>
      </c>
      <c r="BZ166" s="29">
        <v>71.19211</v>
      </c>
      <c r="CA166" s="29">
        <v>70.354839999999996</v>
      </c>
      <c r="CB166" s="29">
        <v>69.846329999999995</v>
      </c>
    </row>
    <row r="167" spans="1:80" x14ac:dyDescent="0.25">
      <c r="A167" s="9" t="s">
        <v>161</v>
      </c>
      <c r="B167" s="9" t="s">
        <v>162</v>
      </c>
      <c r="C167" s="9" t="s">
        <v>18</v>
      </c>
      <c r="D167" s="9" t="s">
        <v>17</v>
      </c>
      <c r="E167" s="9">
        <v>2024</v>
      </c>
      <c r="F167" s="9"/>
      <c r="BE167" s="29">
        <v>68.533670000000001</v>
      </c>
      <c r="BF167" s="29">
        <v>68.009</v>
      </c>
      <c r="BG167" s="29">
        <v>67.651889999999995</v>
      </c>
      <c r="BH167" s="29">
        <v>67.123279999999994</v>
      </c>
      <c r="BI167" s="29">
        <v>67.002449999999996</v>
      </c>
      <c r="BJ167" s="29">
        <v>66.732990000000001</v>
      </c>
      <c r="BK167" s="29">
        <v>67.189729999999997</v>
      </c>
      <c r="BL167" s="29">
        <v>68.136669999999995</v>
      </c>
      <c r="BM167" s="29">
        <v>70.887169999999998</v>
      </c>
      <c r="BN167" s="29">
        <v>74.099999999999994</v>
      </c>
      <c r="BO167" s="29">
        <v>77.233109999999996</v>
      </c>
      <c r="BP167" s="29">
        <v>78.489779999999996</v>
      </c>
      <c r="BQ167" s="29">
        <v>79.844610000000003</v>
      </c>
      <c r="BR167" s="29">
        <v>80.192220000000006</v>
      </c>
      <c r="BS167" s="29">
        <v>80.426159999999996</v>
      </c>
      <c r="BT167" s="29">
        <v>80.594939999999994</v>
      </c>
      <c r="BU167" s="29">
        <v>80.270510000000002</v>
      </c>
      <c r="BV167" s="29">
        <v>79.368549999999999</v>
      </c>
      <c r="BW167" s="29">
        <v>77.633499999999998</v>
      </c>
      <c r="BX167" s="29">
        <v>74.840549999999993</v>
      </c>
      <c r="BY167" s="29">
        <v>72.397890000000004</v>
      </c>
      <c r="BZ167" s="29">
        <v>71.19211</v>
      </c>
      <c r="CA167" s="29">
        <v>70.354839999999996</v>
      </c>
      <c r="CB167" s="29">
        <v>69.846329999999995</v>
      </c>
    </row>
    <row r="168" spans="1:80" x14ac:dyDescent="0.25">
      <c r="A168" s="9" t="s">
        <v>161</v>
      </c>
      <c r="B168" s="9" t="s">
        <v>162</v>
      </c>
      <c r="C168" s="9" t="s">
        <v>18</v>
      </c>
      <c r="D168" s="9" t="s">
        <v>17</v>
      </c>
      <c r="E168" s="9">
        <v>2025</v>
      </c>
      <c r="F168" s="9"/>
      <c r="BE168" s="29">
        <v>68.533670000000001</v>
      </c>
      <c r="BF168" s="29">
        <v>68.009</v>
      </c>
      <c r="BG168" s="29">
        <v>67.651889999999995</v>
      </c>
      <c r="BH168" s="29">
        <v>67.123279999999994</v>
      </c>
      <c r="BI168" s="29">
        <v>67.002449999999996</v>
      </c>
      <c r="BJ168" s="29">
        <v>66.732990000000001</v>
      </c>
      <c r="BK168" s="29">
        <v>67.189729999999997</v>
      </c>
      <c r="BL168" s="29">
        <v>68.136669999999995</v>
      </c>
      <c r="BM168" s="29">
        <v>70.887169999999998</v>
      </c>
      <c r="BN168" s="29">
        <v>74.099999999999994</v>
      </c>
      <c r="BO168" s="29">
        <v>77.233109999999996</v>
      </c>
      <c r="BP168" s="29">
        <v>78.489779999999996</v>
      </c>
      <c r="BQ168" s="29">
        <v>79.844610000000003</v>
      </c>
      <c r="BR168" s="29">
        <v>80.192220000000006</v>
      </c>
      <c r="BS168" s="29">
        <v>80.426159999999996</v>
      </c>
      <c r="BT168" s="29">
        <v>80.594939999999994</v>
      </c>
      <c r="BU168" s="29">
        <v>80.270510000000002</v>
      </c>
      <c r="BV168" s="29">
        <v>79.368549999999999</v>
      </c>
      <c r="BW168" s="29">
        <v>77.633499999999998</v>
      </c>
      <c r="BX168" s="29">
        <v>74.840549999999993</v>
      </c>
      <c r="BY168" s="29">
        <v>72.397890000000004</v>
      </c>
      <c r="BZ168" s="29">
        <v>71.19211</v>
      </c>
      <c r="CA168" s="29">
        <v>70.354839999999996</v>
      </c>
      <c r="CB168" s="29">
        <v>69.846329999999995</v>
      </c>
    </row>
    <row r="169" spans="1:80" x14ac:dyDescent="0.25">
      <c r="A169" s="9" t="s">
        <v>161</v>
      </c>
      <c r="B169" s="9" t="s">
        <v>162</v>
      </c>
      <c r="C169" s="9" t="s">
        <v>18</v>
      </c>
      <c r="D169" s="9" t="s">
        <v>17</v>
      </c>
      <c r="E169" s="9">
        <v>2026</v>
      </c>
      <c r="F169" s="9"/>
      <c r="BE169" s="29">
        <v>68.533670000000001</v>
      </c>
      <c r="BF169" s="29">
        <v>68.009</v>
      </c>
      <c r="BG169" s="29">
        <v>67.651889999999995</v>
      </c>
      <c r="BH169" s="29">
        <v>67.123279999999994</v>
      </c>
      <c r="BI169" s="29">
        <v>67.002449999999996</v>
      </c>
      <c r="BJ169" s="29">
        <v>66.732990000000001</v>
      </c>
      <c r="BK169" s="29">
        <v>67.189729999999997</v>
      </c>
      <c r="BL169" s="29">
        <v>68.136669999999995</v>
      </c>
      <c r="BM169" s="29">
        <v>70.887169999999998</v>
      </c>
      <c r="BN169" s="29">
        <v>74.099999999999994</v>
      </c>
      <c r="BO169" s="29">
        <v>77.233109999999996</v>
      </c>
      <c r="BP169" s="29">
        <v>78.489779999999996</v>
      </c>
      <c r="BQ169" s="29">
        <v>79.844610000000003</v>
      </c>
      <c r="BR169" s="29">
        <v>80.192220000000006</v>
      </c>
      <c r="BS169" s="29">
        <v>80.426159999999996</v>
      </c>
      <c r="BT169" s="29">
        <v>80.594939999999994</v>
      </c>
      <c r="BU169" s="29">
        <v>80.270510000000002</v>
      </c>
      <c r="BV169" s="29">
        <v>79.368549999999999</v>
      </c>
      <c r="BW169" s="29">
        <v>77.633499999999998</v>
      </c>
      <c r="BX169" s="29">
        <v>74.840549999999993</v>
      </c>
      <c r="BY169" s="29">
        <v>72.397890000000004</v>
      </c>
      <c r="BZ169" s="29">
        <v>71.19211</v>
      </c>
      <c r="CA169" s="29">
        <v>70.354839999999996</v>
      </c>
      <c r="CB169" s="29">
        <v>69.846329999999995</v>
      </c>
    </row>
    <row r="170" spans="1:80" x14ac:dyDescent="0.25">
      <c r="A170" s="9" t="s">
        <v>161</v>
      </c>
      <c r="B170" s="9" t="s">
        <v>162</v>
      </c>
      <c r="C170" s="9" t="s">
        <v>155</v>
      </c>
      <c r="D170" s="9" t="s">
        <v>148</v>
      </c>
      <c r="E170" s="9">
        <v>2015</v>
      </c>
      <c r="F170" s="9">
        <v>5</v>
      </c>
      <c r="BE170" s="29">
        <v>68.788600000000002</v>
      </c>
      <c r="BF170" s="29">
        <v>68.128680000000003</v>
      </c>
      <c r="BG170" s="29">
        <v>67.509190000000004</v>
      </c>
      <c r="BH170" s="29">
        <v>66.939340000000001</v>
      </c>
      <c r="BI170" s="29">
        <v>66.099270000000004</v>
      </c>
      <c r="BJ170" s="29">
        <v>65.509190000000004</v>
      </c>
      <c r="BK170" s="29">
        <v>64.919120000000007</v>
      </c>
      <c r="BL170" s="29">
        <v>67.880520000000004</v>
      </c>
      <c r="BM170" s="29">
        <v>74.882350000000002</v>
      </c>
      <c r="BN170" s="29">
        <v>79.902569999999997</v>
      </c>
      <c r="BO170" s="29">
        <v>84.772059999999996</v>
      </c>
      <c r="BP170" s="29">
        <v>87.3125</v>
      </c>
      <c r="BQ170" s="29">
        <v>86.832719999999995</v>
      </c>
      <c r="BR170" s="29">
        <v>85.882350000000002</v>
      </c>
      <c r="BS170" s="29">
        <v>85.722430000000003</v>
      </c>
      <c r="BT170" s="29">
        <v>84.681979999999996</v>
      </c>
      <c r="BU170" s="29">
        <v>82.551469999999995</v>
      </c>
      <c r="BV170" s="29">
        <v>80.961399999999998</v>
      </c>
      <c r="BW170" s="29">
        <v>80.720590000000001</v>
      </c>
      <c r="BX170" s="29">
        <v>78.650729999999996</v>
      </c>
      <c r="BY170" s="29">
        <v>74.090069999999997</v>
      </c>
      <c r="BZ170" s="29">
        <v>71.029409999999999</v>
      </c>
      <c r="CA170" s="29">
        <v>69.709559999999996</v>
      </c>
      <c r="CB170" s="29">
        <v>68.759190000000004</v>
      </c>
    </row>
    <row r="171" spans="1:80" x14ac:dyDescent="0.25">
      <c r="A171" s="9" t="s">
        <v>161</v>
      </c>
      <c r="B171" s="9" t="s">
        <v>162</v>
      </c>
      <c r="C171" s="9" t="s">
        <v>155</v>
      </c>
      <c r="D171" s="9" t="s">
        <v>148</v>
      </c>
      <c r="E171" s="9">
        <v>2015</v>
      </c>
      <c r="F171" s="9">
        <v>6</v>
      </c>
      <c r="BE171" s="29">
        <v>66.836470000000006</v>
      </c>
      <c r="BF171" s="29">
        <v>64.902090000000001</v>
      </c>
      <c r="BG171" s="29">
        <v>64.541799999999995</v>
      </c>
      <c r="BH171" s="29">
        <v>64.369079999999997</v>
      </c>
      <c r="BI171" s="29">
        <v>64.438929999999999</v>
      </c>
      <c r="BJ171" s="29">
        <v>64.328639999999993</v>
      </c>
      <c r="BK171" s="29">
        <v>64.725149999999999</v>
      </c>
      <c r="BL171" s="29">
        <v>68.981219999999993</v>
      </c>
      <c r="BM171" s="29">
        <v>72.079120000000003</v>
      </c>
      <c r="BN171" s="29">
        <v>75.358930000000001</v>
      </c>
      <c r="BO171" s="29">
        <v>78.769260000000003</v>
      </c>
      <c r="BP171" s="29">
        <v>80.876360000000005</v>
      </c>
      <c r="BQ171" s="29">
        <v>82.469639999999998</v>
      </c>
      <c r="BR171" s="29">
        <v>83.126360000000005</v>
      </c>
      <c r="BS171" s="29">
        <v>81.733059999999995</v>
      </c>
      <c r="BT171" s="29">
        <v>82.545479999999998</v>
      </c>
      <c r="BU171" s="29">
        <v>82.282679999999999</v>
      </c>
      <c r="BV171" s="29">
        <v>80.105739999999997</v>
      </c>
      <c r="BW171" s="29">
        <v>78.671360000000007</v>
      </c>
      <c r="BX171" s="29">
        <v>77.187979999999996</v>
      </c>
      <c r="BY171" s="29">
        <v>75.213160000000002</v>
      </c>
      <c r="BZ171" s="29">
        <v>72.569850000000002</v>
      </c>
      <c r="CA171" s="29">
        <v>70.979780000000005</v>
      </c>
      <c r="CB171" s="29">
        <v>69.586470000000006</v>
      </c>
    </row>
    <row r="172" spans="1:80" x14ac:dyDescent="0.25">
      <c r="A172" s="9" t="s">
        <v>161</v>
      </c>
      <c r="B172" s="9" t="s">
        <v>162</v>
      </c>
      <c r="C172" s="9" t="s">
        <v>155</v>
      </c>
      <c r="D172" s="9" t="s">
        <v>148</v>
      </c>
      <c r="E172" s="9">
        <v>2015</v>
      </c>
      <c r="F172" s="9">
        <v>7</v>
      </c>
      <c r="BE172" s="29">
        <v>72.127780000000001</v>
      </c>
      <c r="BF172" s="29">
        <v>71.822220000000002</v>
      </c>
      <c r="BG172" s="29">
        <v>71.483329999999995</v>
      </c>
      <c r="BH172" s="29">
        <v>71.394450000000006</v>
      </c>
      <c r="BI172" s="29">
        <v>71.45</v>
      </c>
      <c r="BJ172" s="29">
        <v>71.288889999999995</v>
      </c>
      <c r="BK172" s="29">
        <v>71.111109999999996</v>
      </c>
      <c r="BL172" s="29">
        <v>72.75</v>
      </c>
      <c r="BM172" s="29">
        <v>74.816670000000002</v>
      </c>
      <c r="BN172" s="29">
        <v>78.672229999999999</v>
      </c>
      <c r="BO172" s="29">
        <v>81.988889999999998</v>
      </c>
      <c r="BP172" s="29">
        <v>84.822220000000002</v>
      </c>
      <c r="BQ172" s="29">
        <v>85.716669999999993</v>
      </c>
      <c r="BR172" s="29">
        <v>87.094440000000006</v>
      </c>
      <c r="BS172" s="29">
        <v>87.344440000000006</v>
      </c>
      <c r="BT172" s="29">
        <v>85.466669999999993</v>
      </c>
      <c r="BU172" s="29">
        <v>82.916659999999993</v>
      </c>
      <c r="BV172" s="29">
        <v>81.294439999999994</v>
      </c>
      <c r="BW172" s="29">
        <v>81.172229999999999</v>
      </c>
      <c r="BX172" s="29">
        <v>79.888890000000004</v>
      </c>
      <c r="BY172" s="29">
        <v>76.316670000000002</v>
      </c>
      <c r="BZ172" s="29">
        <v>74.355549999999994</v>
      </c>
      <c r="CA172" s="29">
        <v>73.266670000000005</v>
      </c>
      <c r="CB172" s="29">
        <v>73.072220000000002</v>
      </c>
    </row>
    <row r="173" spans="1:80" x14ac:dyDescent="0.25">
      <c r="A173" s="9" t="s">
        <v>161</v>
      </c>
      <c r="B173" s="9" t="s">
        <v>162</v>
      </c>
      <c r="C173" s="9" t="s">
        <v>155</v>
      </c>
      <c r="D173" s="9" t="s">
        <v>148</v>
      </c>
      <c r="E173" s="9">
        <v>2015</v>
      </c>
      <c r="F173" s="9">
        <v>8</v>
      </c>
      <c r="BE173" s="29">
        <v>73.897059999999996</v>
      </c>
      <c r="BF173" s="29">
        <v>72.981059999999999</v>
      </c>
      <c r="BG173" s="29">
        <v>72.381069999999994</v>
      </c>
      <c r="BH173" s="29">
        <v>72.083290000000005</v>
      </c>
      <c r="BI173" s="29">
        <v>71.041870000000003</v>
      </c>
      <c r="BJ173" s="29">
        <v>70.84187</v>
      </c>
      <c r="BK173" s="29">
        <v>70.815200000000004</v>
      </c>
      <c r="BL173" s="29">
        <v>71.987560000000002</v>
      </c>
      <c r="BM173" s="29">
        <v>76.043729999999996</v>
      </c>
      <c r="BN173" s="29">
        <v>79.86524</v>
      </c>
      <c r="BO173" s="29">
        <v>83.926310000000001</v>
      </c>
      <c r="BP173" s="29">
        <v>85.536619999999999</v>
      </c>
      <c r="BQ173" s="29">
        <v>87.46293</v>
      </c>
      <c r="BR173" s="29">
        <v>86.120710000000003</v>
      </c>
      <c r="BS173" s="29">
        <v>86.376360000000005</v>
      </c>
      <c r="BT173" s="29">
        <v>86.831109999999995</v>
      </c>
      <c r="BU173" s="29">
        <v>86.32302</v>
      </c>
      <c r="BV173" s="29">
        <v>85.794139999999999</v>
      </c>
      <c r="BW173" s="29">
        <v>83.398570000000007</v>
      </c>
      <c r="BX173" s="29">
        <v>80.848179999999999</v>
      </c>
      <c r="BY173" s="29">
        <v>77.949950000000001</v>
      </c>
      <c r="BZ173" s="29">
        <v>75.874129999999994</v>
      </c>
      <c r="CA173" s="29">
        <v>75.318579999999997</v>
      </c>
      <c r="CB173" s="29">
        <v>74.818489999999997</v>
      </c>
    </row>
    <row r="174" spans="1:80" x14ac:dyDescent="0.25">
      <c r="A174" s="9" t="s">
        <v>161</v>
      </c>
      <c r="B174" s="9" t="s">
        <v>162</v>
      </c>
      <c r="C174" s="9" t="s">
        <v>155</v>
      </c>
      <c r="D174" s="9" t="s">
        <v>148</v>
      </c>
      <c r="E174" s="9">
        <v>2015</v>
      </c>
      <c r="F174" s="9">
        <v>9</v>
      </c>
      <c r="BE174" s="29">
        <v>72.111109999999996</v>
      </c>
      <c r="BF174" s="29">
        <v>71.933329999999998</v>
      </c>
      <c r="BG174" s="29">
        <v>71.45</v>
      </c>
      <c r="BH174" s="29">
        <v>71.038889999999995</v>
      </c>
      <c r="BI174" s="29">
        <v>70.966669999999993</v>
      </c>
      <c r="BJ174" s="29">
        <v>70.522220000000004</v>
      </c>
      <c r="BK174" s="29">
        <v>71.983329999999995</v>
      </c>
      <c r="BL174" s="29">
        <v>72.516670000000005</v>
      </c>
      <c r="BM174" s="29">
        <v>77.044439999999994</v>
      </c>
      <c r="BN174" s="29">
        <v>82.827770000000001</v>
      </c>
      <c r="BO174" s="29">
        <v>86.922229999999999</v>
      </c>
      <c r="BP174" s="29">
        <v>89.688890000000001</v>
      </c>
      <c r="BQ174" s="29">
        <v>89.577770000000001</v>
      </c>
      <c r="BR174" s="29">
        <v>90.205560000000006</v>
      </c>
      <c r="BS174" s="29">
        <v>89.922229999999999</v>
      </c>
      <c r="BT174" s="29">
        <v>89.888890000000004</v>
      </c>
      <c r="BU174" s="29">
        <v>90.483329999999995</v>
      </c>
      <c r="BV174" s="29">
        <v>88.894450000000006</v>
      </c>
      <c r="BW174" s="29">
        <v>87.111109999999996</v>
      </c>
      <c r="BX174" s="29">
        <v>82.388890000000004</v>
      </c>
      <c r="BY174" s="29">
        <v>79.983329999999995</v>
      </c>
      <c r="BZ174" s="29">
        <v>78.377780000000001</v>
      </c>
      <c r="CA174" s="29">
        <v>76.733329999999995</v>
      </c>
      <c r="CB174" s="29">
        <v>75.377780000000001</v>
      </c>
    </row>
    <row r="175" spans="1:80" x14ac:dyDescent="0.25">
      <c r="A175" s="9" t="s">
        <v>161</v>
      </c>
      <c r="B175" s="9" t="s">
        <v>162</v>
      </c>
      <c r="C175" s="9" t="s">
        <v>155</v>
      </c>
      <c r="D175" s="9" t="s">
        <v>148</v>
      </c>
      <c r="E175" s="9">
        <v>2015</v>
      </c>
      <c r="F175" s="9">
        <v>10</v>
      </c>
      <c r="BE175" s="29">
        <v>69.95966</v>
      </c>
      <c r="BF175" s="29">
        <v>68.591220000000007</v>
      </c>
      <c r="BG175" s="29">
        <v>67.890659999999997</v>
      </c>
      <c r="BH175" s="29">
        <v>67.627780000000001</v>
      </c>
      <c r="BI175" s="29">
        <v>66.292109999999994</v>
      </c>
      <c r="BJ175" s="29">
        <v>65.723110000000005</v>
      </c>
      <c r="BK175" s="29">
        <v>65.440330000000003</v>
      </c>
      <c r="BL175" s="29">
        <v>66.700890000000001</v>
      </c>
      <c r="BM175" s="29">
        <v>71.252330000000001</v>
      </c>
      <c r="BN175" s="29">
        <v>77.453779999999995</v>
      </c>
      <c r="BO175" s="29">
        <v>83.210220000000007</v>
      </c>
      <c r="BP175" s="29">
        <v>85.144450000000006</v>
      </c>
      <c r="BQ175" s="29">
        <v>87.321330000000003</v>
      </c>
      <c r="BR175" s="29">
        <v>88.232439999999997</v>
      </c>
      <c r="BS175" s="29">
        <v>87.639780000000002</v>
      </c>
      <c r="BT175" s="29">
        <v>85.887119999999996</v>
      </c>
      <c r="BU175" s="29">
        <v>85.729230000000001</v>
      </c>
      <c r="BV175" s="29">
        <v>84.853219999999993</v>
      </c>
      <c r="BW175" s="29">
        <v>82.020449999999997</v>
      </c>
      <c r="BX175" s="29">
        <v>79.496780000000001</v>
      </c>
      <c r="BY175" s="29">
        <v>76.318439999999995</v>
      </c>
      <c r="BZ175" s="29">
        <v>73.529219999999995</v>
      </c>
      <c r="CA175" s="29">
        <v>72.331000000000003</v>
      </c>
      <c r="CB175" s="29">
        <v>71.192999999999998</v>
      </c>
    </row>
    <row r="176" spans="1:80" x14ac:dyDescent="0.25">
      <c r="A176" s="9" t="s">
        <v>161</v>
      </c>
      <c r="B176" s="9" t="s">
        <v>162</v>
      </c>
      <c r="C176" s="9" t="s">
        <v>155</v>
      </c>
      <c r="D176" s="9" t="s">
        <v>148</v>
      </c>
      <c r="E176" s="9">
        <v>2016</v>
      </c>
      <c r="F176" s="9">
        <v>5</v>
      </c>
      <c r="BE176" s="29">
        <v>68.788600000000002</v>
      </c>
      <c r="BF176" s="29">
        <v>68.128680000000003</v>
      </c>
      <c r="BG176" s="29">
        <v>67.509190000000004</v>
      </c>
      <c r="BH176" s="29">
        <v>66.939340000000001</v>
      </c>
      <c r="BI176" s="29">
        <v>66.099270000000004</v>
      </c>
      <c r="BJ176" s="29">
        <v>65.509190000000004</v>
      </c>
      <c r="BK176" s="29">
        <v>64.919120000000007</v>
      </c>
      <c r="BL176" s="29">
        <v>67.880520000000004</v>
      </c>
      <c r="BM176" s="29">
        <v>74.882350000000002</v>
      </c>
      <c r="BN176" s="29">
        <v>79.902569999999997</v>
      </c>
      <c r="BO176" s="29">
        <v>84.772059999999996</v>
      </c>
      <c r="BP176" s="29">
        <v>87.3125</v>
      </c>
      <c r="BQ176" s="29">
        <v>86.832719999999995</v>
      </c>
      <c r="BR176" s="29">
        <v>85.882350000000002</v>
      </c>
      <c r="BS176" s="29">
        <v>85.722430000000003</v>
      </c>
      <c r="BT176" s="29">
        <v>84.681979999999996</v>
      </c>
      <c r="BU176" s="29">
        <v>82.551469999999995</v>
      </c>
      <c r="BV176" s="29">
        <v>80.961399999999998</v>
      </c>
      <c r="BW176" s="29">
        <v>80.720590000000001</v>
      </c>
      <c r="BX176" s="29">
        <v>78.650729999999996</v>
      </c>
      <c r="BY176" s="29">
        <v>74.090069999999997</v>
      </c>
      <c r="BZ176" s="29">
        <v>71.029409999999999</v>
      </c>
      <c r="CA176" s="29">
        <v>69.709559999999996</v>
      </c>
      <c r="CB176" s="29">
        <v>68.759190000000004</v>
      </c>
    </row>
    <row r="177" spans="1:80" x14ac:dyDescent="0.25">
      <c r="A177" s="9" t="s">
        <v>161</v>
      </c>
      <c r="B177" s="9" t="s">
        <v>162</v>
      </c>
      <c r="C177" s="9" t="s">
        <v>155</v>
      </c>
      <c r="D177" s="9" t="s">
        <v>148</v>
      </c>
      <c r="E177" s="9">
        <v>2016</v>
      </c>
      <c r="F177" s="9">
        <v>6</v>
      </c>
      <c r="BE177" s="29">
        <v>66.836470000000006</v>
      </c>
      <c r="BF177" s="29">
        <v>64.902090000000001</v>
      </c>
      <c r="BG177" s="29">
        <v>64.541799999999995</v>
      </c>
      <c r="BH177" s="29">
        <v>64.369079999999997</v>
      </c>
      <c r="BI177" s="29">
        <v>64.438929999999999</v>
      </c>
      <c r="BJ177" s="29">
        <v>64.328639999999993</v>
      </c>
      <c r="BK177" s="29">
        <v>64.725149999999999</v>
      </c>
      <c r="BL177" s="29">
        <v>68.981219999999993</v>
      </c>
      <c r="BM177" s="29">
        <v>72.079120000000003</v>
      </c>
      <c r="BN177" s="29">
        <v>75.358930000000001</v>
      </c>
      <c r="BO177" s="29">
        <v>78.769260000000003</v>
      </c>
      <c r="BP177" s="29">
        <v>80.876360000000005</v>
      </c>
      <c r="BQ177" s="29">
        <v>82.469639999999998</v>
      </c>
      <c r="BR177" s="29">
        <v>83.126360000000005</v>
      </c>
      <c r="BS177" s="29">
        <v>81.733059999999995</v>
      </c>
      <c r="BT177" s="29">
        <v>82.545479999999998</v>
      </c>
      <c r="BU177" s="29">
        <v>82.282679999999999</v>
      </c>
      <c r="BV177" s="29">
        <v>80.105739999999997</v>
      </c>
      <c r="BW177" s="29">
        <v>78.671360000000007</v>
      </c>
      <c r="BX177" s="29">
        <v>77.187979999999996</v>
      </c>
      <c r="BY177" s="29">
        <v>75.213160000000002</v>
      </c>
      <c r="BZ177" s="29">
        <v>72.569850000000002</v>
      </c>
      <c r="CA177" s="29">
        <v>70.979780000000005</v>
      </c>
      <c r="CB177" s="29">
        <v>69.586470000000006</v>
      </c>
    </row>
    <row r="178" spans="1:80" x14ac:dyDescent="0.25">
      <c r="A178" s="9" t="s">
        <v>161</v>
      </c>
      <c r="B178" s="9" t="s">
        <v>162</v>
      </c>
      <c r="C178" s="9" t="s">
        <v>155</v>
      </c>
      <c r="D178" s="9" t="s">
        <v>148</v>
      </c>
      <c r="E178" s="9">
        <v>2016</v>
      </c>
      <c r="F178" s="9">
        <v>7</v>
      </c>
      <c r="BE178" s="29">
        <v>72.127780000000001</v>
      </c>
      <c r="BF178" s="29">
        <v>71.822220000000002</v>
      </c>
      <c r="BG178" s="29">
        <v>71.483329999999995</v>
      </c>
      <c r="BH178" s="29">
        <v>71.394450000000006</v>
      </c>
      <c r="BI178" s="29">
        <v>71.45</v>
      </c>
      <c r="BJ178" s="29">
        <v>71.288889999999995</v>
      </c>
      <c r="BK178" s="29">
        <v>71.111109999999996</v>
      </c>
      <c r="BL178" s="29">
        <v>72.75</v>
      </c>
      <c r="BM178" s="29">
        <v>74.816670000000002</v>
      </c>
      <c r="BN178" s="29">
        <v>78.672229999999999</v>
      </c>
      <c r="BO178" s="29">
        <v>81.988889999999998</v>
      </c>
      <c r="BP178" s="29">
        <v>84.822220000000002</v>
      </c>
      <c r="BQ178" s="29">
        <v>85.716669999999993</v>
      </c>
      <c r="BR178" s="29">
        <v>87.094440000000006</v>
      </c>
      <c r="BS178" s="29">
        <v>87.344440000000006</v>
      </c>
      <c r="BT178" s="29">
        <v>85.466669999999993</v>
      </c>
      <c r="BU178" s="29">
        <v>82.916659999999993</v>
      </c>
      <c r="BV178" s="29">
        <v>81.294439999999994</v>
      </c>
      <c r="BW178" s="29">
        <v>81.172229999999999</v>
      </c>
      <c r="BX178" s="29">
        <v>79.888890000000004</v>
      </c>
      <c r="BY178" s="29">
        <v>76.316670000000002</v>
      </c>
      <c r="BZ178" s="29">
        <v>74.355549999999994</v>
      </c>
      <c r="CA178" s="29">
        <v>73.266670000000005</v>
      </c>
      <c r="CB178" s="29">
        <v>73.072220000000002</v>
      </c>
    </row>
    <row r="179" spans="1:80" x14ac:dyDescent="0.25">
      <c r="A179" s="9" t="s">
        <v>161</v>
      </c>
      <c r="B179" s="9" t="s">
        <v>162</v>
      </c>
      <c r="C179" s="9" t="s">
        <v>155</v>
      </c>
      <c r="D179" s="9" t="s">
        <v>148</v>
      </c>
      <c r="E179" s="9">
        <v>2016</v>
      </c>
      <c r="F179" s="9">
        <v>8</v>
      </c>
      <c r="BE179" s="29">
        <v>73.897059999999996</v>
      </c>
      <c r="BF179" s="29">
        <v>72.981059999999999</v>
      </c>
      <c r="BG179" s="29">
        <v>72.381069999999994</v>
      </c>
      <c r="BH179" s="29">
        <v>72.083290000000005</v>
      </c>
      <c r="BI179" s="29">
        <v>71.041870000000003</v>
      </c>
      <c r="BJ179" s="29">
        <v>70.84187</v>
      </c>
      <c r="BK179" s="29">
        <v>70.815200000000004</v>
      </c>
      <c r="BL179" s="29">
        <v>71.987560000000002</v>
      </c>
      <c r="BM179" s="29">
        <v>76.043729999999996</v>
      </c>
      <c r="BN179" s="29">
        <v>79.86524</v>
      </c>
      <c r="BO179" s="29">
        <v>83.926310000000001</v>
      </c>
      <c r="BP179" s="29">
        <v>85.536619999999999</v>
      </c>
      <c r="BQ179" s="29">
        <v>87.46293</v>
      </c>
      <c r="BR179" s="29">
        <v>86.120710000000003</v>
      </c>
      <c r="BS179" s="29">
        <v>86.376360000000005</v>
      </c>
      <c r="BT179" s="29">
        <v>86.831109999999995</v>
      </c>
      <c r="BU179" s="29">
        <v>86.32302</v>
      </c>
      <c r="BV179" s="29">
        <v>85.794139999999999</v>
      </c>
      <c r="BW179" s="29">
        <v>83.398570000000007</v>
      </c>
      <c r="BX179" s="29">
        <v>80.848179999999999</v>
      </c>
      <c r="BY179" s="29">
        <v>77.949950000000001</v>
      </c>
      <c r="BZ179" s="29">
        <v>75.874129999999994</v>
      </c>
      <c r="CA179" s="29">
        <v>75.318579999999997</v>
      </c>
      <c r="CB179" s="29">
        <v>74.818489999999997</v>
      </c>
    </row>
    <row r="180" spans="1:80" x14ac:dyDescent="0.25">
      <c r="A180" s="9" t="s">
        <v>161</v>
      </c>
      <c r="B180" s="9" t="s">
        <v>162</v>
      </c>
      <c r="C180" s="9" t="s">
        <v>155</v>
      </c>
      <c r="D180" s="9" t="s">
        <v>148</v>
      </c>
      <c r="E180" s="9">
        <v>2016</v>
      </c>
      <c r="F180" s="9">
        <v>9</v>
      </c>
      <c r="BE180" s="29">
        <v>72.111109999999996</v>
      </c>
      <c r="BF180" s="29">
        <v>71.933329999999998</v>
      </c>
      <c r="BG180" s="29">
        <v>71.45</v>
      </c>
      <c r="BH180" s="29">
        <v>71.038889999999995</v>
      </c>
      <c r="BI180" s="29">
        <v>70.966669999999993</v>
      </c>
      <c r="BJ180" s="29">
        <v>70.522220000000004</v>
      </c>
      <c r="BK180" s="29">
        <v>71.983329999999995</v>
      </c>
      <c r="BL180" s="29">
        <v>72.516670000000005</v>
      </c>
      <c r="BM180" s="29">
        <v>77.044439999999994</v>
      </c>
      <c r="BN180" s="29">
        <v>82.827770000000001</v>
      </c>
      <c r="BO180" s="29">
        <v>86.922229999999999</v>
      </c>
      <c r="BP180" s="29">
        <v>89.688890000000001</v>
      </c>
      <c r="BQ180" s="29">
        <v>89.577770000000001</v>
      </c>
      <c r="BR180" s="29">
        <v>90.205560000000006</v>
      </c>
      <c r="BS180" s="29">
        <v>89.922229999999999</v>
      </c>
      <c r="BT180" s="29">
        <v>89.888890000000004</v>
      </c>
      <c r="BU180" s="29">
        <v>90.483329999999995</v>
      </c>
      <c r="BV180" s="29">
        <v>88.894450000000006</v>
      </c>
      <c r="BW180" s="29">
        <v>87.111109999999996</v>
      </c>
      <c r="BX180" s="29">
        <v>82.388890000000004</v>
      </c>
      <c r="BY180" s="29">
        <v>79.983329999999995</v>
      </c>
      <c r="BZ180" s="29">
        <v>78.377780000000001</v>
      </c>
      <c r="CA180" s="29">
        <v>76.733329999999995</v>
      </c>
      <c r="CB180" s="29">
        <v>75.377780000000001</v>
      </c>
    </row>
    <row r="181" spans="1:80" x14ac:dyDescent="0.25">
      <c r="A181" s="9" t="s">
        <v>161</v>
      </c>
      <c r="B181" s="9" t="s">
        <v>162</v>
      </c>
      <c r="C181" s="9" t="s">
        <v>155</v>
      </c>
      <c r="D181" s="9" t="s">
        <v>148</v>
      </c>
      <c r="E181" s="9">
        <v>2016</v>
      </c>
      <c r="F181" s="9">
        <v>10</v>
      </c>
      <c r="BE181" s="29">
        <v>69.95966</v>
      </c>
      <c r="BF181" s="29">
        <v>68.591220000000007</v>
      </c>
      <c r="BG181" s="29">
        <v>67.890659999999997</v>
      </c>
      <c r="BH181" s="29">
        <v>67.627780000000001</v>
      </c>
      <c r="BI181" s="29">
        <v>66.292109999999994</v>
      </c>
      <c r="BJ181" s="29">
        <v>65.723110000000005</v>
      </c>
      <c r="BK181" s="29">
        <v>65.440330000000003</v>
      </c>
      <c r="BL181" s="29">
        <v>66.700890000000001</v>
      </c>
      <c r="BM181" s="29">
        <v>71.252330000000001</v>
      </c>
      <c r="BN181" s="29">
        <v>77.453779999999995</v>
      </c>
      <c r="BO181" s="29">
        <v>83.210220000000007</v>
      </c>
      <c r="BP181" s="29">
        <v>85.144450000000006</v>
      </c>
      <c r="BQ181" s="29">
        <v>87.321330000000003</v>
      </c>
      <c r="BR181" s="29">
        <v>88.232439999999997</v>
      </c>
      <c r="BS181" s="29">
        <v>87.639780000000002</v>
      </c>
      <c r="BT181" s="29">
        <v>85.887119999999996</v>
      </c>
      <c r="BU181" s="29">
        <v>85.729230000000001</v>
      </c>
      <c r="BV181" s="29">
        <v>84.853219999999993</v>
      </c>
      <c r="BW181" s="29">
        <v>82.020449999999997</v>
      </c>
      <c r="BX181" s="29">
        <v>79.496780000000001</v>
      </c>
      <c r="BY181" s="29">
        <v>76.318439999999995</v>
      </c>
      <c r="BZ181" s="29">
        <v>73.529219999999995</v>
      </c>
      <c r="CA181" s="29">
        <v>72.331000000000003</v>
      </c>
      <c r="CB181" s="29">
        <v>71.192999999999998</v>
      </c>
    </row>
    <row r="182" spans="1:80" x14ac:dyDescent="0.25">
      <c r="A182" s="9" t="s">
        <v>161</v>
      </c>
      <c r="B182" s="9" t="s">
        <v>162</v>
      </c>
      <c r="C182" s="9" t="s">
        <v>155</v>
      </c>
      <c r="D182" s="9" t="s">
        <v>148</v>
      </c>
      <c r="E182" s="9">
        <v>2017</v>
      </c>
      <c r="F182" s="9">
        <v>5</v>
      </c>
      <c r="BE182" s="29">
        <v>68.788600000000002</v>
      </c>
      <c r="BF182" s="29">
        <v>68.128680000000003</v>
      </c>
      <c r="BG182" s="29">
        <v>67.509190000000004</v>
      </c>
      <c r="BH182" s="29">
        <v>66.939340000000001</v>
      </c>
      <c r="BI182" s="29">
        <v>66.099270000000004</v>
      </c>
      <c r="BJ182" s="29">
        <v>65.509190000000004</v>
      </c>
      <c r="BK182" s="29">
        <v>64.919120000000007</v>
      </c>
      <c r="BL182" s="29">
        <v>67.880520000000004</v>
      </c>
      <c r="BM182" s="29">
        <v>74.882350000000002</v>
      </c>
      <c r="BN182" s="29">
        <v>79.902569999999997</v>
      </c>
      <c r="BO182" s="29">
        <v>84.772059999999996</v>
      </c>
      <c r="BP182" s="29">
        <v>87.3125</v>
      </c>
      <c r="BQ182" s="29">
        <v>86.832719999999995</v>
      </c>
      <c r="BR182" s="29">
        <v>85.882350000000002</v>
      </c>
      <c r="BS182" s="29">
        <v>85.722430000000003</v>
      </c>
      <c r="BT182" s="29">
        <v>84.681979999999996</v>
      </c>
      <c r="BU182" s="29">
        <v>82.551469999999995</v>
      </c>
      <c r="BV182" s="29">
        <v>80.961399999999998</v>
      </c>
      <c r="BW182" s="29">
        <v>80.720590000000001</v>
      </c>
      <c r="BX182" s="29">
        <v>78.650729999999996</v>
      </c>
      <c r="BY182" s="29">
        <v>74.090069999999997</v>
      </c>
      <c r="BZ182" s="29">
        <v>71.029409999999999</v>
      </c>
      <c r="CA182" s="29">
        <v>69.709559999999996</v>
      </c>
      <c r="CB182" s="29">
        <v>68.759190000000004</v>
      </c>
    </row>
    <row r="183" spans="1:80" x14ac:dyDescent="0.25">
      <c r="A183" s="9" t="s">
        <v>161</v>
      </c>
      <c r="B183" s="9" t="s">
        <v>162</v>
      </c>
      <c r="C183" s="9" t="s">
        <v>155</v>
      </c>
      <c r="D183" s="9" t="s">
        <v>148</v>
      </c>
      <c r="E183" s="9">
        <v>2017</v>
      </c>
      <c r="F183" s="9">
        <v>6</v>
      </c>
      <c r="BE183" s="29">
        <v>66.836470000000006</v>
      </c>
      <c r="BF183" s="29">
        <v>64.902090000000001</v>
      </c>
      <c r="BG183" s="29">
        <v>64.541799999999995</v>
      </c>
      <c r="BH183" s="29">
        <v>64.369079999999997</v>
      </c>
      <c r="BI183" s="29">
        <v>64.438929999999999</v>
      </c>
      <c r="BJ183" s="29">
        <v>64.328639999999993</v>
      </c>
      <c r="BK183" s="29">
        <v>64.725149999999999</v>
      </c>
      <c r="BL183" s="29">
        <v>68.981219999999993</v>
      </c>
      <c r="BM183" s="29">
        <v>72.079120000000003</v>
      </c>
      <c r="BN183" s="29">
        <v>75.358930000000001</v>
      </c>
      <c r="BO183" s="29">
        <v>78.769260000000003</v>
      </c>
      <c r="BP183" s="29">
        <v>80.876360000000005</v>
      </c>
      <c r="BQ183" s="29">
        <v>82.469639999999998</v>
      </c>
      <c r="BR183" s="29">
        <v>83.126360000000005</v>
      </c>
      <c r="BS183" s="29">
        <v>81.733059999999995</v>
      </c>
      <c r="BT183" s="29">
        <v>82.545479999999998</v>
      </c>
      <c r="BU183" s="29">
        <v>82.282679999999999</v>
      </c>
      <c r="BV183" s="29">
        <v>80.105739999999997</v>
      </c>
      <c r="BW183" s="29">
        <v>78.671360000000007</v>
      </c>
      <c r="BX183" s="29">
        <v>77.187979999999996</v>
      </c>
      <c r="BY183" s="29">
        <v>75.213160000000002</v>
      </c>
      <c r="BZ183" s="29">
        <v>72.569850000000002</v>
      </c>
      <c r="CA183" s="29">
        <v>70.979780000000005</v>
      </c>
      <c r="CB183" s="29">
        <v>69.586470000000006</v>
      </c>
    </row>
    <row r="184" spans="1:80" x14ac:dyDescent="0.25">
      <c r="A184" s="9" t="s">
        <v>161</v>
      </c>
      <c r="B184" s="9" t="s">
        <v>162</v>
      </c>
      <c r="C184" s="9" t="s">
        <v>155</v>
      </c>
      <c r="D184" s="9" t="s">
        <v>148</v>
      </c>
      <c r="E184" s="9">
        <v>2017</v>
      </c>
      <c r="F184" s="9">
        <v>7</v>
      </c>
      <c r="BE184" s="29">
        <v>72.127780000000001</v>
      </c>
      <c r="BF184" s="29">
        <v>71.822220000000002</v>
      </c>
      <c r="BG184" s="29">
        <v>71.483329999999995</v>
      </c>
      <c r="BH184" s="29">
        <v>71.394450000000006</v>
      </c>
      <c r="BI184" s="29">
        <v>71.45</v>
      </c>
      <c r="BJ184" s="29">
        <v>71.288889999999995</v>
      </c>
      <c r="BK184" s="29">
        <v>71.111109999999996</v>
      </c>
      <c r="BL184" s="29">
        <v>72.75</v>
      </c>
      <c r="BM184" s="29">
        <v>74.816670000000002</v>
      </c>
      <c r="BN184" s="29">
        <v>78.672229999999999</v>
      </c>
      <c r="BO184" s="29">
        <v>81.988889999999998</v>
      </c>
      <c r="BP184" s="29">
        <v>84.822220000000002</v>
      </c>
      <c r="BQ184" s="29">
        <v>85.716669999999993</v>
      </c>
      <c r="BR184" s="29">
        <v>87.094440000000006</v>
      </c>
      <c r="BS184" s="29">
        <v>87.344440000000006</v>
      </c>
      <c r="BT184" s="29">
        <v>85.466669999999993</v>
      </c>
      <c r="BU184" s="29">
        <v>82.916659999999993</v>
      </c>
      <c r="BV184" s="29">
        <v>81.294439999999994</v>
      </c>
      <c r="BW184" s="29">
        <v>81.172229999999999</v>
      </c>
      <c r="BX184" s="29">
        <v>79.888890000000004</v>
      </c>
      <c r="BY184" s="29">
        <v>76.316670000000002</v>
      </c>
      <c r="BZ184" s="29">
        <v>74.355549999999994</v>
      </c>
      <c r="CA184" s="29">
        <v>73.266670000000005</v>
      </c>
      <c r="CB184" s="29">
        <v>73.072220000000002</v>
      </c>
    </row>
    <row r="185" spans="1:80" x14ac:dyDescent="0.25">
      <c r="A185" s="9" t="s">
        <v>161</v>
      </c>
      <c r="B185" s="9" t="s">
        <v>162</v>
      </c>
      <c r="C185" s="9" t="s">
        <v>155</v>
      </c>
      <c r="D185" s="9" t="s">
        <v>148</v>
      </c>
      <c r="E185" s="9">
        <v>2017</v>
      </c>
      <c r="F185" s="9">
        <v>8</v>
      </c>
      <c r="BE185" s="29">
        <v>73.897059999999996</v>
      </c>
      <c r="BF185" s="29">
        <v>72.981059999999999</v>
      </c>
      <c r="BG185" s="29">
        <v>72.381069999999994</v>
      </c>
      <c r="BH185" s="29">
        <v>72.083290000000005</v>
      </c>
      <c r="BI185" s="29">
        <v>71.041870000000003</v>
      </c>
      <c r="BJ185" s="29">
        <v>70.84187</v>
      </c>
      <c r="BK185" s="29">
        <v>70.815200000000004</v>
      </c>
      <c r="BL185" s="29">
        <v>71.987560000000002</v>
      </c>
      <c r="BM185" s="29">
        <v>76.043729999999996</v>
      </c>
      <c r="BN185" s="29">
        <v>79.86524</v>
      </c>
      <c r="BO185" s="29">
        <v>83.926310000000001</v>
      </c>
      <c r="BP185" s="29">
        <v>85.536619999999999</v>
      </c>
      <c r="BQ185" s="29">
        <v>87.46293</v>
      </c>
      <c r="BR185" s="29">
        <v>86.120710000000003</v>
      </c>
      <c r="BS185" s="29">
        <v>86.376360000000005</v>
      </c>
      <c r="BT185" s="29">
        <v>86.831109999999995</v>
      </c>
      <c r="BU185" s="29">
        <v>86.32302</v>
      </c>
      <c r="BV185" s="29">
        <v>85.794139999999999</v>
      </c>
      <c r="BW185" s="29">
        <v>83.398570000000007</v>
      </c>
      <c r="BX185" s="29">
        <v>80.848179999999999</v>
      </c>
      <c r="BY185" s="29">
        <v>77.949950000000001</v>
      </c>
      <c r="BZ185" s="29">
        <v>75.874129999999994</v>
      </c>
      <c r="CA185" s="29">
        <v>75.318579999999997</v>
      </c>
      <c r="CB185" s="29">
        <v>74.818489999999997</v>
      </c>
    </row>
    <row r="186" spans="1:80" x14ac:dyDescent="0.25">
      <c r="A186" s="9" t="s">
        <v>161</v>
      </c>
      <c r="B186" s="9" t="s">
        <v>162</v>
      </c>
      <c r="C186" s="9" t="s">
        <v>155</v>
      </c>
      <c r="D186" s="9" t="s">
        <v>148</v>
      </c>
      <c r="E186" s="9">
        <v>2017</v>
      </c>
      <c r="F186" s="9">
        <v>9</v>
      </c>
      <c r="BE186" s="29">
        <v>72.111109999999996</v>
      </c>
      <c r="BF186" s="29">
        <v>71.933329999999998</v>
      </c>
      <c r="BG186" s="29">
        <v>71.45</v>
      </c>
      <c r="BH186" s="29">
        <v>71.038889999999995</v>
      </c>
      <c r="BI186" s="29">
        <v>70.966669999999993</v>
      </c>
      <c r="BJ186" s="29">
        <v>70.522220000000004</v>
      </c>
      <c r="BK186" s="29">
        <v>71.983329999999995</v>
      </c>
      <c r="BL186" s="29">
        <v>72.516670000000005</v>
      </c>
      <c r="BM186" s="29">
        <v>77.044439999999994</v>
      </c>
      <c r="BN186" s="29">
        <v>82.827770000000001</v>
      </c>
      <c r="BO186" s="29">
        <v>86.922229999999999</v>
      </c>
      <c r="BP186" s="29">
        <v>89.688890000000001</v>
      </c>
      <c r="BQ186" s="29">
        <v>89.577770000000001</v>
      </c>
      <c r="BR186" s="29">
        <v>90.205560000000006</v>
      </c>
      <c r="BS186" s="29">
        <v>89.922229999999999</v>
      </c>
      <c r="BT186" s="29">
        <v>89.888890000000004</v>
      </c>
      <c r="BU186" s="29">
        <v>90.483329999999995</v>
      </c>
      <c r="BV186" s="29">
        <v>88.894450000000006</v>
      </c>
      <c r="BW186" s="29">
        <v>87.111109999999996</v>
      </c>
      <c r="BX186" s="29">
        <v>82.388890000000004</v>
      </c>
      <c r="BY186" s="29">
        <v>79.983329999999995</v>
      </c>
      <c r="BZ186" s="29">
        <v>78.377780000000001</v>
      </c>
      <c r="CA186" s="29">
        <v>76.733329999999995</v>
      </c>
      <c r="CB186" s="29">
        <v>75.377780000000001</v>
      </c>
    </row>
    <row r="187" spans="1:80" x14ac:dyDescent="0.25">
      <c r="A187" s="9" t="s">
        <v>161</v>
      </c>
      <c r="B187" s="9" t="s">
        <v>162</v>
      </c>
      <c r="C187" s="9" t="s">
        <v>155</v>
      </c>
      <c r="D187" s="9" t="s">
        <v>148</v>
      </c>
      <c r="E187" s="9">
        <v>2017</v>
      </c>
      <c r="F187" s="9">
        <v>10</v>
      </c>
      <c r="BE187" s="29">
        <v>69.95966</v>
      </c>
      <c r="BF187" s="29">
        <v>68.591220000000007</v>
      </c>
      <c r="BG187" s="29">
        <v>67.890659999999997</v>
      </c>
      <c r="BH187" s="29">
        <v>67.627780000000001</v>
      </c>
      <c r="BI187" s="29">
        <v>66.292109999999994</v>
      </c>
      <c r="BJ187" s="29">
        <v>65.723110000000005</v>
      </c>
      <c r="BK187" s="29">
        <v>65.440330000000003</v>
      </c>
      <c r="BL187" s="29">
        <v>66.700890000000001</v>
      </c>
      <c r="BM187" s="29">
        <v>71.252330000000001</v>
      </c>
      <c r="BN187" s="29">
        <v>77.453779999999995</v>
      </c>
      <c r="BO187" s="29">
        <v>83.210220000000007</v>
      </c>
      <c r="BP187" s="29">
        <v>85.144450000000006</v>
      </c>
      <c r="BQ187" s="29">
        <v>87.321330000000003</v>
      </c>
      <c r="BR187" s="29">
        <v>88.232439999999997</v>
      </c>
      <c r="BS187" s="29">
        <v>87.639780000000002</v>
      </c>
      <c r="BT187" s="29">
        <v>85.887119999999996</v>
      </c>
      <c r="BU187" s="29">
        <v>85.729230000000001</v>
      </c>
      <c r="BV187" s="29">
        <v>84.853219999999993</v>
      </c>
      <c r="BW187" s="29">
        <v>82.020449999999997</v>
      </c>
      <c r="BX187" s="29">
        <v>79.496780000000001</v>
      </c>
      <c r="BY187" s="29">
        <v>76.318439999999995</v>
      </c>
      <c r="BZ187" s="29">
        <v>73.529219999999995</v>
      </c>
      <c r="CA187" s="29">
        <v>72.331000000000003</v>
      </c>
      <c r="CB187" s="29">
        <v>71.192999999999998</v>
      </c>
    </row>
    <row r="188" spans="1:80" x14ac:dyDescent="0.25">
      <c r="A188" s="9" t="s">
        <v>161</v>
      </c>
      <c r="B188" s="9" t="s">
        <v>162</v>
      </c>
      <c r="C188" s="9" t="s">
        <v>155</v>
      </c>
      <c r="D188" s="9" t="s">
        <v>148</v>
      </c>
      <c r="E188" s="9">
        <v>2018</v>
      </c>
      <c r="F188" s="9">
        <v>5</v>
      </c>
      <c r="BE188" s="29">
        <v>68.788600000000002</v>
      </c>
      <c r="BF188" s="29">
        <v>68.128680000000003</v>
      </c>
      <c r="BG188" s="29">
        <v>67.509190000000004</v>
      </c>
      <c r="BH188" s="29">
        <v>66.939340000000001</v>
      </c>
      <c r="BI188" s="29">
        <v>66.099270000000004</v>
      </c>
      <c r="BJ188" s="29">
        <v>65.509190000000004</v>
      </c>
      <c r="BK188" s="29">
        <v>64.919120000000007</v>
      </c>
      <c r="BL188" s="29">
        <v>67.880520000000004</v>
      </c>
      <c r="BM188" s="29">
        <v>74.882350000000002</v>
      </c>
      <c r="BN188" s="29">
        <v>79.902569999999997</v>
      </c>
      <c r="BO188" s="29">
        <v>84.772059999999996</v>
      </c>
      <c r="BP188" s="29">
        <v>87.3125</v>
      </c>
      <c r="BQ188" s="29">
        <v>86.832719999999995</v>
      </c>
      <c r="BR188" s="29">
        <v>85.882350000000002</v>
      </c>
      <c r="BS188" s="29">
        <v>85.722430000000003</v>
      </c>
      <c r="BT188" s="29">
        <v>84.681979999999996</v>
      </c>
      <c r="BU188" s="29">
        <v>82.551469999999995</v>
      </c>
      <c r="BV188" s="29">
        <v>80.961399999999998</v>
      </c>
      <c r="BW188" s="29">
        <v>80.720590000000001</v>
      </c>
      <c r="BX188" s="29">
        <v>78.650729999999996</v>
      </c>
      <c r="BY188" s="29">
        <v>74.090069999999997</v>
      </c>
      <c r="BZ188" s="29">
        <v>71.029409999999999</v>
      </c>
      <c r="CA188" s="29">
        <v>69.709559999999996</v>
      </c>
      <c r="CB188" s="29">
        <v>68.759190000000004</v>
      </c>
    </row>
    <row r="189" spans="1:80" x14ac:dyDescent="0.25">
      <c r="A189" s="9" t="s">
        <v>161</v>
      </c>
      <c r="B189" s="9" t="s">
        <v>162</v>
      </c>
      <c r="C189" s="9" t="s">
        <v>155</v>
      </c>
      <c r="D189" s="9" t="s">
        <v>148</v>
      </c>
      <c r="E189" s="9">
        <v>2018</v>
      </c>
      <c r="F189" s="9">
        <v>6</v>
      </c>
      <c r="BE189" s="29">
        <v>66.836470000000006</v>
      </c>
      <c r="BF189" s="29">
        <v>64.902090000000001</v>
      </c>
      <c r="BG189" s="29">
        <v>64.541799999999995</v>
      </c>
      <c r="BH189" s="29">
        <v>64.369079999999997</v>
      </c>
      <c r="BI189" s="29">
        <v>64.438929999999999</v>
      </c>
      <c r="BJ189" s="29">
        <v>64.328639999999993</v>
      </c>
      <c r="BK189" s="29">
        <v>64.725149999999999</v>
      </c>
      <c r="BL189" s="29">
        <v>68.981219999999993</v>
      </c>
      <c r="BM189" s="29">
        <v>72.079120000000003</v>
      </c>
      <c r="BN189" s="29">
        <v>75.358930000000001</v>
      </c>
      <c r="BO189" s="29">
        <v>78.769260000000003</v>
      </c>
      <c r="BP189" s="29">
        <v>80.876360000000005</v>
      </c>
      <c r="BQ189" s="29">
        <v>82.469639999999998</v>
      </c>
      <c r="BR189" s="29">
        <v>83.126360000000005</v>
      </c>
      <c r="BS189" s="29">
        <v>81.733059999999995</v>
      </c>
      <c r="BT189" s="29">
        <v>82.545479999999998</v>
      </c>
      <c r="BU189" s="29">
        <v>82.282679999999999</v>
      </c>
      <c r="BV189" s="29">
        <v>80.105739999999997</v>
      </c>
      <c r="BW189" s="29">
        <v>78.671360000000007</v>
      </c>
      <c r="BX189" s="29">
        <v>77.187979999999996</v>
      </c>
      <c r="BY189" s="29">
        <v>75.213160000000002</v>
      </c>
      <c r="BZ189" s="29">
        <v>72.569850000000002</v>
      </c>
      <c r="CA189" s="29">
        <v>70.979780000000005</v>
      </c>
      <c r="CB189" s="29">
        <v>69.586470000000006</v>
      </c>
    </row>
    <row r="190" spans="1:80" x14ac:dyDescent="0.25">
      <c r="A190" s="9" t="s">
        <v>161</v>
      </c>
      <c r="B190" s="9" t="s">
        <v>162</v>
      </c>
      <c r="C190" s="9" t="s">
        <v>155</v>
      </c>
      <c r="D190" s="9" t="s">
        <v>148</v>
      </c>
      <c r="E190" s="9">
        <v>2018</v>
      </c>
      <c r="F190" s="9">
        <v>7</v>
      </c>
      <c r="BE190" s="29">
        <v>72.127780000000001</v>
      </c>
      <c r="BF190" s="29">
        <v>71.822220000000002</v>
      </c>
      <c r="BG190" s="29">
        <v>71.483329999999995</v>
      </c>
      <c r="BH190" s="29">
        <v>71.394450000000006</v>
      </c>
      <c r="BI190" s="29">
        <v>71.45</v>
      </c>
      <c r="BJ190" s="29">
        <v>71.288889999999995</v>
      </c>
      <c r="BK190" s="29">
        <v>71.111109999999996</v>
      </c>
      <c r="BL190" s="29">
        <v>72.75</v>
      </c>
      <c r="BM190" s="29">
        <v>74.816670000000002</v>
      </c>
      <c r="BN190" s="29">
        <v>78.672229999999999</v>
      </c>
      <c r="BO190" s="29">
        <v>81.988889999999998</v>
      </c>
      <c r="BP190" s="29">
        <v>84.822220000000002</v>
      </c>
      <c r="BQ190" s="29">
        <v>85.716669999999993</v>
      </c>
      <c r="BR190" s="29">
        <v>87.094440000000006</v>
      </c>
      <c r="BS190" s="29">
        <v>87.344440000000006</v>
      </c>
      <c r="BT190" s="29">
        <v>85.466669999999993</v>
      </c>
      <c r="BU190" s="29">
        <v>82.916659999999993</v>
      </c>
      <c r="BV190" s="29">
        <v>81.294439999999994</v>
      </c>
      <c r="BW190" s="29">
        <v>81.172229999999999</v>
      </c>
      <c r="BX190" s="29">
        <v>79.888890000000004</v>
      </c>
      <c r="BY190" s="29">
        <v>76.316670000000002</v>
      </c>
      <c r="BZ190" s="29">
        <v>74.355549999999994</v>
      </c>
      <c r="CA190" s="29">
        <v>73.266670000000005</v>
      </c>
      <c r="CB190" s="29">
        <v>73.072220000000002</v>
      </c>
    </row>
    <row r="191" spans="1:80" x14ac:dyDescent="0.25">
      <c r="A191" s="9" t="s">
        <v>161</v>
      </c>
      <c r="B191" s="9" t="s">
        <v>162</v>
      </c>
      <c r="C191" s="9" t="s">
        <v>155</v>
      </c>
      <c r="D191" s="9" t="s">
        <v>148</v>
      </c>
      <c r="E191" s="9">
        <v>2018</v>
      </c>
      <c r="F191" s="9">
        <v>8</v>
      </c>
      <c r="BE191" s="29">
        <v>73.897059999999996</v>
      </c>
      <c r="BF191" s="29">
        <v>72.981059999999999</v>
      </c>
      <c r="BG191" s="29">
        <v>72.381069999999994</v>
      </c>
      <c r="BH191" s="29">
        <v>72.083290000000005</v>
      </c>
      <c r="BI191" s="29">
        <v>71.041870000000003</v>
      </c>
      <c r="BJ191" s="29">
        <v>70.84187</v>
      </c>
      <c r="BK191" s="29">
        <v>70.815200000000004</v>
      </c>
      <c r="BL191" s="29">
        <v>71.987560000000002</v>
      </c>
      <c r="BM191" s="29">
        <v>76.043729999999996</v>
      </c>
      <c r="BN191" s="29">
        <v>79.86524</v>
      </c>
      <c r="BO191" s="29">
        <v>83.926310000000001</v>
      </c>
      <c r="BP191" s="29">
        <v>85.536619999999999</v>
      </c>
      <c r="BQ191" s="29">
        <v>87.46293</v>
      </c>
      <c r="BR191" s="29">
        <v>86.120710000000003</v>
      </c>
      <c r="BS191" s="29">
        <v>86.376360000000005</v>
      </c>
      <c r="BT191" s="29">
        <v>86.831109999999995</v>
      </c>
      <c r="BU191" s="29">
        <v>86.32302</v>
      </c>
      <c r="BV191" s="29">
        <v>85.794139999999999</v>
      </c>
      <c r="BW191" s="29">
        <v>83.398570000000007</v>
      </c>
      <c r="BX191" s="29">
        <v>80.848179999999999</v>
      </c>
      <c r="BY191" s="29">
        <v>77.949950000000001</v>
      </c>
      <c r="BZ191" s="29">
        <v>75.874129999999994</v>
      </c>
      <c r="CA191" s="29">
        <v>75.318579999999997</v>
      </c>
      <c r="CB191" s="29">
        <v>74.818489999999997</v>
      </c>
    </row>
    <row r="192" spans="1:80" x14ac:dyDescent="0.25">
      <c r="A192" s="9" t="s">
        <v>161</v>
      </c>
      <c r="B192" s="9" t="s">
        <v>162</v>
      </c>
      <c r="C192" s="9" t="s">
        <v>155</v>
      </c>
      <c r="D192" s="9" t="s">
        <v>148</v>
      </c>
      <c r="E192" s="9">
        <v>2018</v>
      </c>
      <c r="F192" s="9">
        <v>9</v>
      </c>
      <c r="BE192" s="29">
        <v>72.111109999999996</v>
      </c>
      <c r="BF192" s="29">
        <v>71.933329999999998</v>
      </c>
      <c r="BG192" s="29">
        <v>71.45</v>
      </c>
      <c r="BH192" s="29">
        <v>71.038889999999995</v>
      </c>
      <c r="BI192" s="29">
        <v>70.966669999999993</v>
      </c>
      <c r="BJ192" s="29">
        <v>70.522220000000004</v>
      </c>
      <c r="BK192" s="29">
        <v>71.983329999999995</v>
      </c>
      <c r="BL192" s="29">
        <v>72.516670000000005</v>
      </c>
      <c r="BM192" s="29">
        <v>77.044439999999994</v>
      </c>
      <c r="BN192" s="29">
        <v>82.827770000000001</v>
      </c>
      <c r="BO192" s="29">
        <v>86.922229999999999</v>
      </c>
      <c r="BP192" s="29">
        <v>89.688890000000001</v>
      </c>
      <c r="BQ192" s="29">
        <v>89.577770000000001</v>
      </c>
      <c r="BR192" s="29">
        <v>90.205560000000006</v>
      </c>
      <c r="BS192" s="29">
        <v>89.922229999999999</v>
      </c>
      <c r="BT192" s="29">
        <v>89.888890000000004</v>
      </c>
      <c r="BU192" s="29">
        <v>90.483329999999995</v>
      </c>
      <c r="BV192" s="29">
        <v>88.894450000000006</v>
      </c>
      <c r="BW192" s="29">
        <v>87.111109999999996</v>
      </c>
      <c r="BX192" s="29">
        <v>82.388890000000004</v>
      </c>
      <c r="BY192" s="29">
        <v>79.983329999999995</v>
      </c>
      <c r="BZ192" s="29">
        <v>78.377780000000001</v>
      </c>
      <c r="CA192" s="29">
        <v>76.733329999999995</v>
      </c>
      <c r="CB192" s="29">
        <v>75.377780000000001</v>
      </c>
    </row>
    <row r="193" spans="1:80" x14ac:dyDescent="0.25">
      <c r="A193" s="9" t="s">
        <v>161</v>
      </c>
      <c r="B193" s="9" t="s">
        <v>162</v>
      </c>
      <c r="C193" s="9" t="s">
        <v>155</v>
      </c>
      <c r="D193" s="9" t="s">
        <v>148</v>
      </c>
      <c r="E193" s="9">
        <v>2018</v>
      </c>
      <c r="F193" s="9">
        <v>10</v>
      </c>
      <c r="BE193" s="29">
        <v>69.95966</v>
      </c>
      <c r="BF193" s="29">
        <v>68.591220000000007</v>
      </c>
      <c r="BG193" s="29">
        <v>67.890659999999997</v>
      </c>
      <c r="BH193" s="29">
        <v>67.627780000000001</v>
      </c>
      <c r="BI193" s="29">
        <v>66.292109999999994</v>
      </c>
      <c r="BJ193" s="29">
        <v>65.723110000000005</v>
      </c>
      <c r="BK193" s="29">
        <v>65.440330000000003</v>
      </c>
      <c r="BL193" s="29">
        <v>66.700890000000001</v>
      </c>
      <c r="BM193" s="29">
        <v>71.252330000000001</v>
      </c>
      <c r="BN193" s="29">
        <v>77.453779999999995</v>
      </c>
      <c r="BO193" s="29">
        <v>83.210220000000007</v>
      </c>
      <c r="BP193" s="29">
        <v>85.144450000000006</v>
      </c>
      <c r="BQ193" s="29">
        <v>87.321330000000003</v>
      </c>
      <c r="BR193" s="29">
        <v>88.232439999999997</v>
      </c>
      <c r="BS193" s="29">
        <v>87.639780000000002</v>
      </c>
      <c r="BT193" s="29">
        <v>85.887119999999996</v>
      </c>
      <c r="BU193" s="29">
        <v>85.729230000000001</v>
      </c>
      <c r="BV193" s="29">
        <v>84.853219999999993</v>
      </c>
      <c r="BW193" s="29">
        <v>82.020449999999997</v>
      </c>
      <c r="BX193" s="29">
        <v>79.496780000000001</v>
      </c>
      <c r="BY193" s="29">
        <v>76.318439999999995</v>
      </c>
      <c r="BZ193" s="29">
        <v>73.529219999999995</v>
      </c>
      <c r="CA193" s="29">
        <v>72.331000000000003</v>
      </c>
      <c r="CB193" s="29">
        <v>71.192999999999998</v>
      </c>
    </row>
    <row r="194" spans="1:80" x14ac:dyDescent="0.25">
      <c r="A194" s="9" t="s">
        <v>161</v>
      </c>
      <c r="B194" s="9" t="s">
        <v>162</v>
      </c>
      <c r="C194" s="9" t="s">
        <v>155</v>
      </c>
      <c r="D194" s="9" t="s">
        <v>148</v>
      </c>
      <c r="E194" s="9">
        <v>2019</v>
      </c>
      <c r="F194" s="9">
        <v>5</v>
      </c>
      <c r="BE194" s="29">
        <v>68.788600000000002</v>
      </c>
      <c r="BF194" s="29">
        <v>68.128680000000003</v>
      </c>
      <c r="BG194" s="29">
        <v>67.509190000000004</v>
      </c>
      <c r="BH194" s="29">
        <v>66.939340000000001</v>
      </c>
      <c r="BI194" s="29">
        <v>66.099270000000004</v>
      </c>
      <c r="BJ194" s="29">
        <v>65.509190000000004</v>
      </c>
      <c r="BK194" s="29">
        <v>64.919120000000007</v>
      </c>
      <c r="BL194" s="29">
        <v>67.880520000000004</v>
      </c>
      <c r="BM194" s="29">
        <v>74.882350000000002</v>
      </c>
      <c r="BN194" s="29">
        <v>79.902569999999997</v>
      </c>
      <c r="BO194" s="29">
        <v>84.772059999999996</v>
      </c>
      <c r="BP194" s="29">
        <v>87.3125</v>
      </c>
      <c r="BQ194" s="29">
        <v>86.832719999999995</v>
      </c>
      <c r="BR194" s="29">
        <v>85.882350000000002</v>
      </c>
      <c r="BS194" s="29">
        <v>85.722430000000003</v>
      </c>
      <c r="BT194" s="29">
        <v>84.681979999999996</v>
      </c>
      <c r="BU194" s="29">
        <v>82.551469999999995</v>
      </c>
      <c r="BV194" s="29">
        <v>80.961399999999998</v>
      </c>
      <c r="BW194" s="29">
        <v>80.720590000000001</v>
      </c>
      <c r="BX194" s="29">
        <v>78.650729999999996</v>
      </c>
      <c r="BY194" s="29">
        <v>74.090069999999997</v>
      </c>
      <c r="BZ194" s="29">
        <v>71.029409999999999</v>
      </c>
      <c r="CA194" s="29">
        <v>69.709559999999996</v>
      </c>
      <c r="CB194" s="29">
        <v>68.759190000000004</v>
      </c>
    </row>
    <row r="195" spans="1:80" x14ac:dyDescent="0.25">
      <c r="A195" s="9" t="s">
        <v>161</v>
      </c>
      <c r="B195" s="9" t="s">
        <v>162</v>
      </c>
      <c r="C195" s="9" t="s">
        <v>155</v>
      </c>
      <c r="D195" s="9" t="s">
        <v>148</v>
      </c>
      <c r="E195" s="9">
        <v>2019</v>
      </c>
      <c r="F195" s="9">
        <v>6</v>
      </c>
      <c r="BE195" s="29">
        <v>66.836470000000006</v>
      </c>
      <c r="BF195" s="29">
        <v>64.902090000000001</v>
      </c>
      <c r="BG195" s="29">
        <v>64.541799999999995</v>
      </c>
      <c r="BH195" s="29">
        <v>64.369079999999997</v>
      </c>
      <c r="BI195" s="29">
        <v>64.438929999999999</v>
      </c>
      <c r="BJ195" s="29">
        <v>64.328639999999993</v>
      </c>
      <c r="BK195" s="29">
        <v>64.725149999999999</v>
      </c>
      <c r="BL195" s="29">
        <v>68.981219999999993</v>
      </c>
      <c r="BM195" s="29">
        <v>72.079120000000003</v>
      </c>
      <c r="BN195" s="29">
        <v>75.358930000000001</v>
      </c>
      <c r="BO195" s="29">
        <v>78.769260000000003</v>
      </c>
      <c r="BP195" s="29">
        <v>80.876360000000005</v>
      </c>
      <c r="BQ195" s="29">
        <v>82.469639999999998</v>
      </c>
      <c r="BR195" s="29">
        <v>83.126360000000005</v>
      </c>
      <c r="BS195" s="29">
        <v>81.733059999999995</v>
      </c>
      <c r="BT195" s="29">
        <v>82.545479999999998</v>
      </c>
      <c r="BU195" s="29">
        <v>82.282679999999999</v>
      </c>
      <c r="BV195" s="29">
        <v>80.105739999999997</v>
      </c>
      <c r="BW195" s="29">
        <v>78.671360000000007</v>
      </c>
      <c r="BX195" s="29">
        <v>77.187979999999996</v>
      </c>
      <c r="BY195" s="29">
        <v>75.213160000000002</v>
      </c>
      <c r="BZ195" s="29">
        <v>72.569850000000002</v>
      </c>
      <c r="CA195" s="29">
        <v>70.979780000000005</v>
      </c>
      <c r="CB195" s="29">
        <v>69.586470000000006</v>
      </c>
    </row>
    <row r="196" spans="1:80" x14ac:dyDescent="0.25">
      <c r="A196" s="9" t="s">
        <v>161</v>
      </c>
      <c r="B196" s="9" t="s">
        <v>162</v>
      </c>
      <c r="C196" s="9" t="s">
        <v>155</v>
      </c>
      <c r="D196" s="9" t="s">
        <v>148</v>
      </c>
      <c r="E196" s="9">
        <v>2019</v>
      </c>
      <c r="F196" s="9">
        <v>7</v>
      </c>
      <c r="BE196" s="29">
        <v>72.127780000000001</v>
      </c>
      <c r="BF196" s="29">
        <v>71.822220000000002</v>
      </c>
      <c r="BG196" s="29">
        <v>71.483329999999995</v>
      </c>
      <c r="BH196" s="29">
        <v>71.394450000000006</v>
      </c>
      <c r="BI196" s="29">
        <v>71.45</v>
      </c>
      <c r="BJ196" s="29">
        <v>71.288889999999995</v>
      </c>
      <c r="BK196" s="29">
        <v>71.111109999999996</v>
      </c>
      <c r="BL196" s="29">
        <v>72.75</v>
      </c>
      <c r="BM196" s="29">
        <v>74.816670000000002</v>
      </c>
      <c r="BN196" s="29">
        <v>78.672229999999999</v>
      </c>
      <c r="BO196" s="29">
        <v>81.988889999999998</v>
      </c>
      <c r="BP196" s="29">
        <v>84.822220000000002</v>
      </c>
      <c r="BQ196" s="29">
        <v>85.716669999999993</v>
      </c>
      <c r="BR196" s="29">
        <v>87.094440000000006</v>
      </c>
      <c r="BS196" s="29">
        <v>87.344440000000006</v>
      </c>
      <c r="BT196" s="29">
        <v>85.466669999999993</v>
      </c>
      <c r="BU196" s="29">
        <v>82.916659999999993</v>
      </c>
      <c r="BV196" s="29">
        <v>81.294439999999994</v>
      </c>
      <c r="BW196" s="29">
        <v>81.172229999999999</v>
      </c>
      <c r="BX196" s="29">
        <v>79.888890000000004</v>
      </c>
      <c r="BY196" s="29">
        <v>76.316670000000002</v>
      </c>
      <c r="BZ196" s="29">
        <v>74.355549999999994</v>
      </c>
      <c r="CA196" s="29">
        <v>73.266670000000005</v>
      </c>
      <c r="CB196" s="29">
        <v>73.072220000000002</v>
      </c>
    </row>
    <row r="197" spans="1:80" x14ac:dyDescent="0.25">
      <c r="A197" s="9" t="s">
        <v>161</v>
      </c>
      <c r="B197" s="9" t="s">
        <v>162</v>
      </c>
      <c r="C197" s="9" t="s">
        <v>155</v>
      </c>
      <c r="D197" s="9" t="s">
        <v>148</v>
      </c>
      <c r="E197" s="9">
        <v>2019</v>
      </c>
      <c r="F197" s="9">
        <v>8</v>
      </c>
      <c r="BE197" s="29">
        <v>73.897059999999996</v>
      </c>
      <c r="BF197" s="29">
        <v>72.981059999999999</v>
      </c>
      <c r="BG197" s="29">
        <v>72.381069999999994</v>
      </c>
      <c r="BH197" s="29">
        <v>72.083290000000005</v>
      </c>
      <c r="BI197" s="29">
        <v>71.041870000000003</v>
      </c>
      <c r="BJ197" s="29">
        <v>70.84187</v>
      </c>
      <c r="BK197" s="29">
        <v>70.815200000000004</v>
      </c>
      <c r="BL197" s="29">
        <v>71.987560000000002</v>
      </c>
      <c r="BM197" s="29">
        <v>76.043729999999996</v>
      </c>
      <c r="BN197" s="29">
        <v>79.86524</v>
      </c>
      <c r="BO197" s="29">
        <v>83.926310000000001</v>
      </c>
      <c r="BP197" s="29">
        <v>85.536619999999999</v>
      </c>
      <c r="BQ197" s="29">
        <v>87.46293</v>
      </c>
      <c r="BR197" s="29">
        <v>86.120710000000003</v>
      </c>
      <c r="BS197" s="29">
        <v>86.376360000000005</v>
      </c>
      <c r="BT197" s="29">
        <v>86.831109999999995</v>
      </c>
      <c r="BU197" s="29">
        <v>86.32302</v>
      </c>
      <c r="BV197" s="29">
        <v>85.794139999999999</v>
      </c>
      <c r="BW197" s="29">
        <v>83.398570000000007</v>
      </c>
      <c r="BX197" s="29">
        <v>80.848179999999999</v>
      </c>
      <c r="BY197" s="29">
        <v>77.949950000000001</v>
      </c>
      <c r="BZ197" s="29">
        <v>75.874129999999994</v>
      </c>
      <c r="CA197" s="29">
        <v>75.318579999999997</v>
      </c>
      <c r="CB197" s="29">
        <v>74.818489999999997</v>
      </c>
    </row>
    <row r="198" spans="1:80" x14ac:dyDescent="0.25">
      <c r="A198" s="9" t="s">
        <v>161</v>
      </c>
      <c r="B198" s="9" t="s">
        <v>162</v>
      </c>
      <c r="C198" s="9" t="s">
        <v>155</v>
      </c>
      <c r="D198" s="9" t="s">
        <v>148</v>
      </c>
      <c r="E198" s="9">
        <v>2019</v>
      </c>
      <c r="F198" s="9">
        <v>9</v>
      </c>
      <c r="BE198" s="29">
        <v>72.111109999999996</v>
      </c>
      <c r="BF198" s="29">
        <v>71.933329999999998</v>
      </c>
      <c r="BG198" s="29">
        <v>71.45</v>
      </c>
      <c r="BH198" s="29">
        <v>71.038889999999995</v>
      </c>
      <c r="BI198" s="29">
        <v>70.966669999999993</v>
      </c>
      <c r="BJ198" s="29">
        <v>70.522220000000004</v>
      </c>
      <c r="BK198" s="29">
        <v>71.983329999999995</v>
      </c>
      <c r="BL198" s="29">
        <v>72.516670000000005</v>
      </c>
      <c r="BM198" s="29">
        <v>77.044439999999994</v>
      </c>
      <c r="BN198" s="29">
        <v>82.827770000000001</v>
      </c>
      <c r="BO198" s="29">
        <v>86.922229999999999</v>
      </c>
      <c r="BP198" s="29">
        <v>89.688890000000001</v>
      </c>
      <c r="BQ198" s="29">
        <v>89.577770000000001</v>
      </c>
      <c r="BR198" s="29">
        <v>90.205560000000006</v>
      </c>
      <c r="BS198" s="29">
        <v>89.922229999999999</v>
      </c>
      <c r="BT198" s="29">
        <v>89.888890000000004</v>
      </c>
      <c r="BU198" s="29">
        <v>90.483329999999995</v>
      </c>
      <c r="BV198" s="29">
        <v>88.894450000000006</v>
      </c>
      <c r="BW198" s="29">
        <v>87.111109999999996</v>
      </c>
      <c r="BX198" s="29">
        <v>82.388890000000004</v>
      </c>
      <c r="BY198" s="29">
        <v>79.983329999999995</v>
      </c>
      <c r="BZ198" s="29">
        <v>78.377780000000001</v>
      </c>
      <c r="CA198" s="29">
        <v>76.733329999999995</v>
      </c>
      <c r="CB198" s="29">
        <v>75.377780000000001</v>
      </c>
    </row>
    <row r="199" spans="1:80" x14ac:dyDescent="0.25">
      <c r="A199" s="9" t="s">
        <v>161</v>
      </c>
      <c r="B199" s="9" t="s">
        <v>162</v>
      </c>
      <c r="C199" s="9" t="s">
        <v>155</v>
      </c>
      <c r="D199" s="9" t="s">
        <v>148</v>
      </c>
      <c r="E199" s="9">
        <v>2019</v>
      </c>
      <c r="F199" s="9">
        <v>10</v>
      </c>
      <c r="BE199" s="29">
        <v>69.95966</v>
      </c>
      <c r="BF199" s="29">
        <v>68.591220000000007</v>
      </c>
      <c r="BG199" s="29">
        <v>67.890659999999997</v>
      </c>
      <c r="BH199" s="29">
        <v>67.627780000000001</v>
      </c>
      <c r="BI199" s="29">
        <v>66.292109999999994</v>
      </c>
      <c r="BJ199" s="29">
        <v>65.723110000000005</v>
      </c>
      <c r="BK199" s="29">
        <v>65.440330000000003</v>
      </c>
      <c r="BL199" s="29">
        <v>66.700890000000001</v>
      </c>
      <c r="BM199" s="29">
        <v>71.252330000000001</v>
      </c>
      <c r="BN199" s="29">
        <v>77.453779999999995</v>
      </c>
      <c r="BO199" s="29">
        <v>83.210220000000007</v>
      </c>
      <c r="BP199" s="29">
        <v>85.144450000000006</v>
      </c>
      <c r="BQ199" s="29">
        <v>87.321330000000003</v>
      </c>
      <c r="BR199" s="29">
        <v>88.232439999999997</v>
      </c>
      <c r="BS199" s="29">
        <v>87.639780000000002</v>
      </c>
      <c r="BT199" s="29">
        <v>85.887119999999996</v>
      </c>
      <c r="BU199" s="29">
        <v>85.729230000000001</v>
      </c>
      <c r="BV199" s="29">
        <v>84.853219999999993</v>
      </c>
      <c r="BW199" s="29">
        <v>82.020449999999997</v>
      </c>
      <c r="BX199" s="29">
        <v>79.496780000000001</v>
      </c>
      <c r="BY199" s="29">
        <v>76.318439999999995</v>
      </c>
      <c r="BZ199" s="29">
        <v>73.529219999999995</v>
      </c>
      <c r="CA199" s="29">
        <v>72.331000000000003</v>
      </c>
      <c r="CB199" s="29">
        <v>71.192999999999998</v>
      </c>
    </row>
    <row r="200" spans="1:80" x14ac:dyDescent="0.25">
      <c r="A200" s="9" t="s">
        <v>161</v>
      </c>
      <c r="B200" s="9" t="s">
        <v>162</v>
      </c>
      <c r="C200" s="9" t="s">
        <v>155</v>
      </c>
      <c r="D200" s="9" t="s">
        <v>148</v>
      </c>
      <c r="E200" s="9">
        <v>2020</v>
      </c>
      <c r="F200" s="9">
        <v>5</v>
      </c>
      <c r="BE200" s="29">
        <v>68.788600000000002</v>
      </c>
      <c r="BF200" s="29">
        <v>68.128680000000003</v>
      </c>
      <c r="BG200" s="29">
        <v>67.509190000000004</v>
      </c>
      <c r="BH200" s="29">
        <v>66.939340000000001</v>
      </c>
      <c r="BI200" s="29">
        <v>66.099270000000004</v>
      </c>
      <c r="BJ200" s="29">
        <v>65.509190000000004</v>
      </c>
      <c r="BK200" s="29">
        <v>64.919120000000007</v>
      </c>
      <c r="BL200" s="29">
        <v>67.880520000000004</v>
      </c>
      <c r="BM200" s="29">
        <v>74.882350000000002</v>
      </c>
      <c r="BN200" s="29">
        <v>79.902569999999997</v>
      </c>
      <c r="BO200" s="29">
        <v>84.772059999999996</v>
      </c>
      <c r="BP200" s="29">
        <v>87.3125</v>
      </c>
      <c r="BQ200" s="29">
        <v>86.832719999999995</v>
      </c>
      <c r="BR200" s="29">
        <v>85.882350000000002</v>
      </c>
      <c r="BS200" s="29">
        <v>85.722430000000003</v>
      </c>
      <c r="BT200" s="29">
        <v>84.681979999999996</v>
      </c>
      <c r="BU200" s="29">
        <v>82.551469999999995</v>
      </c>
      <c r="BV200" s="29">
        <v>80.961399999999998</v>
      </c>
      <c r="BW200" s="29">
        <v>80.720590000000001</v>
      </c>
      <c r="BX200" s="29">
        <v>78.650729999999996</v>
      </c>
      <c r="BY200" s="29">
        <v>74.090069999999997</v>
      </c>
      <c r="BZ200" s="29">
        <v>71.029409999999999</v>
      </c>
      <c r="CA200" s="29">
        <v>69.709559999999996</v>
      </c>
      <c r="CB200" s="29">
        <v>68.759190000000004</v>
      </c>
    </row>
    <row r="201" spans="1:80" x14ac:dyDescent="0.25">
      <c r="A201" s="9" t="s">
        <v>161</v>
      </c>
      <c r="B201" s="9" t="s">
        <v>162</v>
      </c>
      <c r="C201" s="9" t="s">
        <v>155</v>
      </c>
      <c r="D201" s="9" t="s">
        <v>148</v>
      </c>
      <c r="E201" s="9">
        <v>2020</v>
      </c>
      <c r="F201" s="9">
        <v>6</v>
      </c>
      <c r="BE201" s="29">
        <v>66.836470000000006</v>
      </c>
      <c r="BF201" s="29">
        <v>64.902090000000001</v>
      </c>
      <c r="BG201" s="29">
        <v>64.541799999999995</v>
      </c>
      <c r="BH201" s="29">
        <v>64.369079999999997</v>
      </c>
      <c r="BI201" s="29">
        <v>64.438929999999999</v>
      </c>
      <c r="BJ201" s="29">
        <v>64.328639999999993</v>
      </c>
      <c r="BK201" s="29">
        <v>64.725149999999999</v>
      </c>
      <c r="BL201" s="29">
        <v>68.981219999999993</v>
      </c>
      <c r="BM201" s="29">
        <v>72.079120000000003</v>
      </c>
      <c r="BN201" s="29">
        <v>75.358930000000001</v>
      </c>
      <c r="BO201" s="29">
        <v>78.769260000000003</v>
      </c>
      <c r="BP201" s="29">
        <v>80.876360000000005</v>
      </c>
      <c r="BQ201" s="29">
        <v>82.469639999999998</v>
      </c>
      <c r="BR201" s="29">
        <v>83.126360000000005</v>
      </c>
      <c r="BS201" s="29">
        <v>81.733059999999995</v>
      </c>
      <c r="BT201" s="29">
        <v>82.545479999999998</v>
      </c>
      <c r="BU201" s="29">
        <v>82.282679999999999</v>
      </c>
      <c r="BV201" s="29">
        <v>80.105739999999997</v>
      </c>
      <c r="BW201" s="29">
        <v>78.671360000000007</v>
      </c>
      <c r="BX201" s="29">
        <v>77.187979999999996</v>
      </c>
      <c r="BY201" s="29">
        <v>75.213160000000002</v>
      </c>
      <c r="BZ201" s="29">
        <v>72.569850000000002</v>
      </c>
      <c r="CA201" s="29">
        <v>70.979780000000005</v>
      </c>
      <c r="CB201" s="29">
        <v>69.586470000000006</v>
      </c>
    </row>
    <row r="202" spans="1:80" x14ac:dyDescent="0.25">
      <c r="A202" s="9" t="s">
        <v>161</v>
      </c>
      <c r="B202" s="9" t="s">
        <v>162</v>
      </c>
      <c r="C202" s="9" t="s">
        <v>155</v>
      </c>
      <c r="D202" s="9" t="s">
        <v>148</v>
      </c>
      <c r="E202" s="9">
        <v>2020</v>
      </c>
      <c r="F202" s="9">
        <v>7</v>
      </c>
      <c r="BE202" s="29">
        <v>72.127780000000001</v>
      </c>
      <c r="BF202" s="29">
        <v>71.822220000000002</v>
      </c>
      <c r="BG202" s="29">
        <v>71.483329999999995</v>
      </c>
      <c r="BH202" s="29">
        <v>71.394450000000006</v>
      </c>
      <c r="BI202" s="29">
        <v>71.45</v>
      </c>
      <c r="BJ202" s="29">
        <v>71.288889999999995</v>
      </c>
      <c r="BK202" s="29">
        <v>71.111109999999996</v>
      </c>
      <c r="BL202" s="29">
        <v>72.75</v>
      </c>
      <c r="BM202" s="29">
        <v>74.816670000000002</v>
      </c>
      <c r="BN202" s="29">
        <v>78.672229999999999</v>
      </c>
      <c r="BO202" s="29">
        <v>81.988889999999998</v>
      </c>
      <c r="BP202" s="29">
        <v>84.822220000000002</v>
      </c>
      <c r="BQ202" s="29">
        <v>85.716669999999993</v>
      </c>
      <c r="BR202" s="29">
        <v>87.094440000000006</v>
      </c>
      <c r="BS202" s="29">
        <v>87.344440000000006</v>
      </c>
      <c r="BT202" s="29">
        <v>85.466669999999993</v>
      </c>
      <c r="BU202" s="29">
        <v>82.916659999999993</v>
      </c>
      <c r="BV202" s="29">
        <v>81.294439999999994</v>
      </c>
      <c r="BW202" s="29">
        <v>81.172229999999999</v>
      </c>
      <c r="BX202" s="29">
        <v>79.888890000000004</v>
      </c>
      <c r="BY202" s="29">
        <v>76.316670000000002</v>
      </c>
      <c r="BZ202" s="29">
        <v>74.355549999999994</v>
      </c>
      <c r="CA202" s="29">
        <v>73.266670000000005</v>
      </c>
      <c r="CB202" s="29">
        <v>73.072220000000002</v>
      </c>
    </row>
    <row r="203" spans="1:80" x14ac:dyDescent="0.25">
      <c r="A203" s="9" t="s">
        <v>161</v>
      </c>
      <c r="B203" s="9" t="s">
        <v>162</v>
      </c>
      <c r="C203" s="9" t="s">
        <v>155</v>
      </c>
      <c r="D203" s="9" t="s">
        <v>148</v>
      </c>
      <c r="E203" s="9">
        <v>2020</v>
      </c>
      <c r="F203" s="9">
        <v>8</v>
      </c>
      <c r="BE203" s="29">
        <v>73.897059999999996</v>
      </c>
      <c r="BF203" s="29">
        <v>72.981059999999999</v>
      </c>
      <c r="BG203" s="29">
        <v>72.381069999999994</v>
      </c>
      <c r="BH203" s="29">
        <v>72.083290000000005</v>
      </c>
      <c r="BI203" s="29">
        <v>71.041870000000003</v>
      </c>
      <c r="BJ203" s="29">
        <v>70.84187</v>
      </c>
      <c r="BK203" s="29">
        <v>70.815200000000004</v>
      </c>
      <c r="BL203" s="29">
        <v>71.987560000000002</v>
      </c>
      <c r="BM203" s="29">
        <v>76.043729999999996</v>
      </c>
      <c r="BN203" s="29">
        <v>79.86524</v>
      </c>
      <c r="BO203" s="29">
        <v>83.926310000000001</v>
      </c>
      <c r="BP203" s="29">
        <v>85.536619999999999</v>
      </c>
      <c r="BQ203" s="29">
        <v>87.46293</v>
      </c>
      <c r="BR203" s="29">
        <v>86.120710000000003</v>
      </c>
      <c r="BS203" s="29">
        <v>86.376360000000005</v>
      </c>
      <c r="BT203" s="29">
        <v>86.831109999999995</v>
      </c>
      <c r="BU203" s="29">
        <v>86.32302</v>
      </c>
      <c r="BV203" s="29">
        <v>85.794139999999999</v>
      </c>
      <c r="BW203" s="29">
        <v>83.398570000000007</v>
      </c>
      <c r="BX203" s="29">
        <v>80.848179999999999</v>
      </c>
      <c r="BY203" s="29">
        <v>77.949950000000001</v>
      </c>
      <c r="BZ203" s="29">
        <v>75.874129999999994</v>
      </c>
      <c r="CA203" s="29">
        <v>75.318579999999997</v>
      </c>
      <c r="CB203" s="29">
        <v>74.818489999999997</v>
      </c>
    </row>
    <row r="204" spans="1:80" x14ac:dyDescent="0.25">
      <c r="A204" s="9" t="s">
        <v>161</v>
      </c>
      <c r="B204" s="9" t="s">
        <v>162</v>
      </c>
      <c r="C204" s="9" t="s">
        <v>155</v>
      </c>
      <c r="D204" s="9" t="s">
        <v>148</v>
      </c>
      <c r="E204" s="9">
        <v>2020</v>
      </c>
      <c r="F204" s="9">
        <v>9</v>
      </c>
      <c r="BE204" s="29">
        <v>72.111109999999996</v>
      </c>
      <c r="BF204" s="29">
        <v>71.933329999999998</v>
      </c>
      <c r="BG204" s="29">
        <v>71.45</v>
      </c>
      <c r="BH204" s="29">
        <v>71.038889999999995</v>
      </c>
      <c r="BI204" s="29">
        <v>70.966669999999993</v>
      </c>
      <c r="BJ204" s="29">
        <v>70.522220000000004</v>
      </c>
      <c r="BK204" s="29">
        <v>71.983329999999995</v>
      </c>
      <c r="BL204" s="29">
        <v>72.516670000000005</v>
      </c>
      <c r="BM204" s="29">
        <v>77.044439999999994</v>
      </c>
      <c r="BN204" s="29">
        <v>82.827770000000001</v>
      </c>
      <c r="BO204" s="29">
        <v>86.922229999999999</v>
      </c>
      <c r="BP204" s="29">
        <v>89.688890000000001</v>
      </c>
      <c r="BQ204" s="29">
        <v>89.577770000000001</v>
      </c>
      <c r="BR204" s="29">
        <v>90.205560000000006</v>
      </c>
      <c r="BS204" s="29">
        <v>89.922229999999999</v>
      </c>
      <c r="BT204" s="29">
        <v>89.888890000000004</v>
      </c>
      <c r="BU204" s="29">
        <v>90.483329999999995</v>
      </c>
      <c r="BV204" s="29">
        <v>88.894450000000006</v>
      </c>
      <c r="BW204" s="29">
        <v>87.111109999999996</v>
      </c>
      <c r="BX204" s="29">
        <v>82.388890000000004</v>
      </c>
      <c r="BY204" s="29">
        <v>79.983329999999995</v>
      </c>
      <c r="BZ204" s="29">
        <v>78.377780000000001</v>
      </c>
      <c r="CA204" s="29">
        <v>76.733329999999995</v>
      </c>
      <c r="CB204" s="29">
        <v>75.377780000000001</v>
      </c>
    </row>
    <row r="205" spans="1:80" x14ac:dyDescent="0.25">
      <c r="A205" s="9" t="s">
        <v>161</v>
      </c>
      <c r="B205" s="9" t="s">
        <v>162</v>
      </c>
      <c r="C205" s="9" t="s">
        <v>155</v>
      </c>
      <c r="D205" s="9" t="s">
        <v>148</v>
      </c>
      <c r="E205" s="9">
        <v>2020</v>
      </c>
      <c r="F205" s="9">
        <v>10</v>
      </c>
      <c r="BE205" s="29">
        <v>69.95966</v>
      </c>
      <c r="BF205" s="29">
        <v>68.591220000000007</v>
      </c>
      <c r="BG205" s="29">
        <v>67.890659999999997</v>
      </c>
      <c r="BH205" s="29">
        <v>67.627780000000001</v>
      </c>
      <c r="BI205" s="29">
        <v>66.292109999999994</v>
      </c>
      <c r="BJ205" s="29">
        <v>65.723110000000005</v>
      </c>
      <c r="BK205" s="29">
        <v>65.440330000000003</v>
      </c>
      <c r="BL205" s="29">
        <v>66.700890000000001</v>
      </c>
      <c r="BM205" s="29">
        <v>71.252330000000001</v>
      </c>
      <c r="BN205" s="29">
        <v>77.453779999999995</v>
      </c>
      <c r="BO205" s="29">
        <v>83.210220000000007</v>
      </c>
      <c r="BP205" s="29">
        <v>85.144450000000006</v>
      </c>
      <c r="BQ205" s="29">
        <v>87.321330000000003</v>
      </c>
      <c r="BR205" s="29">
        <v>88.232439999999997</v>
      </c>
      <c r="BS205" s="29">
        <v>87.639780000000002</v>
      </c>
      <c r="BT205" s="29">
        <v>85.887119999999996</v>
      </c>
      <c r="BU205" s="29">
        <v>85.729230000000001</v>
      </c>
      <c r="BV205" s="29">
        <v>84.853219999999993</v>
      </c>
      <c r="BW205" s="29">
        <v>82.020449999999997</v>
      </c>
      <c r="BX205" s="29">
        <v>79.496780000000001</v>
      </c>
      <c r="BY205" s="29">
        <v>76.318439999999995</v>
      </c>
      <c r="BZ205" s="29">
        <v>73.529219999999995</v>
      </c>
      <c r="CA205" s="29">
        <v>72.331000000000003</v>
      </c>
      <c r="CB205" s="29">
        <v>71.192999999999998</v>
      </c>
    </row>
    <row r="206" spans="1:80" x14ac:dyDescent="0.25">
      <c r="A206" s="9" t="s">
        <v>161</v>
      </c>
      <c r="B206" s="9" t="s">
        <v>162</v>
      </c>
      <c r="C206" s="9" t="s">
        <v>155</v>
      </c>
      <c r="D206" s="9" t="s">
        <v>148</v>
      </c>
      <c r="E206" s="9">
        <v>2021</v>
      </c>
      <c r="F206" s="9">
        <v>5</v>
      </c>
      <c r="BE206" s="29">
        <v>68.788600000000002</v>
      </c>
      <c r="BF206" s="29">
        <v>68.128680000000003</v>
      </c>
      <c r="BG206" s="29">
        <v>67.509190000000004</v>
      </c>
      <c r="BH206" s="29">
        <v>66.939340000000001</v>
      </c>
      <c r="BI206" s="29">
        <v>66.099270000000004</v>
      </c>
      <c r="BJ206" s="29">
        <v>65.509190000000004</v>
      </c>
      <c r="BK206" s="29">
        <v>64.919120000000007</v>
      </c>
      <c r="BL206" s="29">
        <v>67.880520000000004</v>
      </c>
      <c r="BM206" s="29">
        <v>74.882350000000002</v>
      </c>
      <c r="BN206" s="29">
        <v>79.902569999999997</v>
      </c>
      <c r="BO206" s="29">
        <v>84.772059999999996</v>
      </c>
      <c r="BP206" s="29">
        <v>87.3125</v>
      </c>
      <c r="BQ206" s="29">
        <v>86.832719999999995</v>
      </c>
      <c r="BR206" s="29">
        <v>85.882350000000002</v>
      </c>
      <c r="BS206" s="29">
        <v>85.722430000000003</v>
      </c>
      <c r="BT206" s="29">
        <v>84.681979999999996</v>
      </c>
      <c r="BU206" s="29">
        <v>82.551469999999995</v>
      </c>
      <c r="BV206" s="29">
        <v>80.961399999999998</v>
      </c>
      <c r="BW206" s="29">
        <v>80.720590000000001</v>
      </c>
      <c r="BX206" s="29">
        <v>78.650729999999996</v>
      </c>
      <c r="BY206" s="29">
        <v>74.090069999999997</v>
      </c>
      <c r="BZ206" s="29">
        <v>71.029409999999999</v>
      </c>
      <c r="CA206" s="29">
        <v>69.709559999999996</v>
      </c>
      <c r="CB206" s="29">
        <v>68.759190000000004</v>
      </c>
    </row>
    <row r="207" spans="1:80" x14ac:dyDescent="0.25">
      <c r="A207" s="9" t="s">
        <v>161</v>
      </c>
      <c r="B207" s="9" t="s">
        <v>162</v>
      </c>
      <c r="C207" s="9" t="s">
        <v>155</v>
      </c>
      <c r="D207" s="9" t="s">
        <v>148</v>
      </c>
      <c r="E207" s="9">
        <v>2021</v>
      </c>
      <c r="F207" s="9">
        <v>6</v>
      </c>
      <c r="BE207" s="29">
        <v>66.836470000000006</v>
      </c>
      <c r="BF207" s="29">
        <v>64.902090000000001</v>
      </c>
      <c r="BG207" s="29">
        <v>64.541799999999995</v>
      </c>
      <c r="BH207" s="29">
        <v>64.369079999999997</v>
      </c>
      <c r="BI207" s="29">
        <v>64.438929999999999</v>
      </c>
      <c r="BJ207" s="29">
        <v>64.328639999999993</v>
      </c>
      <c r="BK207" s="29">
        <v>64.725149999999999</v>
      </c>
      <c r="BL207" s="29">
        <v>68.981219999999993</v>
      </c>
      <c r="BM207" s="29">
        <v>72.079120000000003</v>
      </c>
      <c r="BN207" s="29">
        <v>75.358930000000001</v>
      </c>
      <c r="BO207" s="29">
        <v>78.769260000000003</v>
      </c>
      <c r="BP207" s="29">
        <v>80.876360000000005</v>
      </c>
      <c r="BQ207" s="29">
        <v>82.469639999999998</v>
      </c>
      <c r="BR207" s="29">
        <v>83.126360000000005</v>
      </c>
      <c r="BS207" s="29">
        <v>81.733059999999995</v>
      </c>
      <c r="BT207" s="29">
        <v>82.545479999999998</v>
      </c>
      <c r="BU207" s="29">
        <v>82.282679999999999</v>
      </c>
      <c r="BV207" s="29">
        <v>80.105739999999997</v>
      </c>
      <c r="BW207" s="29">
        <v>78.671360000000007</v>
      </c>
      <c r="BX207" s="29">
        <v>77.187979999999996</v>
      </c>
      <c r="BY207" s="29">
        <v>75.213160000000002</v>
      </c>
      <c r="BZ207" s="29">
        <v>72.569850000000002</v>
      </c>
      <c r="CA207" s="29">
        <v>70.979780000000005</v>
      </c>
      <c r="CB207" s="29">
        <v>69.586470000000006</v>
      </c>
    </row>
    <row r="208" spans="1:80" x14ac:dyDescent="0.25">
      <c r="A208" s="9" t="s">
        <v>161</v>
      </c>
      <c r="B208" s="9" t="s">
        <v>162</v>
      </c>
      <c r="C208" s="9" t="s">
        <v>155</v>
      </c>
      <c r="D208" s="9" t="s">
        <v>148</v>
      </c>
      <c r="E208" s="9">
        <v>2021</v>
      </c>
      <c r="F208" s="9">
        <v>7</v>
      </c>
      <c r="BE208" s="29">
        <v>72.127780000000001</v>
      </c>
      <c r="BF208" s="29">
        <v>71.822220000000002</v>
      </c>
      <c r="BG208" s="29">
        <v>71.483329999999995</v>
      </c>
      <c r="BH208" s="29">
        <v>71.394450000000006</v>
      </c>
      <c r="BI208" s="29">
        <v>71.45</v>
      </c>
      <c r="BJ208" s="29">
        <v>71.288889999999995</v>
      </c>
      <c r="BK208" s="29">
        <v>71.111109999999996</v>
      </c>
      <c r="BL208" s="29">
        <v>72.75</v>
      </c>
      <c r="BM208" s="29">
        <v>74.816670000000002</v>
      </c>
      <c r="BN208" s="29">
        <v>78.672229999999999</v>
      </c>
      <c r="BO208" s="29">
        <v>81.988889999999998</v>
      </c>
      <c r="BP208" s="29">
        <v>84.822220000000002</v>
      </c>
      <c r="BQ208" s="29">
        <v>85.716669999999993</v>
      </c>
      <c r="BR208" s="29">
        <v>87.094440000000006</v>
      </c>
      <c r="BS208" s="29">
        <v>87.344440000000006</v>
      </c>
      <c r="BT208" s="29">
        <v>85.466669999999993</v>
      </c>
      <c r="BU208" s="29">
        <v>82.916659999999993</v>
      </c>
      <c r="BV208" s="29">
        <v>81.294439999999994</v>
      </c>
      <c r="BW208" s="29">
        <v>81.172229999999999</v>
      </c>
      <c r="BX208" s="29">
        <v>79.888890000000004</v>
      </c>
      <c r="BY208" s="29">
        <v>76.316670000000002</v>
      </c>
      <c r="BZ208" s="29">
        <v>74.355549999999994</v>
      </c>
      <c r="CA208" s="29">
        <v>73.266670000000005</v>
      </c>
      <c r="CB208" s="29">
        <v>73.072220000000002</v>
      </c>
    </row>
    <row r="209" spans="1:80" x14ac:dyDescent="0.25">
      <c r="A209" s="9" t="s">
        <v>161</v>
      </c>
      <c r="B209" s="9" t="s">
        <v>162</v>
      </c>
      <c r="C209" s="9" t="s">
        <v>155</v>
      </c>
      <c r="D209" s="9" t="s">
        <v>148</v>
      </c>
      <c r="E209" s="9">
        <v>2021</v>
      </c>
      <c r="F209" s="9">
        <v>8</v>
      </c>
      <c r="BE209" s="29">
        <v>73.897059999999996</v>
      </c>
      <c r="BF209" s="29">
        <v>72.981059999999999</v>
      </c>
      <c r="BG209" s="29">
        <v>72.381069999999994</v>
      </c>
      <c r="BH209" s="29">
        <v>72.083290000000005</v>
      </c>
      <c r="BI209" s="29">
        <v>71.041870000000003</v>
      </c>
      <c r="BJ209" s="29">
        <v>70.84187</v>
      </c>
      <c r="BK209" s="29">
        <v>70.815200000000004</v>
      </c>
      <c r="BL209" s="29">
        <v>71.987560000000002</v>
      </c>
      <c r="BM209" s="29">
        <v>76.043729999999996</v>
      </c>
      <c r="BN209" s="29">
        <v>79.86524</v>
      </c>
      <c r="BO209" s="29">
        <v>83.926310000000001</v>
      </c>
      <c r="BP209" s="29">
        <v>85.536619999999999</v>
      </c>
      <c r="BQ209" s="29">
        <v>87.46293</v>
      </c>
      <c r="BR209" s="29">
        <v>86.120710000000003</v>
      </c>
      <c r="BS209" s="29">
        <v>86.376360000000005</v>
      </c>
      <c r="BT209" s="29">
        <v>86.831109999999995</v>
      </c>
      <c r="BU209" s="29">
        <v>86.32302</v>
      </c>
      <c r="BV209" s="29">
        <v>85.794139999999999</v>
      </c>
      <c r="BW209" s="29">
        <v>83.398570000000007</v>
      </c>
      <c r="BX209" s="29">
        <v>80.848179999999999</v>
      </c>
      <c r="BY209" s="29">
        <v>77.949950000000001</v>
      </c>
      <c r="BZ209" s="29">
        <v>75.874129999999994</v>
      </c>
      <c r="CA209" s="29">
        <v>75.318579999999997</v>
      </c>
      <c r="CB209" s="29">
        <v>74.818489999999997</v>
      </c>
    </row>
    <row r="210" spans="1:80" x14ac:dyDescent="0.25">
      <c r="A210" s="9" t="s">
        <v>161</v>
      </c>
      <c r="B210" s="9" t="s">
        <v>162</v>
      </c>
      <c r="C210" s="9" t="s">
        <v>155</v>
      </c>
      <c r="D210" s="9" t="s">
        <v>148</v>
      </c>
      <c r="E210" s="9">
        <v>2021</v>
      </c>
      <c r="F210" s="9">
        <v>9</v>
      </c>
      <c r="BE210" s="29">
        <v>72.111109999999996</v>
      </c>
      <c r="BF210" s="29">
        <v>71.933329999999998</v>
      </c>
      <c r="BG210" s="29">
        <v>71.45</v>
      </c>
      <c r="BH210" s="29">
        <v>71.038889999999995</v>
      </c>
      <c r="BI210" s="29">
        <v>70.966669999999993</v>
      </c>
      <c r="BJ210" s="29">
        <v>70.522220000000004</v>
      </c>
      <c r="BK210" s="29">
        <v>71.983329999999995</v>
      </c>
      <c r="BL210" s="29">
        <v>72.516670000000005</v>
      </c>
      <c r="BM210" s="29">
        <v>77.044439999999994</v>
      </c>
      <c r="BN210" s="29">
        <v>82.827770000000001</v>
      </c>
      <c r="BO210" s="29">
        <v>86.922229999999999</v>
      </c>
      <c r="BP210" s="29">
        <v>89.688890000000001</v>
      </c>
      <c r="BQ210" s="29">
        <v>89.577770000000001</v>
      </c>
      <c r="BR210" s="29">
        <v>90.205560000000006</v>
      </c>
      <c r="BS210" s="29">
        <v>89.922229999999999</v>
      </c>
      <c r="BT210" s="29">
        <v>89.888890000000004</v>
      </c>
      <c r="BU210" s="29">
        <v>90.483329999999995</v>
      </c>
      <c r="BV210" s="29">
        <v>88.894450000000006</v>
      </c>
      <c r="BW210" s="29">
        <v>87.111109999999996</v>
      </c>
      <c r="BX210" s="29">
        <v>82.388890000000004</v>
      </c>
      <c r="BY210" s="29">
        <v>79.983329999999995</v>
      </c>
      <c r="BZ210" s="29">
        <v>78.377780000000001</v>
      </c>
      <c r="CA210" s="29">
        <v>76.733329999999995</v>
      </c>
      <c r="CB210" s="29">
        <v>75.377780000000001</v>
      </c>
    </row>
    <row r="211" spans="1:80" x14ac:dyDescent="0.25">
      <c r="A211" s="9" t="s">
        <v>161</v>
      </c>
      <c r="B211" s="9" t="s">
        <v>162</v>
      </c>
      <c r="C211" s="9" t="s">
        <v>155</v>
      </c>
      <c r="D211" s="9" t="s">
        <v>148</v>
      </c>
      <c r="E211" s="9">
        <v>2021</v>
      </c>
      <c r="F211" s="9">
        <v>10</v>
      </c>
      <c r="BE211" s="29">
        <v>69.95966</v>
      </c>
      <c r="BF211" s="29">
        <v>68.591220000000007</v>
      </c>
      <c r="BG211" s="29">
        <v>67.890659999999997</v>
      </c>
      <c r="BH211" s="29">
        <v>67.627780000000001</v>
      </c>
      <c r="BI211" s="29">
        <v>66.292109999999994</v>
      </c>
      <c r="BJ211" s="29">
        <v>65.723110000000005</v>
      </c>
      <c r="BK211" s="29">
        <v>65.440330000000003</v>
      </c>
      <c r="BL211" s="29">
        <v>66.700890000000001</v>
      </c>
      <c r="BM211" s="29">
        <v>71.252330000000001</v>
      </c>
      <c r="BN211" s="29">
        <v>77.453779999999995</v>
      </c>
      <c r="BO211" s="29">
        <v>83.210220000000007</v>
      </c>
      <c r="BP211" s="29">
        <v>85.144450000000006</v>
      </c>
      <c r="BQ211" s="29">
        <v>87.321330000000003</v>
      </c>
      <c r="BR211" s="29">
        <v>88.232439999999997</v>
      </c>
      <c r="BS211" s="29">
        <v>87.639780000000002</v>
      </c>
      <c r="BT211" s="29">
        <v>85.887119999999996</v>
      </c>
      <c r="BU211" s="29">
        <v>85.729230000000001</v>
      </c>
      <c r="BV211" s="29">
        <v>84.853219999999993</v>
      </c>
      <c r="BW211" s="29">
        <v>82.020449999999997</v>
      </c>
      <c r="BX211" s="29">
        <v>79.496780000000001</v>
      </c>
      <c r="BY211" s="29">
        <v>76.318439999999995</v>
      </c>
      <c r="BZ211" s="29">
        <v>73.529219999999995</v>
      </c>
      <c r="CA211" s="29">
        <v>72.331000000000003</v>
      </c>
      <c r="CB211" s="29">
        <v>71.192999999999998</v>
      </c>
    </row>
    <row r="212" spans="1:80" x14ac:dyDescent="0.25">
      <c r="A212" s="9" t="s">
        <v>161</v>
      </c>
      <c r="B212" s="9" t="s">
        <v>162</v>
      </c>
      <c r="C212" s="9" t="s">
        <v>155</v>
      </c>
      <c r="D212" s="9" t="s">
        <v>148</v>
      </c>
      <c r="E212" s="9">
        <v>2022</v>
      </c>
      <c r="F212" s="9">
        <v>5</v>
      </c>
      <c r="BE212" s="29">
        <v>68.788600000000002</v>
      </c>
      <c r="BF212" s="29">
        <v>68.128680000000003</v>
      </c>
      <c r="BG212" s="29">
        <v>67.509190000000004</v>
      </c>
      <c r="BH212" s="29">
        <v>66.939340000000001</v>
      </c>
      <c r="BI212" s="29">
        <v>66.099270000000004</v>
      </c>
      <c r="BJ212" s="29">
        <v>65.509190000000004</v>
      </c>
      <c r="BK212" s="29">
        <v>64.919120000000007</v>
      </c>
      <c r="BL212" s="29">
        <v>67.880520000000004</v>
      </c>
      <c r="BM212" s="29">
        <v>74.882350000000002</v>
      </c>
      <c r="BN212" s="29">
        <v>79.902569999999997</v>
      </c>
      <c r="BO212" s="29">
        <v>84.772059999999996</v>
      </c>
      <c r="BP212" s="29">
        <v>87.3125</v>
      </c>
      <c r="BQ212" s="29">
        <v>86.832719999999995</v>
      </c>
      <c r="BR212" s="29">
        <v>85.882350000000002</v>
      </c>
      <c r="BS212" s="29">
        <v>85.722430000000003</v>
      </c>
      <c r="BT212" s="29">
        <v>84.681979999999996</v>
      </c>
      <c r="BU212" s="29">
        <v>82.551469999999995</v>
      </c>
      <c r="BV212" s="29">
        <v>80.961399999999998</v>
      </c>
      <c r="BW212" s="29">
        <v>80.720590000000001</v>
      </c>
      <c r="BX212" s="29">
        <v>78.650729999999996</v>
      </c>
      <c r="BY212" s="29">
        <v>74.090069999999997</v>
      </c>
      <c r="BZ212" s="29">
        <v>71.029409999999999</v>
      </c>
      <c r="CA212" s="29">
        <v>69.709559999999996</v>
      </c>
      <c r="CB212" s="29">
        <v>68.759190000000004</v>
      </c>
    </row>
    <row r="213" spans="1:80" x14ac:dyDescent="0.25">
      <c r="A213" s="9" t="s">
        <v>161</v>
      </c>
      <c r="B213" s="9" t="s">
        <v>162</v>
      </c>
      <c r="C213" s="9" t="s">
        <v>155</v>
      </c>
      <c r="D213" s="9" t="s">
        <v>148</v>
      </c>
      <c r="E213" s="9">
        <v>2022</v>
      </c>
      <c r="F213" s="9">
        <v>6</v>
      </c>
      <c r="BE213" s="29">
        <v>66.836470000000006</v>
      </c>
      <c r="BF213" s="29">
        <v>64.902090000000001</v>
      </c>
      <c r="BG213" s="29">
        <v>64.541799999999995</v>
      </c>
      <c r="BH213" s="29">
        <v>64.369079999999997</v>
      </c>
      <c r="BI213" s="29">
        <v>64.438929999999999</v>
      </c>
      <c r="BJ213" s="29">
        <v>64.328639999999993</v>
      </c>
      <c r="BK213" s="29">
        <v>64.725149999999999</v>
      </c>
      <c r="BL213" s="29">
        <v>68.981219999999993</v>
      </c>
      <c r="BM213" s="29">
        <v>72.079120000000003</v>
      </c>
      <c r="BN213" s="29">
        <v>75.358930000000001</v>
      </c>
      <c r="BO213" s="29">
        <v>78.769260000000003</v>
      </c>
      <c r="BP213" s="29">
        <v>80.876360000000005</v>
      </c>
      <c r="BQ213" s="29">
        <v>82.469639999999998</v>
      </c>
      <c r="BR213" s="29">
        <v>83.126360000000005</v>
      </c>
      <c r="BS213" s="29">
        <v>81.733059999999995</v>
      </c>
      <c r="BT213" s="29">
        <v>82.545479999999998</v>
      </c>
      <c r="BU213" s="29">
        <v>82.282679999999999</v>
      </c>
      <c r="BV213" s="29">
        <v>80.105739999999997</v>
      </c>
      <c r="BW213" s="29">
        <v>78.671360000000007</v>
      </c>
      <c r="BX213" s="29">
        <v>77.187979999999996</v>
      </c>
      <c r="BY213" s="29">
        <v>75.213160000000002</v>
      </c>
      <c r="BZ213" s="29">
        <v>72.569850000000002</v>
      </c>
      <c r="CA213" s="29">
        <v>70.979780000000005</v>
      </c>
      <c r="CB213" s="29">
        <v>69.586470000000006</v>
      </c>
    </row>
    <row r="214" spans="1:80" x14ac:dyDescent="0.25">
      <c r="A214" s="9" t="s">
        <v>161</v>
      </c>
      <c r="B214" s="9" t="s">
        <v>162</v>
      </c>
      <c r="C214" s="9" t="s">
        <v>155</v>
      </c>
      <c r="D214" s="9" t="s">
        <v>148</v>
      </c>
      <c r="E214" s="9">
        <v>2022</v>
      </c>
      <c r="F214" s="9">
        <v>7</v>
      </c>
      <c r="BE214" s="29">
        <v>72.127780000000001</v>
      </c>
      <c r="BF214" s="29">
        <v>71.822220000000002</v>
      </c>
      <c r="BG214" s="29">
        <v>71.483329999999995</v>
      </c>
      <c r="BH214" s="29">
        <v>71.394450000000006</v>
      </c>
      <c r="BI214" s="29">
        <v>71.45</v>
      </c>
      <c r="BJ214" s="29">
        <v>71.288889999999995</v>
      </c>
      <c r="BK214" s="29">
        <v>71.111109999999996</v>
      </c>
      <c r="BL214" s="29">
        <v>72.75</v>
      </c>
      <c r="BM214" s="29">
        <v>74.816670000000002</v>
      </c>
      <c r="BN214" s="29">
        <v>78.672229999999999</v>
      </c>
      <c r="BO214" s="29">
        <v>81.988889999999998</v>
      </c>
      <c r="BP214" s="29">
        <v>84.822220000000002</v>
      </c>
      <c r="BQ214" s="29">
        <v>85.716669999999993</v>
      </c>
      <c r="BR214" s="29">
        <v>87.094440000000006</v>
      </c>
      <c r="BS214" s="29">
        <v>87.344440000000006</v>
      </c>
      <c r="BT214" s="29">
        <v>85.466669999999993</v>
      </c>
      <c r="BU214" s="29">
        <v>82.916659999999993</v>
      </c>
      <c r="BV214" s="29">
        <v>81.294439999999994</v>
      </c>
      <c r="BW214" s="29">
        <v>81.172229999999999</v>
      </c>
      <c r="BX214" s="29">
        <v>79.888890000000004</v>
      </c>
      <c r="BY214" s="29">
        <v>76.316670000000002</v>
      </c>
      <c r="BZ214" s="29">
        <v>74.355549999999994</v>
      </c>
      <c r="CA214" s="29">
        <v>73.266670000000005</v>
      </c>
      <c r="CB214" s="29">
        <v>73.072220000000002</v>
      </c>
    </row>
    <row r="215" spans="1:80" x14ac:dyDescent="0.25">
      <c r="A215" s="9" t="s">
        <v>161</v>
      </c>
      <c r="B215" s="9" t="s">
        <v>162</v>
      </c>
      <c r="C215" s="9" t="s">
        <v>155</v>
      </c>
      <c r="D215" s="9" t="s">
        <v>148</v>
      </c>
      <c r="E215" s="9">
        <v>2022</v>
      </c>
      <c r="F215" s="9">
        <v>8</v>
      </c>
      <c r="BE215" s="29">
        <v>73.897059999999996</v>
      </c>
      <c r="BF215" s="29">
        <v>72.981059999999999</v>
      </c>
      <c r="BG215" s="29">
        <v>72.381069999999994</v>
      </c>
      <c r="BH215" s="29">
        <v>72.083290000000005</v>
      </c>
      <c r="BI215" s="29">
        <v>71.041870000000003</v>
      </c>
      <c r="BJ215" s="29">
        <v>70.84187</v>
      </c>
      <c r="BK215" s="29">
        <v>70.815200000000004</v>
      </c>
      <c r="BL215" s="29">
        <v>71.987560000000002</v>
      </c>
      <c r="BM215" s="29">
        <v>76.043729999999996</v>
      </c>
      <c r="BN215" s="29">
        <v>79.86524</v>
      </c>
      <c r="BO215" s="29">
        <v>83.926310000000001</v>
      </c>
      <c r="BP215" s="29">
        <v>85.536619999999999</v>
      </c>
      <c r="BQ215" s="29">
        <v>87.46293</v>
      </c>
      <c r="BR215" s="29">
        <v>86.120710000000003</v>
      </c>
      <c r="BS215" s="29">
        <v>86.376360000000005</v>
      </c>
      <c r="BT215" s="29">
        <v>86.831109999999995</v>
      </c>
      <c r="BU215" s="29">
        <v>86.32302</v>
      </c>
      <c r="BV215" s="29">
        <v>85.794139999999999</v>
      </c>
      <c r="BW215" s="29">
        <v>83.398570000000007</v>
      </c>
      <c r="BX215" s="29">
        <v>80.848179999999999</v>
      </c>
      <c r="BY215" s="29">
        <v>77.949950000000001</v>
      </c>
      <c r="BZ215" s="29">
        <v>75.874129999999994</v>
      </c>
      <c r="CA215" s="29">
        <v>75.318579999999997</v>
      </c>
      <c r="CB215" s="29">
        <v>74.818489999999997</v>
      </c>
    </row>
    <row r="216" spans="1:80" x14ac:dyDescent="0.25">
      <c r="A216" s="9" t="s">
        <v>161</v>
      </c>
      <c r="B216" s="9" t="s">
        <v>162</v>
      </c>
      <c r="C216" s="9" t="s">
        <v>155</v>
      </c>
      <c r="D216" s="9" t="s">
        <v>148</v>
      </c>
      <c r="E216" s="9">
        <v>2022</v>
      </c>
      <c r="F216" s="9">
        <v>9</v>
      </c>
      <c r="BE216" s="29">
        <v>72.111109999999996</v>
      </c>
      <c r="BF216" s="29">
        <v>71.933329999999998</v>
      </c>
      <c r="BG216" s="29">
        <v>71.45</v>
      </c>
      <c r="BH216" s="29">
        <v>71.038889999999995</v>
      </c>
      <c r="BI216" s="29">
        <v>70.966669999999993</v>
      </c>
      <c r="BJ216" s="29">
        <v>70.522220000000004</v>
      </c>
      <c r="BK216" s="29">
        <v>71.983329999999995</v>
      </c>
      <c r="BL216" s="29">
        <v>72.516670000000005</v>
      </c>
      <c r="BM216" s="29">
        <v>77.044439999999994</v>
      </c>
      <c r="BN216" s="29">
        <v>82.827770000000001</v>
      </c>
      <c r="BO216" s="29">
        <v>86.922229999999999</v>
      </c>
      <c r="BP216" s="29">
        <v>89.688890000000001</v>
      </c>
      <c r="BQ216" s="29">
        <v>89.577770000000001</v>
      </c>
      <c r="BR216" s="29">
        <v>90.205560000000006</v>
      </c>
      <c r="BS216" s="29">
        <v>89.922229999999999</v>
      </c>
      <c r="BT216" s="29">
        <v>89.888890000000004</v>
      </c>
      <c r="BU216" s="29">
        <v>90.483329999999995</v>
      </c>
      <c r="BV216" s="29">
        <v>88.894450000000006</v>
      </c>
      <c r="BW216" s="29">
        <v>87.111109999999996</v>
      </c>
      <c r="BX216" s="29">
        <v>82.388890000000004</v>
      </c>
      <c r="BY216" s="29">
        <v>79.983329999999995</v>
      </c>
      <c r="BZ216" s="29">
        <v>78.377780000000001</v>
      </c>
      <c r="CA216" s="29">
        <v>76.733329999999995</v>
      </c>
      <c r="CB216" s="29">
        <v>75.377780000000001</v>
      </c>
    </row>
    <row r="217" spans="1:80" x14ac:dyDescent="0.25">
      <c r="A217" s="9" t="s">
        <v>161</v>
      </c>
      <c r="B217" s="9" t="s">
        <v>162</v>
      </c>
      <c r="C217" s="9" t="s">
        <v>155</v>
      </c>
      <c r="D217" s="9" t="s">
        <v>148</v>
      </c>
      <c r="E217" s="9">
        <v>2022</v>
      </c>
      <c r="F217" s="9">
        <v>10</v>
      </c>
      <c r="BE217" s="29">
        <v>69.95966</v>
      </c>
      <c r="BF217" s="29">
        <v>68.591220000000007</v>
      </c>
      <c r="BG217" s="29">
        <v>67.890659999999997</v>
      </c>
      <c r="BH217" s="29">
        <v>67.627780000000001</v>
      </c>
      <c r="BI217" s="29">
        <v>66.292109999999994</v>
      </c>
      <c r="BJ217" s="29">
        <v>65.723110000000005</v>
      </c>
      <c r="BK217" s="29">
        <v>65.440330000000003</v>
      </c>
      <c r="BL217" s="29">
        <v>66.700890000000001</v>
      </c>
      <c r="BM217" s="29">
        <v>71.252330000000001</v>
      </c>
      <c r="BN217" s="29">
        <v>77.453779999999995</v>
      </c>
      <c r="BO217" s="29">
        <v>83.210220000000007</v>
      </c>
      <c r="BP217" s="29">
        <v>85.144450000000006</v>
      </c>
      <c r="BQ217" s="29">
        <v>87.321330000000003</v>
      </c>
      <c r="BR217" s="29">
        <v>88.232439999999997</v>
      </c>
      <c r="BS217" s="29">
        <v>87.639780000000002</v>
      </c>
      <c r="BT217" s="29">
        <v>85.887119999999996</v>
      </c>
      <c r="BU217" s="29">
        <v>85.729230000000001</v>
      </c>
      <c r="BV217" s="29">
        <v>84.853219999999993</v>
      </c>
      <c r="BW217" s="29">
        <v>82.020449999999997</v>
      </c>
      <c r="BX217" s="29">
        <v>79.496780000000001</v>
      </c>
      <c r="BY217" s="29">
        <v>76.318439999999995</v>
      </c>
      <c r="BZ217" s="29">
        <v>73.529219999999995</v>
      </c>
      <c r="CA217" s="29">
        <v>72.331000000000003</v>
      </c>
      <c r="CB217" s="29">
        <v>71.192999999999998</v>
      </c>
    </row>
    <row r="218" spans="1:80" x14ac:dyDescent="0.25">
      <c r="A218" s="9" t="s">
        <v>161</v>
      </c>
      <c r="B218" s="9" t="s">
        <v>162</v>
      </c>
      <c r="C218" s="9" t="s">
        <v>155</v>
      </c>
      <c r="D218" s="9" t="s">
        <v>148</v>
      </c>
      <c r="E218" s="9">
        <v>2023</v>
      </c>
      <c r="F218" s="9">
        <v>5</v>
      </c>
      <c r="BE218" s="29">
        <v>68.788600000000002</v>
      </c>
      <c r="BF218" s="29">
        <v>68.128680000000003</v>
      </c>
      <c r="BG218" s="29">
        <v>67.509190000000004</v>
      </c>
      <c r="BH218" s="29">
        <v>66.939340000000001</v>
      </c>
      <c r="BI218" s="29">
        <v>66.099270000000004</v>
      </c>
      <c r="BJ218" s="29">
        <v>65.509190000000004</v>
      </c>
      <c r="BK218" s="29">
        <v>64.919120000000007</v>
      </c>
      <c r="BL218" s="29">
        <v>67.880520000000004</v>
      </c>
      <c r="BM218" s="29">
        <v>74.882350000000002</v>
      </c>
      <c r="BN218" s="29">
        <v>79.902569999999997</v>
      </c>
      <c r="BO218" s="29">
        <v>84.772059999999996</v>
      </c>
      <c r="BP218" s="29">
        <v>87.3125</v>
      </c>
      <c r="BQ218" s="29">
        <v>86.832719999999995</v>
      </c>
      <c r="BR218" s="29">
        <v>85.882350000000002</v>
      </c>
      <c r="BS218" s="29">
        <v>85.722430000000003</v>
      </c>
      <c r="BT218" s="29">
        <v>84.681979999999996</v>
      </c>
      <c r="BU218" s="29">
        <v>82.551469999999995</v>
      </c>
      <c r="BV218" s="29">
        <v>80.961399999999998</v>
      </c>
      <c r="BW218" s="29">
        <v>80.720590000000001</v>
      </c>
      <c r="BX218" s="29">
        <v>78.650729999999996</v>
      </c>
      <c r="BY218" s="29">
        <v>74.090069999999997</v>
      </c>
      <c r="BZ218" s="29">
        <v>71.029409999999999</v>
      </c>
      <c r="CA218" s="29">
        <v>69.709559999999996</v>
      </c>
      <c r="CB218" s="29">
        <v>68.759190000000004</v>
      </c>
    </row>
    <row r="219" spans="1:80" x14ac:dyDescent="0.25">
      <c r="A219" s="9" t="s">
        <v>161</v>
      </c>
      <c r="B219" s="9" t="s">
        <v>162</v>
      </c>
      <c r="C219" s="9" t="s">
        <v>155</v>
      </c>
      <c r="D219" s="9" t="s">
        <v>148</v>
      </c>
      <c r="E219" s="9">
        <v>2023</v>
      </c>
      <c r="F219" s="9">
        <v>6</v>
      </c>
      <c r="BE219" s="29">
        <v>66.836470000000006</v>
      </c>
      <c r="BF219" s="29">
        <v>64.902090000000001</v>
      </c>
      <c r="BG219" s="29">
        <v>64.541799999999995</v>
      </c>
      <c r="BH219" s="29">
        <v>64.369079999999997</v>
      </c>
      <c r="BI219" s="29">
        <v>64.438929999999999</v>
      </c>
      <c r="BJ219" s="29">
        <v>64.328639999999993</v>
      </c>
      <c r="BK219" s="29">
        <v>64.725149999999999</v>
      </c>
      <c r="BL219" s="29">
        <v>68.981219999999993</v>
      </c>
      <c r="BM219" s="29">
        <v>72.079120000000003</v>
      </c>
      <c r="BN219" s="29">
        <v>75.358930000000001</v>
      </c>
      <c r="BO219" s="29">
        <v>78.769260000000003</v>
      </c>
      <c r="BP219" s="29">
        <v>80.876360000000005</v>
      </c>
      <c r="BQ219" s="29">
        <v>82.469639999999998</v>
      </c>
      <c r="BR219" s="29">
        <v>83.126360000000005</v>
      </c>
      <c r="BS219" s="29">
        <v>81.733059999999995</v>
      </c>
      <c r="BT219" s="29">
        <v>82.545479999999998</v>
      </c>
      <c r="BU219" s="29">
        <v>82.282679999999999</v>
      </c>
      <c r="BV219" s="29">
        <v>80.105739999999997</v>
      </c>
      <c r="BW219" s="29">
        <v>78.671360000000007</v>
      </c>
      <c r="BX219" s="29">
        <v>77.187979999999996</v>
      </c>
      <c r="BY219" s="29">
        <v>75.213160000000002</v>
      </c>
      <c r="BZ219" s="29">
        <v>72.569850000000002</v>
      </c>
      <c r="CA219" s="29">
        <v>70.979780000000005</v>
      </c>
      <c r="CB219" s="29">
        <v>69.586470000000006</v>
      </c>
    </row>
    <row r="220" spans="1:80" x14ac:dyDescent="0.25">
      <c r="A220" s="9" t="s">
        <v>161</v>
      </c>
      <c r="B220" s="9" t="s">
        <v>162</v>
      </c>
      <c r="C220" s="9" t="s">
        <v>155</v>
      </c>
      <c r="D220" s="9" t="s">
        <v>148</v>
      </c>
      <c r="E220" s="9">
        <v>2023</v>
      </c>
      <c r="F220" s="9">
        <v>7</v>
      </c>
      <c r="BE220" s="29">
        <v>72.127780000000001</v>
      </c>
      <c r="BF220" s="29">
        <v>71.822220000000002</v>
      </c>
      <c r="BG220" s="29">
        <v>71.483329999999995</v>
      </c>
      <c r="BH220" s="29">
        <v>71.394450000000006</v>
      </c>
      <c r="BI220" s="29">
        <v>71.45</v>
      </c>
      <c r="BJ220" s="29">
        <v>71.288889999999995</v>
      </c>
      <c r="BK220" s="29">
        <v>71.111109999999996</v>
      </c>
      <c r="BL220" s="29">
        <v>72.75</v>
      </c>
      <c r="BM220" s="29">
        <v>74.816670000000002</v>
      </c>
      <c r="BN220" s="29">
        <v>78.672229999999999</v>
      </c>
      <c r="BO220" s="29">
        <v>81.988889999999998</v>
      </c>
      <c r="BP220" s="29">
        <v>84.822220000000002</v>
      </c>
      <c r="BQ220" s="29">
        <v>85.716669999999993</v>
      </c>
      <c r="BR220" s="29">
        <v>87.094440000000006</v>
      </c>
      <c r="BS220" s="29">
        <v>87.344440000000006</v>
      </c>
      <c r="BT220" s="29">
        <v>85.466669999999993</v>
      </c>
      <c r="BU220" s="29">
        <v>82.916659999999993</v>
      </c>
      <c r="BV220" s="29">
        <v>81.294439999999994</v>
      </c>
      <c r="BW220" s="29">
        <v>81.172229999999999</v>
      </c>
      <c r="BX220" s="29">
        <v>79.888890000000004</v>
      </c>
      <c r="BY220" s="29">
        <v>76.316670000000002</v>
      </c>
      <c r="BZ220" s="29">
        <v>74.355549999999994</v>
      </c>
      <c r="CA220" s="29">
        <v>73.266670000000005</v>
      </c>
      <c r="CB220" s="29">
        <v>73.072220000000002</v>
      </c>
    </row>
    <row r="221" spans="1:80" x14ac:dyDescent="0.25">
      <c r="A221" s="9" t="s">
        <v>161</v>
      </c>
      <c r="B221" s="9" t="s">
        <v>162</v>
      </c>
      <c r="C221" s="9" t="s">
        <v>155</v>
      </c>
      <c r="D221" s="9" t="s">
        <v>148</v>
      </c>
      <c r="E221" s="9">
        <v>2023</v>
      </c>
      <c r="F221" s="9">
        <v>8</v>
      </c>
      <c r="BE221" s="29">
        <v>73.897059999999996</v>
      </c>
      <c r="BF221" s="29">
        <v>72.981059999999999</v>
      </c>
      <c r="BG221" s="29">
        <v>72.381069999999994</v>
      </c>
      <c r="BH221" s="29">
        <v>72.083290000000005</v>
      </c>
      <c r="BI221" s="29">
        <v>71.041870000000003</v>
      </c>
      <c r="BJ221" s="29">
        <v>70.84187</v>
      </c>
      <c r="BK221" s="29">
        <v>70.815200000000004</v>
      </c>
      <c r="BL221" s="29">
        <v>71.987560000000002</v>
      </c>
      <c r="BM221" s="29">
        <v>76.043729999999996</v>
      </c>
      <c r="BN221" s="29">
        <v>79.86524</v>
      </c>
      <c r="BO221" s="29">
        <v>83.926310000000001</v>
      </c>
      <c r="BP221" s="29">
        <v>85.536619999999999</v>
      </c>
      <c r="BQ221" s="29">
        <v>87.46293</v>
      </c>
      <c r="BR221" s="29">
        <v>86.120710000000003</v>
      </c>
      <c r="BS221" s="29">
        <v>86.376360000000005</v>
      </c>
      <c r="BT221" s="29">
        <v>86.831109999999995</v>
      </c>
      <c r="BU221" s="29">
        <v>86.32302</v>
      </c>
      <c r="BV221" s="29">
        <v>85.794139999999999</v>
      </c>
      <c r="BW221" s="29">
        <v>83.398570000000007</v>
      </c>
      <c r="BX221" s="29">
        <v>80.848179999999999</v>
      </c>
      <c r="BY221" s="29">
        <v>77.949950000000001</v>
      </c>
      <c r="BZ221" s="29">
        <v>75.874129999999994</v>
      </c>
      <c r="CA221" s="29">
        <v>75.318579999999997</v>
      </c>
      <c r="CB221" s="29">
        <v>74.818489999999997</v>
      </c>
    </row>
    <row r="222" spans="1:80" x14ac:dyDescent="0.25">
      <c r="A222" s="9" t="s">
        <v>161</v>
      </c>
      <c r="B222" s="9" t="s">
        <v>162</v>
      </c>
      <c r="C222" s="9" t="s">
        <v>155</v>
      </c>
      <c r="D222" s="9" t="s">
        <v>148</v>
      </c>
      <c r="E222" s="9">
        <v>2023</v>
      </c>
      <c r="F222" s="9">
        <v>9</v>
      </c>
      <c r="BE222" s="29">
        <v>72.111109999999996</v>
      </c>
      <c r="BF222" s="29">
        <v>71.933329999999998</v>
      </c>
      <c r="BG222" s="29">
        <v>71.45</v>
      </c>
      <c r="BH222" s="29">
        <v>71.038889999999995</v>
      </c>
      <c r="BI222" s="29">
        <v>70.966669999999993</v>
      </c>
      <c r="BJ222" s="29">
        <v>70.522220000000004</v>
      </c>
      <c r="BK222" s="29">
        <v>71.983329999999995</v>
      </c>
      <c r="BL222" s="29">
        <v>72.516670000000005</v>
      </c>
      <c r="BM222" s="29">
        <v>77.044439999999994</v>
      </c>
      <c r="BN222" s="29">
        <v>82.827770000000001</v>
      </c>
      <c r="BO222" s="29">
        <v>86.922229999999999</v>
      </c>
      <c r="BP222" s="29">
        <v>89.688890000000001</v>
      </c>
      <c r="BQ222" s="29">
        <v>89.577770000000001</v>
      </c>
      <c r="BR222" s="29">
        <v>90.205560000000006</v>
      </c>
      <c r="BS222" s="29">
        <v>89.922229999999999</v>
      </c>
      <c r="BT222" s="29">
        <v>89.888890000000004</v>
      </c>
      <c r="BU222" s="29">
        <v>90.483329999999995</v>
      </c>
      <c r="BV222" s="29">
        <v>88.894450000000006</v>
      </c>
      <c r="BW222" s="29">
        <v>87.111109999999996</v>
      </c>
      <c r="BX222" s="29">
        <v>82.388890000000004</v>
      </c>
      <c r="BY222" s="29">
        <v>79.983329999999995</v>
      </c>
      <c r="BZ222" s="29">
        <v>78.377780000000001</v>
      </c>
      <c r="CA222" s="29">
        <v>76.733329999999995</v>
      </c>
      <c r="CB222" s="29">
        <v>75.377780000000001</v>
      </c>
    </row>
    <row r="223" spans="1:80" x14ac:dyDescent="0.25">
      <c r="A223" s="9" t="s">
        <v>161</v>
      </c>
      <c r="B223" s="9" t="s">
        <v>162</v>
      </c>
      <c r="C223" s="9" t="s">
        <v>155</v>
      </c>
      <c r="D223" s="9" t="s">
        <v>148</v>
      </c>
      <c r="E223" s="9">
        <v>2023</v>
      </c>
      <c r="F223" s="9">
        <v>10</v>
      </c>
      <c r="BE223" s="29">
        <v>69.95966</v>
      </c>
      <c r="BF223" s="29">
        <v>68.591220000000007</v>
      </c>
      <c r="BG223" s="29">
        <v>67.890659999999997</v>
      </c>
      <c r="BH223" s="29">
        <v>67.627780000000001</v>
      </c>
      <c r="BI223" s="29">
        <v>66.292109999999994</v>
      </c>
      <c r="BJ223" s="29">
        <v>65.723110000000005</v>
      </c>
      <c r="BK223" s="29">
        <v>65.440330000000003</v>
      </c>
      <c r="BL223" s="29">
        <v>66.700890000000001</v>
      </c>
      <c r="BM223" s="29">
        <v>71.252330000000001</v>
      </c>
      <c r="BN223" s="29">
        <v>77.453779999999995</v>
      </c>
      <c r="BO223" s="29">
        <v>83.210220000000007</v>
      </c>
      <c r="BP223" s="29">
        <v>85.144450000000006</v>
      </c>
      <c r="BQ223" s="29">
        <v>87.321330000000003</v>
      </c>
      <c r="BR223" s="29">
        <v>88.232439999999997</v>
      </c>
      <c r="BS223" s="29">
        <v>87.639780000000002</v>
      </c>
      <c r="BT223" s="29">
        <v>85.887119999999996</v>
      </c>
      <c r="BU223" s="29">
        <v>85.729230000000001</v>
      </c>
      <c r="BV223" s="29">
        <v>84.853219999999993</v>
      </c>
      <c r="BW223" s="29">
        <v>82.020449999999997</v>
      </c>
      <c r="BX223" s="29">
        <v>79.496780000000001</v>
      </c>
      <c r="BY223" s="29">
        <v>76.318439999999995</v>
      </c>
      <c r="BZ223" s="29">
        <v>73.529219999999995</v>
      </c>
      <c r="CA223" s="29">
        <v>72.331000000000003</v>
      </c>
      <c r="CB223" s="29">
        <v>71.192999999999998</v>
      </c>
    </row>
    <row r="224" spans="1:80" x14ac:dyDescent="0.25">
      <c r="A224" s="9" t="s">
        <v>161</v>
      </c>
      <c r="B224" s="9" t="s">
        <v>162</v>
      </c>
      <c r="C224" s="9" t="s">
        <v>155</v>
      </c>
      <c r="D224" s="9" t="s">
        <v>148</v>
      </c>
      <c r="E224" s="9">
        <v>2024</v>
      </c>
      <c r="F224" s="9">
        <v>5</v>
      </c>
      <c r="BE224" s="29">
        <v>68.788600000000002</v>
      </c>
      <c r="BF224" s="29">
        <v>68.128680000000003</v>
      </c>
      <c r="BG224" s="29">
        <v>67.509190000000004</v>
      </c>
      <c r="BH224" s="29">
        <v>66.939340000000001</v>
      </c>
      <c r="BI224" s="29">
        <v>66.099270000000004</v>
      </c>
      <c r="BJ224" s="29">
        <v>65.509190000000004</v>
      </c>
      <c r="BK224" s="29">
        <v>64.919120000000007</v>
      </c>
      <c r="BL224" s="29">
        <v>67.880520000000004</v>
      </c>
      <c r="BM224" s="29">
        <v>74.882350000000002</v>
      </c>
      <c r="BN224" s="29">
        <v>79.902569999999997</v>
      </c>
      <c r="BO224" s="29">
        <v>84.772059999999996</v>
      </c>
      <c r="BP224" s="29">
        <v>87.3125</v>
      </c>
      <c r="BQ224" s="29">
        <v>86.832719999999995</v>
      </c>
      <c r="BR224" s="29">
        <v>85.882350000000002</v>
      </c>
      <c r="BS224" s="29">
        <v>85.722430000000003</v>
      </c>
      <c r="BT224" s="29">
        <v>84.681979999999996</v>
      </c>
      <c r="BU224" s="29">
        <v>82.551469999999995</v>
      </c>
      <c r="BV224" s="29">
        <v>80.961399999999998</v>
      </c>
      <c r="BW224" s="29">
        <v>80.720590000000001</v>
      </c>
      <c r="BX224" s="29">
        <v>78.650729999999996</v>
      </c>
      <c r="BY224" s="29">
        <v>74.090069999999997</v>
      </c>
      <c r="BZ224" s="29">
        <v>71.029409999999999</v>
      </c>
      <c r="CA224" s="29">
        <v>69.709559999999996</v>
      </c>
      <c r="CB224" s="29">
        <v>68.759190000000004</v>
      </c>
    </row>
    <row r="225" spans="1:80" x14ac:dyDescent="0.25">
      <c r="A225" s="9" t="s">
        <v>161</v>
      </c>
      <c r="B225" s="9" t="s">
        <v>162</v>
      </c>
      <c r="C225" s="9" t="s">
        <v>155</v>
      </c>
      <c r="D225" s="9" t="s">
        <v>148</v>
      </c>
      <c r="E225" s="9">
        <v>2024</v>
      </c>
      <c r="F225" s="9">
        <v>6</v>
      </c>
      <c r="BE225" s="29">
        <v>66.836470000000006</v>
      </c>
      <c r="BF225" s="29">
        <v>64.902090000000001</v>
      </c>
      <c r="BG225" s="29">
        <v>64.541799999999995</v>
      </c>
      <c r="BH225" s="29">
        <v>64.369079999999997</v>
      </c>
      <c r="BI225" s="29">
        <v>64.438929999999999</v>
      </c>
      <c r="BJ225" s="29">
        <v>64.328639999999993</v>
      </c>
      <c r="BK225" s="29">
        <v>64.725149999999999</v>
      </c>
      <c r="BL225" s="29">
        <v>68.981219999999993</v>
      </c>
      <c r="BM225" s="29">
        <v>72.079120000000003</v>
      </c>
      <c r="BN225" s="29">
        <v>75.358930000000001</v>
      </c>
      <c r="BO225" s="29">
        <v>78.769260000000003</v>
      </c>
      <c r="BP225" s="29">
        <v>80.876360000000005</v>
      </c>
      <c r="BQ225" s="29">
        <v>82.469639999999998</v>
      </c>
      <c r="BR225" s="29">
        <v>83.126360000000005</v>
      </c>
      <c r="BS225" s="29">
        <v>81.733059999999995</v>
      </c>
      <c r="BT225" s="29">
        <v>82.545479999999998</v>
      </c>
      <c r="BU225" s="29">
        <v>82.282679999999999</v>
      </c>
      <c r="BV225" s="29">
        <v>80.105739999999997</v>
      </c>
      <c r="BW225" s="29">
        <v>78.671360000000007</v>
      </c>
      <c r="BX225" s="29">
        <v>77.187979999999996</v>
      </c>
      <c r="BY225" s="29">
        <v>75.213160000000002</v>
      </c>
      <c r="BZ225" s="29">
        <v>72.569850000000002</v>
      </c>
      <c r="CA225" s="29">
        <v>70.979780000000005</v>
      </c>
      <c r="CB225" s="29">
        <v>69.586470000000006</v>
      </c>
    </row>
    <row r="226" spans="1:80" x14ac:dyDescent="0.25">
      <c r="A226" s="9" t="s">
        <v>161</v>
      </c>
      <c r="B226" s="9" t="s">
        <v>162</v>
      </c>
      <c r="C226" s="9" t="s">
        <v>155</v>
      </c>
      <c r="D226" s="9" t="s">
        <v>148</v>
      </c>
      <c r="E226" s="9">
        <v>2024</v>
      </c>
      <c r="F226" s="9">
        <v>7</v>
      </c>
      <c r="BE226" s="29">
        <v>72.127780000000001</v>
      </c>
      <c r="BF226" s="29">
        <v>71.822220000000002</v>
      </c>
      <c r="BG226" s="29">
        <v>71.483329999999995</v>
      </c>
      <c r="BH226" s="29">
        <v>71.394450000000006</v>
      </c>
      <c r="BI226" s="29">
        <v>71.45</v>
      </c>
      <c r="BJ226" s="29">
        <v>71.288889999999995</v>
      </c>
      <c r="BK226" s="29">
        <v>71.111109999999996</v>
      </c>
      <c r="BL226" s="29">
        <v>72.75</v>
      </c>
      <c r="BM226" s="29">
        <v>74.816670000000002</v>
      </c>
      <c r="BN226" s="29">
        <v>78.672229999999999</v>
      </c>
      <c r="BO226" s="29">
        <v>81.988889999999998</v>
      </c>
      <c r="BP226" s="29">
        <v>84.822220000000002</v>
      </c>
      <c r="BQ226" s="29">
        <v>85.716669999999993</v>
      </c>
      <c r="BR226" s="29">
        <v>87.094440000000006</v>
      </c>
      <c r="BS226" s="29">
        <v>87.344440000000006</v>
      </c>
      <c r="BT226" s="29">
        <v>85.466669999999993</v>
      </c>
      <c r="BU226" s="29">
        <v>82.916659999999993</v>
      </c>
      <c r="BV226" s="29">
        <v>81.294439999999994</v>
      </c>
      <c r="BW226" s="29">
        <v>81.172229999999999</v>
      </c>
      <c r="BX226" s="29">
        <v>79.888890000000004</v>
      </c>
      <c r="BY226" s="29">
        <v>76.316670000000002</v>
      </c>
      <c r="BZ226" s="29">
        <v>74.355549999999994</v>
      </c>
      <c r="CA226" s="29">
        <v>73.266670000000005</v>
      </c>
      <c r="CB226" s="29">
        <v>73.072220000000002</v>
      </c>
    </row>
    <row r="227" spans="1:80" x14ac:dyDescent="0.25">
      <c r="A227" s="9" t="s">
        <v>161</v>
      </c>
      <c r="B227" s="9" t="s">
        <v>162</v>
      </c>
      <c r="C227" s="9" t="s">
        <v>155</v>
      </c>
      <c r="D227" s="9" t="s">
        <v>148</v>
      </c>
      <c r="E227" s="9">
        <v>2024</v>
      </c>
      <c r="F227" s="9">
        <v>8</v>
      </c>
      <c r="BE227" s="29">
        <v>73.897059999999996</v>
      </c>
      <c r="BF227" s="29">
        <v>72.981059999999999</v>
      </c>
      <c r="BG227" s="29">
        <v>72.381069999999994</v>
      </c>
      <c r="BH227" s="29">
        <v>72.083290000000005</v>
      </c>
      <c r="BI227" s="29">
        <v>71.041870000000003</v>
      </c>
      <c r="BJ227" s="29">
        <v>70.84187</v>
      </c>
      <c r="BK227" s="29">
        <v>70.815200000000004</v>
      </c>
      <c r="BL227" s="29">
        <v>71.987560000000002</v>
      </c>
      <c r="BM227" s="29">
        <v>76.043729999999996</v>
      </c>
      <c r="BN227" s="29">
        <v>79.86524</v>
      </c>
      <c r="BO227" s="29">
        <v>83.926310000000001</v>
      </c>
      <c r="BP227" s="29">
        <v>85.536619999999999</v>
      </c>
      <c r="BQ227" s="29">
        <v>87.46293</v>
      </c>
      <c r="BR227" s="29">
        <v>86.120710000000003</v>
      </c>
      <c r="BS227" s="29">
        <v>86.376360000000005</v>
      </c>
      <c r="BT227" s="29">
        <v>86.831109999999995</v>
      </c>
      <c r="BU227" s="29">
        <v>86.32302</v>
      </c>
      <c r="BV227" s="29">
        <v>85.794139999999999</v>
      </c>
      <c r="BW227" s="29">
        <v>83.398570000000007</v>
      </c>
      <c r="BX227" s="29">
        <v>80.848179999999999</v>
      </c>
      <c r="BY227" s="29">
        <v>77.949950000000001</v>
      </c>
      <c r="BZ227" s="29">
        <v>75.874129999999994</v>
      </c>
      <c r="CA227" s="29">
        <v>75.318579999999997</v>
      </c>
      <c r="CB227" s="29">
        <v>74.818489999999997</v>
      </c>
    </row>
    <row r="228" spans="1:80" x14ac:dyDescent="0.25">
      <c r="A228" s="9" t="s">
        <v>161</v>
      </c>
      <c r="B228" s="9" t="s">
        <v>162</v>
      </c>
      <c r="C228" s="9" t="s">
        <v>155</v>
      </c>
      <c r="D228" s="9" t="s">
        <v>148</v>
      </c>
      <c r="E228" s="9">
        <v>2024</v>
      </c>
      <c r="F228" s="9">
        <v>9</v>
      </c>
      <c r="BE228" s="29">
        <v>72.111109999999996</v>
      </c>
      <c r="BF228" s="29">
        <v>71.933329999999998</v>
      </c>
      <c r="BG228" s="29">
        <v>71.45</v>
      </c>
      <c r="BH228" s="29">
        <v>71.038889999999995</v>
      </c>
      <c r="BI228" s="29">
        <v>70.966669999999993</v>
      </c>
      <c r="BJ228" s="29">
        <v>70.522220000000004</v>
      </c>
      <c r="BK228" s="29">
        <v>71.983329999999995</v>
      </c>
      <c r="BL228" s="29">
        <v>72.516670000000005</v>
      </c>
      <c r="BM228" s="29">
        <v>77.044439999999994</v>
      </c>
      <c r="BN228" s="29">
        <v>82.827770000000001</v>
      </c>
      <c r="BO228" s="29">
        <v>86.922229999999999</v>
      </c>
      <c r="BP228" s="29">
        <v>89.688890000000001</v>
      </c>
      <c r="BQ228" s="29">
        <v>89.577770000000001</v>
      </c>
      <c r="BR228" s="29">
        <v>90.205560000000006</v>
      </c>
      <c r="BS228" s="29">
        <v>89.922229999999999</v>
      </c>
      <c r="BT228" s="29">
        <v>89.888890000000004</v>
      </c>
      <c r="BU228" s="29">
        <v>90.483329999999995</v>
      </c>
      <c r="BV228" s="29">
        <v>88.894450000000006</v>
      </c>
      <c r="BW228" s="29">
        <v>87.111109999999996</v>
      </c>
      <c r="BX228" s="29">
        <v>82.388890000000004</v>
      </c>
      <c r="BY228" s="29">
        <v>79.983329999999995</v>
      </c>
      <c r="BZ228" s="29">
        <v>78.377780000000001</v>
      </c>
      <c r="CA228" s="29">
        <v>76.733329999999995</v>
      </c>
      <c r="CB228" s="29">
        <v>75.377780000000001</v>
      </c>
    </row>
    <row r="229" spans="1:80" x14ac:dyDescent="0.25">
      <c r="A229" s="9" t="s">
        <v>161</v>
      </c>
      <c r="B229" s="9" t="s">
        <v>162</v>
      </c>
      <c r="C229" s="9" t="s">
        <v>155</v>
      </c>
      <c r="D229" s="9" t="s">
        <v>148</v>
      </c>
      <c r="E229" s="9">
        <v>2024</v>
      </c>
      <c r="F229" s="9">
        <v>10</v>
      </c>
      <c r="BE229" s="29">
        <v>69.95966</v>
      </c>
      <c r="BF229" s="29">
        <v>68.591220000000007</v>
      </c>
      <c r="BG229" s="29">
        <v>67.890659999999997</v>
      </c>
      <c r="BH229" s="29">
        <v>67.627780000000001</v>
      </c>
      <c r="BI229" s="29">
        <v>66.292109999999994</v>
      </c>
      <c r="BJ229" s="29">
        <v>65.723110000000005</v>
      </c>
      <c r="BK229" s="29">
        <v>65.440330000000003</v>
      </c>
      <c r="BL229" s="29">
        <v>66.700890000000001</v>
      </c>
      <c r="BM229" s="29">
        <v>71.252330000000001</v>
      </c>
      <c r="BN229" s="29">
        <v>77.453779999999995</v>
      </c>
      <c r="BO229" s="29">
        <v>83.210220000000007</v>
      </c>
      <c r="BP229" s="29">
        <v>85.144450000000006</v>
      </c>
      <c r="BQ229" s="29">
        <v>87.321330000000003</v>
      </c>
      <c r="BR229" s="29">
        <v>88.232439999999997</v>
      </c>
      <c r="BS229" s="29">
        <v>87.639780000000002</v>
      </c>
      <c r="BT229" s="29">
        <v>85.887119999999996</v>
      </c>
      <c r="BU229" s="29">
        <v>85.729230000000001</v>
      </c>
      <c r="BV229" s="29">
        <v>84.853219999999993</v>
      </c>
      <c r="BW229" s="29">
        <v>82.020449999999997</v>
      </c>
      <c r="BX229" s="29">
        <v>79.496780000000001</v>
      </c>
      <c r="BY229" s="29">
        <v>76.318439999999995</v>
      </c>
      <c r="BZ229" s="29">
        <v>73.529219999999995</v>
      </c>
      <c r="CA229" s="29">
        <v>72.331000000000003</v>
      </c>
      <c r="CB229" s="29">
        <v>71.192999999999998</v>
      </c>
    </row>
    <row r="230" spans="1:80" x14ac:dyDescent="0.25">
      <c r="A230" s="9" t="s">
        <v>161</v>
      </c>
      <c r="B230" s="9" t="s">
        <v>162</v>
      </c>
      <c r="C230" s="9" t="s">
        <v>155</v>
      </c>
      <c r="D230" s="9" t="s">
        <v>148</v>
      </c>
      <c r="E230" s="9">
        <v>2025</v>
      </c>
      <c r="F230" s="9">
        <v>5</v>
      </c>
      <c r="BE230" s="29">
        <v>68.788600000000002</v>
      </c>
      <c r="BF230" s="29">
        <v>68.128680000000003</v>
      </c>
      <c r="BG230" s="29">
        <v>67.509190000000004</v>
      </c>
      <c r="BH230" s="29">
        <v>66.939340000000001</v>
      </c>
      <c r="BI230" s="29">
        <v>66.099270000000004</v>
      </c>
      <c r="BJ230" s="29">
        <v>65.509190000000004</v>
      </c>
      <c r="BK230" s="29">
        <v>64.919120000000007</v>
      </c>
      <c r="BL230" s="29">
        <v>67.880520000000004</v>
      </c>
      <c r="BM230" s="29">
        <v>74.882350000000002</v>
      </c>
      <c r="BN230" s="29">
        <v>79.902569999999997</v>
      </c>
      <c r="BO230" s="29">
        <v>84.772059999999996</v>
      </c>
      <c r="BP230" s="29">
        <v>87.3125</v>
      </c>
      <c r="BQ230" s="29">
        <v>86.832719999999995</v>
      </c>
      <c r="BR230" s="29">
        <v>85.882350000000002</v>
      </c>
      <c r="BS230" s="29">
        <v>85.722430000000003</v>
      </c>
      <c r="BT230" s="29">
        <v>84.681979999999996</v>
      </c>
      <c r="BU230" s="29">
        <v>82.551469999999995</v>
      </c>
      <c r="BV230" s="29">
        <v>80.961399999999998</v>
      </c>
      <c r="BW230" s="29">
        <v>80.720590000000001</v>
      </c>
      <c r="BX230" s="29">
        <v>78.650729999999996</v>
      </c>
      <c r="BY230" s="29">
        <v>74.090069999999997</v>
      </c>
      <c r="BZ230" s="29">
        <v>71.029409999999999</v>
      </c>
      <c r="CA230" s="29">
        <v>69.709559999999996</v>
      </c>
      <c r="CB230" s="29">
        <v>68.759190000000004</v>
      </c>
    </row>
    <row r="231" spans="1:80" x14ac:dyDescent="0.25">
      <c r="A231" s="9" t="s">
        <v>161</v>
      </c>
      <c r="B231" s="9" t="s">
        <v>162</v>
      </c>
      <c r="C231" s="9" t="s">
        <v>155</v>
      </c>
      <c r="D231" s="9" t="s">
        <v>148</v>
      </c>
      <c r="E231" s="9">
        <v>2025</v>
      </c>
      <c r="F231" s="9">
        <v>6</v>
      </c>
      <c r="BE231" s="29">
        <v>66.836470000000006</v>
      </c>
      <c r="BF231" s="29">
        <v>64.902090000000001</v>
      </c>
      <c r="BG231" s="29">
        <v>64.541799999999995</v>
      </c>
      <c r="BH231" s="29">
        <v>64.369079999999997</v>
      </c>
      <c r="BI231" s="29">
        <v>64.438929999999999</v>
      </c>
      <c r="BJ231" s="29">
        <v>64.328639999999993</v>
      </c>
      <c r="BK231" s="29">
        <v>64.725149999999999</v>
      </c>
      <c r="BL231" s="29">
        <v>68.981219999999993</v>
      </c>
      <c r="BM231" s="29">
        <v>72.079120000000003</v>
      </c>
      <c r="BN231" s="29">
        <v>75.358930000000001</v>
      </c>
      <c r="BO231" s="29">
        <v>78.769260000000003</v>
      </c>
      <c r="BP231" s="29">
        <v>80.876360000000005</v>
      </c>
      <c r="BQ231" s="29">
        <v>82.469639999999998</v>
      </c>
      <c r="BR231" s="29">
        <v>83.126360000000005</v>
      </c>
      <c r="BS231" s="29">
        <v>81.733059999999995</v>
      </c>
      <c r="BT231" s="29">
        <v>82.545479999999998</v>
      </c>
      <c r="BU231" s="29">
        <v>82.282679999999999</v>
      </c>
      <c r="BV231" s="29">
        <v>80.105739999999997</v>
      </c>
      <c r="BW231" s="29">
        <v>78.671360000000007</v>
      </c>
      <c r="BX231" s="29">
        <v>77.187979999999996</v>
      </c>
      <c r="BY231" s="29">
        <v>75.213160000000002</v>
      </c>
      <c r="BZ231" s="29">
        <v>72.569850000000002</v>
      </c>
      <c r="CA231" s="29">
        <v>70.979780000000005</v>
      </c>
      <c r="CB231" s="29">
        <v>69.586470000000006</v>
      </c>
    </row>
    <row r="232" spans="1:80" x14ac:dyDescent="0.25">
      <c r="A232" s="9" t="s">
        <v>161</v>
      </c>
      <c r="B232" s="9" t="s">
        <v>162</v>
      </c>
      <c r="C232" s="9" t="s">
        <v>155</v>
      </c>
      <c r="D232" s="9" t="s">
        <v>148</v>
      </c>
      <c r="E232" s="9">
        <v>2025</v>
      </c>
      <c r="F232" s="9">
        <v>7</v>
      </c>
      <c r="BE232" s="29">
        <v>72.127780000000001</v>
      </c>
      <c r="BF232" s="29">
        <v>71.822220000000002</v>
      </c>
      <c r="BG232" s="29">
        <v>71.483329999999995</v>
      </c>
      <c r="BH232" s="29">
        <v>71.394450000000006</v>
      </c>
      <c r="BI232" s="29">
        <v>71.45</v>
      </c>
      <c r="BJ232" s="29">
        <v>71.288889999999995</v>
      </c>
      <c r="BK232" s="29">
        <v>71.111109999999996</v>
      </c>
      <c r="BL232" s="29">
        <v>72.75</v>
      </c>
      <c r="BM232" s="29">
        <v>74.816670000000002</v>
      </c>
      <c r="BN232" s="29">
        <v>78.672229999999999</v>
      </c>
      <c r="BO232" s="29">
        <v>81.988889999999998</v>
      </c>
      <c r="BP232" s="29">
        <v>84.822220000000002</v>
      </c>
      <c r="BQ232" s="29">
        <v>85.716669999999993</v>
      </c>
      <c r="BR232" s="29">
        <v>87.094440000000006</v>
      </c>
      <c r="BS232" s="29">
        <v>87.344440000000006</v>
      </c>
      <c r="BT232" s="29">
        <v>85.466669999999993</v>
      </c>
      <c r="BU232" s="29">
        <v>82.916659999999993</v>
      </c>
      <c r="BV232" s="29">
        <v>81.294439999999994</v>
      </c>
      <c r="BW232" s="29">
        <v>81.172229999999999</v>
      </c>
      <c r="BX232" s="29">
        <v>79.888890000000004</v>
      </c>
      <c r="BY232" s="29">
        <v>76.316670000000002</v>
      </c>
      <c r="BZ232" s="29">
        <v>74.355549999999994</v>
      </c>
      <c r="CA232" s="29">
        <v>73.266670000000005</v>
      </c>
      <c r="CB232" s="29">
        <v>73.072220000000002</v>
      </c>
    </row>
    <row r="233" spans="1:80" x14ac:dyDescent="0.25">
      <c r="A233" s="9" t="s">
        <v>161</v>
      </c>
      <c r="B233" s="9" t="s">
        <v>162</v>
      </c>
      <c r="C233" s="9" t="s">
        <v>155</v>
      </c>
      <c r="D233" s="9" t="s">
        <v>148</v>
      </c>
      <c r="E233" s="9">
        <v>2025</v>
      </c>
      <c r="F233" s="9">
        <v>8</v>
      </c>
      <c r="BE233" s="29">
        <v>73.897059999999996</v>
      </c>
      <c r="BF233" s="29">
        <v>72.981059999999999</v>
      </c>
      <c r="BG233" s="29">
        <v>72.381069999999994</v>
      </c>
      <c r="BH233" s="29">
        <v>72.083290000000005</v>
      </c>
      <c r="BI233" s="29">
        <v>71.041870000000003</v>
      </c>
      <c r="BJ233" s="29">
        <v>70.84187</v>
      </c>
      <c r="BK233" s="29">
        <v>70.815200000000004</v>
      </c>
      <c r="BL233" s="29">
        <v>71.987560000000002</v>
      </c>
      <c r="BM233" s="29">
        <v>76.043729999999996</v>
      </c>
      <c r="BN233" s="29">
        <v>79.86524</v>
      </c>
      <c r="BO233" s="29">
        <v>83.926310000000001</v>
      </c>
      <c r="BP233" s="29">
        <v>85.536619999999999</v>
      </c>
      <c r="BQ233" s="29">
        <v>87.46293</v>
      </c>
      <c r="BR233" s="29">
        <v>86.120710000000003</v>
      </c>
      <c r="BS233" s="29">
        <v>86.376360000000005</v>
      </c>
      <c r="BT233" s="29">
        <v>86.831109999999995</v>
      </c>
      <c r="BU233" s="29">
        <v>86.32302</v>
      </c>
      <c r="BV233" s="29">
        <v>85.794139999999999</v>
      </c>
      <c r="BW233" s="29">
        <v>83.398570000000007</v>
      </c>
      <c r="BX233" s="29">
        <v>80.848179999999999</v>
      </c>
      <c r="BY233" s="29">
        <v>77.949950000000001</v>
      </c>
      <c r="BZ233" s="29">
        <v>75.874129999999994</v>
      </c>
      <c r="CA233" s="29">
        <v>75.318579999999997</v>
      </c>
      <c r="CB233" s="29">
        <v>74.818489999999997</v>
      </c>
    </row>
    <row r="234" spans="1:80" x14ac:dyDescent="0.25">
      <c r="A234" s="9" t="s">
        <v>161</v>
      </c>
      <c r="B234" s="9" t="s">
        <v>162</v>
      </c>
      <c r="C234" s="9" t="s">
        <v>155</v>
      </c>
      <c r="D234" s="9" t="s">
        <v>148</v>
      </c>
      <c r="E234" s="9">
        <v>2025</v>
      </c>
      <c r="F234" s="9">
        <v>9</v>
      </c>
      <c r="BE234" s="29">
        <v>72.111109999999996</v>
      </c>
      <c r="BF234" s="29">
        <v>71.933329999999998</v>
      </c>
      <c r="BG234" s="29">
        <v>71.45</v>
      </c>
      <c r="BH234" s="29">
        <v>71.038889999999995</v>
      </c>
      <c r="BI234" s="29">
        <v>70.966669999999993</v>
      </c>
      <c r="BJ234" s="29">
        <v>70.522220000000004</v>
      </c>
      <c r="BK234" s="29">
        <v>71.983329999999995</v>
      </c>
      <c r="BL234" s="29">
        <v>72.516670000000005</v>
      </c>
      <c r="BM234" s="29">
        <v>77.044439999999994</v>
      </c>
      <c r="BN234" s="29">
        <v>82.827770000000001</v>
      </c>
      <c r="BO234" s="29">
        <v>86.922229999999999</v>
      </c>
      <c r="BP234" s="29">
        <v>89.688890000000001</v>
      </c>
      <c r="BQ234" s="29">
        <v>89.577770000000001</v>
      </c>
      <c r="BR234" s="29">
        <v>90.205560000000006</v>
      </c>
      <c r="BS234" s="29">
        <v>89.922229999999999</v>
      </c>
      <c r="BT234" s="29">
        <v>89.888890000000004</v>
      </c>
      <c r="BU234" s="29">
        <v>90.483329999999995</v>
      </c>
      <c r="BV234" s="29">
        <v>88.894450000000006</v>
      </c>
      <c r="BW234" s="29">
        <v>87.111109999999996</v>
      </c>
      <c r="BX234" s="29">
        <v>82.388890000000004</v>
      </c>
      <c r="BY234" s="29">
        <v>79.983329999999995</v>
      </c>
      <c r="BZ234" s="29">
        <v>78.377780000000001</v>
      </c>
      <c r="CA234" s="29">
        <v>76.733329999999995</v>
      </c>
      <c r="CB234" s="29">
        <v>75.377780000000001</v>
      </c>
    </row>
    <row r="235" spans="1:80" x14ac:dyDescent="0.25">
      <c r="A235" s="9" t="s">
        <v>161</v>
      </c>
      <c r="B235" s="9" t="s">
        <v>162</v>
      </c>
      <c r="C235" s="9" t="s">
        <v>155</v>
      </c>
      <c r="D235" s="9" t="s">
        <v>148</v>
      </c>
      <c r="E235" s="9">
        <v>2025</v>
      </c>
      <c r="F235" s="9">
        <v>10</v>
      </c>
      <c r="BE235" s="29">
        <v>69.95966</v>
      </c>
      <c r="BF235" s="29">
        <v>68.591220000000007</v>
      </c>
      <c r="BG235" s="29">
        <v>67.890659999999997</v>
      </c>
      <c r="BH235" s="29">
        <v>67.627780000000001</v>
      </c>
      <c r="BI235" s="29">
        <v>66.292109999999994</v>
      </c>
      <c r="BJ235" s="29">
        <v>65.723110000000005</v>
      </c>
      <c r="BK235" s="29">
        <v>65.440330000000003</v>
      </c>
      <c r="BL235" s="29">
        <v>66.700890000000001</v>
      </c>
      <c r="BM235" s="29">
        <v>71.252330000000001</v>
      </c>
      <c r="BN235" s="29">
        <v>77.453779999999995</v>
      </c>
      <c r="BO235" s="29">
        <v>83.210220000000007</v>
      </c>
      <c r="BP235" s="29">
        <v>85.144450000000006</v>
      </c>
      <c r="BQ235" s="29">
        <v>87.321330000000003</v>
      </c>
      <c r="BR235" s="29">
        <v>88.232439999999997</v>
      </c>
      <c r="BS235" s="29">
        <v>87.639780000000002</v>
      </c>
      <c r="BT235" s="29">
        <v>85.887119999999996</v>
      </c>
      <c r="BU235" s="29">
        <v>85.729230000000001</v>
      </c>
      <c r="BV235" s="29">
        <v>84.853219999999993</v>
      </c>
      <c r="BW235" s="29">
        <v>82.020449999999997</v>
      </c>
      <c r="BX235" s="29">
        <v>79.496780000000001</v>
      </c>
      <c r="BY235" s="29">
        <v>76.318439999999995</v>
      </c>
      <c r="BZ235" s="29">
        <v>73.529219999999995</v>
      </c>
      <c r="CA235" s="29">
        <v>72.331000000000003</v>
      </c>
      <c r="CB235" s="29">
        <v>71.192999999999998</v>
      </c>
    </row>
    <row r="236" spans="1:80" x14ac:dyDescent="0.25">
      <c r="A236" s="9" t="s">
        <v>161</v>
      </c>
      <c r="B236" s="9" t="s">
        <v>162</v>
      </c>
      <c r="C236" s="9" t="s">
        <v>155</v>
      </c>
      <c r="D236" s="9" t="s">
        <v>148</v>
      </c>
      <c r="E236" s="9">
        <v>2026</v>
      </c>
      <c r="F236" s="9">
        <v>5</v>
      </c>
      <c r="BE236" s="29">
        <v>68.788600000000002</v>
      </c>
      <c r="BF236" s="29">
        <v>68.128680000000003</v>
      </c>
      <c r="BG236" s="29">
        <v>67.509190000000004</v>
      </c>
      <c r="BH236" s="29">
        <v>66.939340000000001</v>
      </c>
      <c r="BI236" s="29">
        <v>66.099270000000004</v>
      </c>
      <c r="BJ236" s="29">
        <v>65.509190000000004</v>
      </c>
      <c r="BK236" s="29">
        <v>64.919120000000007</v>
      </c>
      <c r="BL236" s="29">
        <v>67.880520000000004</v>
      </c>
      <c r="BM236" s="29">
        <v>74.882350000000002</v>
      </c>
      <c r="BN236" s="29">
        <v>79.902569999999997</v>
      </c>
      <c r="BO236" s="29">
        <v>84.772059999999996</v>
      </c>
      <c r="BP236" s="29">
        <v>87.3125</v>
      </c>
      <c r="BQ236" s="29">
        <v>86.832719999999995</v>
      </c>
      <c r="BR236" s="29">
        <v>85.882350000000002</v>
      </c>
      <c r="BS236" s="29">
        <v>85.722430000000003</v>
      </c>
      <c r="BT236" s="29">
        <v>84.681979999999996</v>
      </c>
      <c r="BU236" s="29">
        <v>82.551469999999995</v>
      </c>
      <c r="BV236" s="29">
        <v>80.961399999999998</v>
      </c>
      <c r="BW236" s="29">
        <v>80.720590000000001</v>
      </c>
      <c r="BX236" s="29">
        <v>78.650729999999996</v>
      </c>
      <c r="BY236" s="29">
        <v>74.090069999999997</v>
      </c>
      <c r="BZ236" s="29">
        <v>71.029409999999999</v>
      </c>
      <c r="CA236" s="29">
        <v>69.709559999999996</v>
      </c>
      <c r="CB236" s="29">
        <v>68.759190000000004</v>
      </c>
    </row>
    <row r="237" spans="1:80" x14ac:dyDescent="0.25">
      <c r="A237" s="9" t="s">
        <v>161</v>
      </c>
      <c r="B237" s="9" t="s">
        <v>162</v>
      </c>
      <c r="C237" s="9" t="s">
        <v>155</v>
      </c>
      <c r="D237" s="9" t="s">
        <v>148</v>
      </c>
      <c r="E237" s="9">
        <v>2026</v>
      </c>
      <c r="F237" s="9">
        <v>6</v>
      </c>
      <c r="BE237" s="29">
        <v>66.836470000000006</v>
      </c>
      <c r="BF237" s="29">
        <v>64.902090000000001</v>
      </c>
      <c r="BG237" s="29">
        <v>64.541799999999995</v>
      </c>
      <c r="BH237" s="29">
        <v>64.369079999999997</v>
      </c>
      <c r="BI237" s="29">
        <v>64.438929999999999</v>
      </c>
      <c r="BJ237" s="29">
        <v>64.328639999999993</v>
      </c>
      <c r="BK237" s="29">
        <v>64.725149999999999</v>
      </c>
      <c r="BL237" s="29">
        <v>68.981219999999993</v>
      </c>
      <c r="BM237" s="29">
        <v>72.079120000000003</v>
      </c>
      <c r="BN237" s="29">
        <v>75.358930000000001</v>
      </c>
      <c r="BO237" s="29">
        <v>78.769260000000003</v>
      </c>
      <c r="BP237" s="29">
        <v>80.876360000000005</v>
      </c>
      <c r="BQ237" s="29">
        <v>82.469639999999998</v>
      </c>
      <c r="BR237" s="29">
        <v>83.126360000000005</v>
      </c>
      <c r="BS237" s="29">
        <v>81.733059999999995</v>
      </c>
      <c r="BT237" s="29">
        <v>82.545479999999998</v>
      </c>
      <c r="BU237" s="29">
        <v>82.282679999999999</v>
      </c>
      <c r="BV237" s="29">
        <v>80.105739999999997</v>
      </c>
      <c r="BW237" s="29">
        <v>78.671360000000007</v>
      </c>
      <c r="BX237" s="29">
        <v>77.187979999999996</v>
      </c>
      <c r="BY237" s="29">
        <v>75.213160000000002</v>
      </c>
      <c r="BZ237" s="29">
        <v>72.569850000000002</v>
      </c>
      <c r="CA237" s="29">
        <v>70.979780000000005</v>
      </c>
      <c r="CB237" s="29">
        <v>69.586470000000006</v>
      </c>
    </row>
    <row r="238" spans="1:80" x14ac:dyDescent="0.25">
      <c r="A238" s="9" t="s">
        <v>161</v>
      </c>
      <c r="B238" s="9" t="s">
        <v>162</v>
      </c>
      <c r="C238" s="9" t="s">
        <v>155</v>
      </c>
      <c r="D238" s="9" t="s">
        <v>148</v>
      </c>
      <c r="E238" s="9">
        <v>2026</v>
      </c>
      <c r="F238" s="9">
        <v>7</v>
      </c>
      <c r="BE238" s="29">
        <v>72.127780000000001</v>
      </c>
      <c r="BF238" s="29">
        <v>71.822220000000002</v>
      </c>
      <c r="BG238" s="29">
        <v>71.483329999999995</v>
      </c>
      <c r="BH238" s="29">
        <v>71.394450000000006</v>
      </c>
      <c r="BI238" s="29">
        <v>71.45</v>
      </c>
      <c r="BJ238" s="29">
        <v>71.288889999999995</v>
      </c>
      <c r="BK238" s="29">
        <v>71.111109999999996</v>
      </c>
      <c r="BL238" s="29">
        <v>72.75</v>
      </c>
      <c r="BM238" s="29">
        <v>74.816670000000002</v>
      </c>
      <c r="BN238" s="29">
        <v>78.672229999999999</v>
      </c>
      <c r="BO238" s="29">
        <v>81.988889999999998</v>
      </c>
      <c r="BP238" s="29">
        <v>84.822220000000002</v>
      </c>
      <c r="BQ238" s="29">
        <v>85.716669999999993</v>
      </c>
      <c r="BR238" s="29">
        <v>87.094440000000006</v>
      </c>
      <c r="BS238" s="29">
        <v>87.344440000000006</v>
      </c>
      <c r="BT238" s="29">
        <v>85.466669999999993</v>
      </c>
      <c r="BU238" s="29">
        <v>82.916659999999993</v>
      </c>
      <c r="BV238" s="29">
        <v>81.294439999999994</v>
      </c>
      <c r="BW238" s="29">
        <v>81.172229999999999</v>
      </c>
      <c r="BX238" s="29">
        <v>79.888890000000004</v>
      </c>
      <c r="BY238" s="29">
        <v>76.316670000000002</v>
      </c>
      <c r="BZ238" s="29">
        <v>74.355549999999994</v>
      </c>
      <c r="CA238" s="29">
        <v>73.266670000000005</v>
      </c>
      <c r="CB238" s="29">
        <v>73.072220000000002</v>
      </c>
    </row>
    <row r="239" spans="1:80" x14ac:dyDescent="0.25">
      <c r="A239" s="9" t="s">
        <v>161</v>
      </c>
      <c r="B239" s="9" t="s">
        <v>162</v>
      </c>
      <c r="C239" s="9" t="s">
        <v>155</v>
      </c>
      <c r="D239" s="9" t="s">
        <v>148</v>
      </c>
      <c r="E239" s="9">
        <v>2026</v>
      </c>
      <c r="F239" s="9">
        <v>8</v>
      </c>
      <c r="BE239" s="29">
        <v>73.897059999999996</v>
      </c>
      <c r="BF239" s="29">
        <v>72.981059999999999</v>
      </c>
      <c r="BG239" s="29">
        <v>72.381069999999994</v>
      </c>
      <c r="BH239" s="29">
        <v>72.083290000000005</v>
      </c>
      <c r="BI239" s="29">
        <v>71.041870000000003</v>
      </c>
      <c r="BJ239" s="29">
        <v>70.84187</v>
      </c>
      <c r="BK239" s="29">
        <v>70.815200000000004</v>
      </c>
      <c r="BL239" s="29">
        <v>71.987560000000002</v>
      </c>
      <c r="BM239" s="29">
        <v>76.043729999999996</v>
      </c>
      <c r="BN239" s="29">
        <v>79.86524</v>
      </c>
      <c r="BO239" s="29">
        <v>83.926310000000001</v>
      </c>
      <c r="BP239" s="29">
        <v>85.536619999999999</v>
      </c>
      <c r="BQ239" s="29">
        <v>87.46293</v>
      </c>
      <c r="BR239" s="29">
        <v>86.120710000000003</v>
      </c>
      <c r="BS239" s="29">
        <v>86.376360000000005</v>
      </c>
      <c r="BT239" s="29">
        <v>86.831109999999995</v>
      </c>
      <c r="BU239" s="29">
        <v>86.32302</v>
      </c>
      <c r="BV239" s="29">
        <v>85.794139999999999</v>
      </c>
      <c r="BW239" s="29">
        <v>83.398570000000007</v>
      </c>
      <c r="BX239" s="29">
        <v>80.848179999999999</v>
      </c>
      <c r="BY239" s="29">
        <v>77.949950000000001</v>
      </c>
      <c r="BZ239" s="29">
        <v>75.874129999999994</v>
      </c>
      <c r="CA239" s="29">
        <v>75.318579999999997</v>
      </c>
      <c r="CB239" s="29">
        <v>74.818489999999997</v>
      </c>
    </row>
    <row r="240" spans="1:80" x14ac:dyDescent="0.25">
      <c r="A240" s="9" t="s">
        <v>161</v>
      </c>
      <c r="B240" s="9" t="s">
        <v>162</v>
      </c>
      <c r="C240" s="9" t="s">
        <v>155</v>
      </c>
      <c r="D240" s="9" t="s">
        <v>148</v>
      </c>
      <c r="E240" s="9">
        <v>2026</v>
      </c>
      <c r="F240" s="9">
        <v>9</v>
      </c>
      <c r="BE240" s="29">
        <v>72.111109999999996</v>
      </c>
      <c r="BF240" s="29">
        <v>71.933329999999998</v>
      </c>
      <c r="BG240" s="29">
        <v>71.45</v>
      </c>
      <c r="BH240" s="29">
        <v>71.038889999999995</v>
      </c>
      <c r="BI240" s="29">
        <v>70.966669999999993</v>
      </c>
      <c r="BJ240" s="29">
        <v>70.522220000000004</v>
      </c>
      <c r="BK240" s="29">
        <v>71.983329999999995</v>
      </c>
      <c r="BL240" s="29">
        <v>72.516670000000005</v>
      </c>
      <c r="BM240" s="29">
        <v>77.044439999999994</v>
      </c>
      <c r="BN240" s="29">
        <v>82.827770000000001</v>
      </c>
      <c r="BO240" s="29">
        <v>86.922229999999999</v>
      </c>
      <c r="BP240" s="29">
        <v>89.688890000000001</v>
      </c>
      <c r="BQ240" s="29">
        <v>89.577770000000001</v>
      </c>
      <c r="BR240" s="29">
        <v>90.205560000000006</v>
      </c>
      <c r="BS240" s="29">
        <v>89.922229999999999</v>
      </c>
      <c r="BT240" s="29">
        <v>89.888890000000004</v>
      </c>
      <c r="BU240" s="29">
        <v>90.483329999999995</v>
      </c>
      <c r="BV240" s="29">
        <v>88.894450000000006</v>
      </c>
      <c r="BW240" s="29">
        <v>87.111109999999996</v>
      </c>
      <c r="BX240" s="29">
        <v>82.388890000000004</v>
      </c>
      <c r="BY240" s="29">
        <v>79.983329999999995</v>
      </c>
      <c r="BZ240" s="29">
        <v>78.377780000000001</v>
      </c>
      <c r="CA240" s="29">
        <v>76.733329999999995</v>
      </c>
      <c r="CB240" s="29">
        <v>75.377780000000001</v>
      </c>
    </row>
    <row r="241" spans="1:105" x14ac:dyDescent="0.25">
      <c r="A241" s="9" t="s">
        <v>161</v>
      </c>
      <c r="B241" s="9" t="s">
        <v>162</v>
      </c>
      <c r="C241" s="9" t="s">
        <v>155</v>
      </c>
      <c r="D241" s="9" t="s">
        <v>148</v>
      </c>
      <c r="E241" s="9">
        <v>2026</v>
      </c>
      <c r="F241" s="9">
        <v>10</v>
      </c>
      <c r="BE241" s="29">
        <v>69.95966</v>
      </c>
      <c r="BF241" s="29">
        <v>68.591220000000007</v>
      </c>
      <c r="BG241" s="29">
        <v>67.890659999999997</v>
      </c>
      <c r="BH241" s="29">
        <v>67.627780000000001</v>
      </c>
      <c r="BI241" s="29">
        <v>66.292109999999994</v>
      </c>
      <c r="BJ241" s="29">
        <v>65.723110000000005</v>
      </c>
      <c r="BK241" s="29">
        <v>65.440330000000003</v>
      </c>
      <c r="BL241" s="29">
        <v>66.700890000000001</v>
      </c>
      <c r="BM241" s="29">
        <v>71.252330000000001</v>
      </c>
      <c r="BN241" s="29">
        <v>77.453779999999995</v>
      </c>
      <c r="BO241" s="29">
        <v>83.210220000000007</v>
      </c>
      <c r="BP241" s="29">
        <v>85.144450000000006</v>
      </c>
      <c r="BQ241" s="29">
        <v>87.321330000000003</v>
      </c>
      <c r="BR241" s="29">
        <v>88.232439999999997</v>
      </c>
      <c r="BS241" s="29">
        <v>87.639780000000002</v>
      </c>
      <c r="BT241" s="29">
        <v>85.887119999999996</v>
      </c>
      <c r="BU241" s="29">
        <v>85.729230000000001</v>
      </c>
      <c r="BV241" s="29">
        <v>84.853219999999993</v>
      </c>
      <c r="BW241" s="29">
        <v>82.020449999999997</v>
      </c>
      <c r="BX241" s="29">
        <v>79.496780000000001</v>
      </c>
      <c r="BY241" s="29">
        <v>76.318439999999995</v>
      </c>
      <c r="BZ241" s="29">
        <v>73.529219999999995</v>
      </c>
      <c r="CA241" s="29">
        <v>72.331000000000003</v>
      </c>
      <c r="CB241" s="29">
        <v>71.192999999999998</v>
      </c>
    </row>
    <row r="242" spans="1:105" x14ac:dyDescent="0.25">
      <c r="A242" s="9" t="s">
        <v>161</v>
      </c>
      <c r="B242" s="9" t="s">
        <v>162</v>
      </c>
      <c r="C242" s="9" t="s">
        <v>155</v>
      </c>
      <c r="D242" s="9" t="s">
        <v>17</v>
      </c>
      <c r="E242" s="9">
        <v>2015</v>
      </c>
      <c r="F242" s="9"/>
      <c r="BE242" s="29">
        <v>71.246049999999997</v>
      </c>
      <c r="BF242" s="29">
        <v>70.414100000000005</v>
      </c>
      <c r="BG242" s="29">
        <v>69.969650000000001</v>
      </c>
      <c r="BH242" s="29">
        <v>69.726770000000002</v>
      </c>
      <c r="BI242" s="29">
        <v>69.4803</v>
      </c>
      <c r="BJ242" s="29">
        <v>69.252459999999999</v>
      </c>
      <c r="BK242" s="29">
        <v>69.663740000000004</v>
      </c>
      <c r="BL242" s="29">
        <v>71.555549999999997</v>
      </c>
      <c r="BM242" s="29">
        <v>74.98827</v>
      </c>
      <c r="BN242" s="29">
        <v>79.172479999999993</v>
      </c>
      <c r="BO242" s="29">
        <v>82.890140000000002</v>
      </c>
      <c r="BP242" s="29">
        <v>85.218260000000001</v>
      </c>
      <c r="BQ242" s="29">
        <v>86.293729999999996</v>
      </c>
      <c r="BR242" s="29">
        <v>86.624070000000003</v>
      </c>
      <c r="BS242" s="29">
        <v>86.333370000000002</v>
      </c>
      <c r="BT242" s="29">
        <v>86.173829999999995</v>
      </c>
      <c r="BU242" s="29">
        <v>85.492260000000002</v>
      </c>
      <c r="BV242" s="29">
        <v>84.013589999999994</v>
      </c>
      <c r="BW242" s="29">
        <v>82.58126</v>
      </c>
      <c r="BX242" s="29">
        <v>80.073710000000005</v>
      </c>
      <c r="BY242" s="29">
        <v>77.364329999999995</v>
      </c>
      <c r="BZ242" s="29">
        <v>75.294920000000005</v>
      </c>
      <c r="CA242" s="29">
        <v>74.075479999999999</v>
      </c>
      <c r="CB242" s="29">
        <v>73.216679999999997</v>
      </c>
    </row>
    <row r="243" spans="1:105" x14ac:dyDescent="0.25">
      <c r="A243" s="9" t="s">
        <v>161</v>
      </c>
      <c r="B243" s="9" t="s">
        <v>162</v>
      </c>
      <c r="C243" s="9" t="s">
        <v>155</v>
      </c>
      <c r="D243" s="9" t="s">
        <v>17</v>
      </c>
      <c r="E243" s="9">
        <v>2016</v>
      </c>
      <c r="F243" s="9"/>
      <c r="BE243" s="29">
        <v>71.246049999999997</v>
      </c>
      <c r="BF243" s="29">
        <v>70.414100000000005</v>
      </c>
      <c r="BG243" s="29">
        <v>69.969650000000001</v>
      </c>
      <c r="BH243" s="29">
        <v>69.726770000000002</v>
      </c>
      <c r="BI243" s="29">
        <v>69.4803</v>
      </c>
      <c r="BJ243" s="29">
        <v>69.252459999999999</v>
      </c>
      <c r="BK243" s="29">
        <v>69.663740000000004</v>
      </c>
      <c r="BL243" s="29">
        <v>71.555549999999997</v>
      </c>
      <c r="BM243" s="29">
        <v>74.98827</v>
      </c>
      <c r="BN243" s="29">
        <v>79.172479999999993</v>
      </c>
      <c r="BO243" s="29">
        <v>82.890140000000002</v>
      </c>
      <c r="BP243" s="29">
        <v>85.218260000000001</v>
      </c>
      <c r="BQ243" s="29">
        <v>86.293729999999996</v>
      </c>
      <c r="BR243" s="29">
        <v>86.624070000000003</v>
      </c>
      <c r="BS243" s="29">
        <v>86.333370000000002</v>
      </c>
      <c r="BT243" s="29">
        <v>86.173829999999995</v>
      </c>
      <c r="BU243" s="29">
        <v>85.492260000000002</v>
      </c>
      <c r="BV243" s="29">
        <v>84.013589999999994</v>
      </c>
      <c r="BW243" s="29">
        <v>82.58126</v>
      </c>
      <c r="BX243" s="29">
        <v>80.073710000000005</v>
      </c>
      <c r="BY243" s="29">
        <v>77.364329999999995</v>
      </c>
      <c r="BZ243" s="29">
        <v>75.294920000000005</v>
      </c>
      <c r="CA243" s="29">
        <v>74.075479999999999</v>
      </c>
      <c r="CB243" s="29">
        <v>73.216679999999997</v>
      </c>
    </row>
    <row r="244" spans="1:105" x14ac:dyDescent="0.25">
      <c r="A244" s="9" t="s">
        <v>161</v>
      </c>
      <c r="B244" s="9" t="s">
        <v>162</v>
      </c>
      <c r="C244" s="9" t="s">
        <v>155</v>
      </c>
      <c r="D244" s="9" t="s">
        <v>17</v>
      </c>
      <c r="E244" s="9">
        <v>2017</v>
      </c>
      <c r="F244" s="9"/>
      <c r="BE244" s="29">
        <v>71.246049999999997</v>
      </c>
      <c r="BF244" s="29">
        <v>70.414100000000005</v>
      </c>
      <c r="BG244" s="29">
        <v>69.969650000000001</v>
      </c>
      <c r="BH244" s="29">
        <v>69.726770000000002</v>
      </c>
      <c r="BI244" s="29">
        <v>69.4803</v>
      </c>
      <c r="BJ244" s="29">
        <v>69.252459999999999</v>
      </c>
      <c r="BK244" s="29">
        <v>69.663740000000004</v>
      </c>
      <c r="BL244" s="29">
        <v>71.555549999999997</v>
      </c>
      <c r="BM244" s="29">
        <v>74.98827</v>
      </c>
      <c r="BN244" s="29">
        <v>79.172479999999993</v>
      </c>
      <c r="BO244" s="29">
        <v>82.890140000000002</v>
      </c>
      <c r="BP244" s="29">
        <v>85.218260000000001</v>
      </c>
      <c r="BQ244" s="29">
        <v>86.293729999999996</v>
      </c>
      <c r="BR244" s="29">
        <v>86.624070000000003</v>
      </c>
      <c r="BS244" s="29">
        <v>86.333370000000002</v>
      </c>
      <c r="BT244" s="29">
        <v>86.173829999999995</v>
      </c>
      <c r="BU244" s="29">
        <v>85.492260000000002</v>
      </c>
      <c r="BV244" s="29">
        <v>84.013589999999994</v>
      </c>
      <c r="BW244" s="29">
        <v>82.58126</v>
      </c>
      <c r="BX244" s="29">
        <v>80.073710000000005</v>
      </c>
      <c r="BY244" s="29">
        <v>77.364329999999995</v>
      </c>
      <c r="BZ244" s="29">
        <v>75.294920000000005</v>
      </c>
      <c r="CA244" s="29">
        <v>74.075479999999999</v>
      </c>
      <c r="CB244" s="29">
        <v>73.216679999999997</v>
      </c>
    </row>
    <row r="245" spans="1:105" x14ac:dyDescent="0.25">
      <c r="A245" s="9" t="s">
        <v>161</v>
      </c>
      <c r="B245" s="9" t="s">
        <v>162</v>
      </c>
      <c r="C245" s="9" t="s">
        <v>155</v>
      </c>
      <c r="D245" s="9" t="s">
        <v>17</v>
      </c>
      <c r="E245" s="9">
        <v>2018</v>
      </c>
      <c r="F245" s="9"/>
      <c r="BE245" s="29">
        <v>71.246049999999997</v>
      </c>
      <c r="BF245" s="29">
        <v>70.414100000000005</v>
      </c>
      <c r="BG245" s="29">
        <v>69.969650000000001</v>
      </c>
      <c r="BH245" s="29">
        <v>69.726770000000002</v>
      </c>
      <c r="BI245" s="29">
        <v>69.4803</v>
      </c>
      <c r="BJ245" s="29">
        <v>69.252459999999999</v>
      </c>
      <c r="BK245" s="29">
        <v>69.663740000000004</v>
      </c>
      <c r="BL245" s="29">
        <v>71.555549999999997</v>
      </c>
      <c r="BM245" s="29">
        <v>74.98827</v>
      </c>
      <c r="BN245" s="29">
        <v>79.172479999999993</v>
      </c>
      <c r="BO245" s="29">
        <v>82.890140000000002</v>
      </c>
      <c r="BP245" s="29">
        <v>85.218260000000001</v>
      </c>
      <c r="BQ245" s="29">
        <v>86.293729999999996</v>
      </c>
      <c r="BR245" s="29">
        <v>86.624070000000003</v>
      </c>
      <c r="BS245" s="29">
        <v>86.333370000000002</v>
      </c>
      <c r="BT245" s="29">
        <v>86.173829999999995</v>
      </c>
      <c r="BU245" s="29">
        <v>85.492260000000002</v>
      </c>
      <c r="BV245" s="29">
        <v>84.013589999999994</v>
      </c>
      <c r="BW245" s="29">
        <v>82.58126</v>
      </c>
      <c r="BX245" s="29">
        <v>80.073710000000005</v>
      </c>
      <c r="BY245" s="29">
        <v>77.364329999999995</v>
      </c>
      <c r="BZ245" s="29">
        <v>75.294920000000005</v>
      </c>
      <c r="CA245" s="29">
        <v>74.075479999999999</v>
      </c>
      <c r="CB245" s="29">
        <v>73.216679999999997</v>
      </c>
    </row>
    <row r="246" spans="1:105" x14ac:dyDescent="0.25">
      <c r="A246" s="9" t="s">
        <v>161</v>
      </c>
      <c r="B246" s="9" t="s">
        <v>162</v>
      </c>
      <c r="C246" s="9" t="s">
        <v>155</v>
      </c>
      <c r="D246" s="9" t="s">
        <v>17</v>
      </c>
      <c r="E246" s="9">
        <v>2019</v>
      </c>
      <c r="F246" s="9"/>
      <c r="BE246" s="29">
        <v>71.246049999999997</v>
      </c>
      <c r="BF246" s="29">
        <v>70.414100000000005</v>
      </c>
      <c r="BG246" s="29">
        <v>69.969650000000001</v>
      </c>
      <c r="BH246" s="29">
        <v>69.726770000000002</v>
      </c>
      <c r="BI246" s="29">
        <v>69.4803</v>
      </c>
      <c r="BJ246" s="29">
        <v>69.252459999999999</v>
      </c>
      <c r="BK246" s="29">
        <v>69.663740000000004</v>
      </c>
      <c r="BL246" s="29">
        <v>71.555549999999997</v>
      </c>
      <c r="BM246" s="29">
        <v>74.98827</v>
      </c>
      <c r="BN246" s="29">
        <v>79.172479999999993</v>
      </c>
      <c r="BO246" s="29">
        <v>82.890140000000002</v>
      </c>
      <c r="BP246" s="29">
        <v>85.218260000000001</v>
      </c>
      <c r="BQ246" s="29">
        <v>86.293729999999996</v>
      </c>
      <c r="BR246" s="29">
        <v>86.624070000000003</v>
      </c>
      <c r="BS246" s="29">
        <v>86.333370000000002</v>
      </c>
      <c r="BT246" s="29">
        <v>86.173829999999995</v>
      </c>
      <c r="BU246" s="29">
        <v>85.492260000000002</v>
      </c>
      <c r="BV246" s="29">
        <v>84.013589999999994</v>
      </c>
      <c r="BW246" s="29">
        <v>82.58126</v>
      </c>
      <c r="BX246" s="29">
        <v>80.073710000000005</v>
      </c>
      <c r="BY246" s="29">
        <v>77.364329999999995</v>
      </c>
      <c r="BZ246" s="29">
        <v>75.294920000000005</v>
      </c>
      <c r="CA246" s="29">
        <v>74.075479999999999</v>
      </c>
      <c r="CB246" s="29">
        <v>73.216679999999997</v>
      </c>
    </row>
    <row r="247" spans="1:105" x14ac:dyDescent="0.25">
      <c r="A247" s="9" t="s">
        <v>161</v>
      </c>
      <c r="B247" s="9" t="s">
        <v>162</v>
      </c>
      <c r="C247" s="9" t="s">
        <v>155</v>
      </c>
      <c r="D247" s="9" t="s">
        <v>17</v>
      </c>
      <c r="E247" s="9">
        <v>2020</v>
      </c>
      <c r="F247" s="9"/>
      <c r="BE247" s="29">
        <v>71.246049999999997</v>
      </c>
      <c r="BF247" s="29">
        <v>70.414100000000005</v>
      </c>
      <c r="BG247" s="29">
        <v>69.969650000000001</v>
      </c>
      <c r="BH247" s="29">
        <v>69.726770000000002</v>
      </c>
      <c r="BI247" s="29">
        <v>69.4803</v>
      </c>
      <c r="BJ247" s="29">
        <v>69.252459999999999</v>
      </c>
      <c r="BK247" s="29">
        <v>69.663740000000004</v>
      </c>
      <c r="BL247" s="29">
        <v>71.555549999999997</v>
      </c>
      <c r="BM247" s="29">
        <v>74.98827</v>
      </c>
      <c r="BN247" s="29">
        <v>79.172479999999993</v>
      </c>
      <c r="BO247" s="29">
        <v>82.890140000000002</v>
      </c>
      <c r="BP247" s="29">
        <v>85.218260000000001</v>
      </c>
      <c r="BQ247" s="29">
        <v>86.293729999999996</v>
      </c>
      <c r="BR247" s="29">
        <v>86.624070000000003</v>
      </c>
      <c r="BS247" s="29">
        <v>86.333370000000002</v>
      </c>
      <c r="BT247" s="29">
        <v>86.173829999999995</v>
      </c>
      <c r="BU247" s="29">
        <v>85.492260000000002</v>
      </c>
      <c r="BV247" s="29">
        <v>84.013589999999994</v>
      </c>
      <c r="BW247" s="29">
        <v>82.58126</v>
      </c>
      <c r="BX247" s="29">
        <v>80.073710000000005</v>
      </c>
      <c r="BY247" s="29">
        <v>77.364329999999995</v>
      </c>
      <c r="BZ247" s="29">
        <v>75.294920000000005</v>
      </c>
      <c r="CA247" s="29">
        <v>74.075479999999999</v>
      </c>
      <c r="CB247" s="29">
        <v>73.216679999999997</v>
      </c>
    </row>
    <row r="248" spans="1:105" x14ac:dyDescent="0.25">
      <c r="A248" s="9" t="s">
        <v>161</v>
      </c>
      <c r="B248" s="9" t="s">
        <v>162</v>
      </c>
      <c r="C248" s="9" t="s">
        <v>155</v>
      </c>
      <c r="D248" s="9" t="s">
        <v>17</v>
      </c>
      <c r="E248" s="9">
        <v>2021</v>
      </c>
      <c r="F248" s="9"/>
      <c r="BE248" s="29">
        <v>71.246049999999997</v>
      </c>
      <c r="BF248" s="29">
        <v>70.414100000000005</v>
      </c>
      <c r="BG248" s="29">
        <v>69.969650000000001</v>
      </c>
      <c r="BH248" s="29">
        <v>69.726770000000002</v>
      </c>
      <c r="BI248" s="29">
        <v>69.4803</v>
      </c>
      <c r="BJ248" s="29">
        <v>69.252459999999999</v>
      </c>
      <c r="BK248" s="29">
        <v>69.663740000000004</v>
      </c>
      <c r="BL248" s="29">
        <v>71.555549999999997</v>
      </c>
      <c r="BM248" s="29">
        <v>74.98827</v>
      </c>
      <c r="BN248" s="29">
        <v>79.172479999999993</v>
      </c>
      <c r="BO248" s="29">
        <v>82.890140000000002</v>
      </c>
      <c r="BP248" s="29">
        <v>85.218260000000001</v>
      </c>
      <c r="BQ248" s="29">
        <v>86.293729999999996</v>
      </c>
      <c r="BR248" s="29">
        <v>86.624070000000003</v>
      </c>
      <c r="BS248" s="29">
        <v>86.333370000000002</v>
      </c>
      <c r="BT248" s="29">
        <v>86.173829999999995</v>
      </c>
      <c r="BU248" s="29">
        <v>85.492260000000002</v>
      </c>
      <c r="BV248" s="29">
        <v>84.013589999999994</v>
      </c>
      <c r="BW248" s="29">
        <v>82.58126</v>
      </c>
      <c r="BX248" s="29">
        <v>80.073710000000005</v>
      </c>
      <c r="BY248" s="29">
        <v>77.364329999999995</v>
      </c>
      <c r="BZ248" s="29">
        <v>75.294920000000005</v>
      </c>
      <c r="CA248" s="29">
        <v>74.075479999999999</v>
      </c>
      <c r="CB248" s="29">
        <v>73.216679999999997</v>
      </c>
    </row>
    <row r="249" spans="1:105" x14ac:dyDescent="0.25">
      <c r="A249" s="9" t="s">
        <v>161</v>
      </c>
      <c r="B249" s="9" t="s">
        <v>162</v>
      </c>
      <c r="C249" s="9" t="s">
        <v>155</v>
      </c>
      <c r="D249" s="9" t="s">
        <v>17</v>
      </c>
      <c r="E249" s="9">
        <v>2022</v>
      </c>
      <c r="F249" s="9"/>
      <c r="BE249" s="29">
        <v>71.246049999999997</v>
      </c>
      <c r="BF249" s="29">
        <v>70.414100000000005</v>
      </c>
      <c r="BG249" s="29">
        <v>69.969650000000001</v>
      </c>
      <c r="BH249" s="29">
        <v>69.726770000000002</v>
      </c>
      <c r="BI249" s="29">
        <v>69.4803</v>
      </c>
      <c r="BJ249" s="29">
        <v>69.252459999999999</v>
      </c>
      <c r="BK249" s="29">
        <v>69.663740000000004</v>
      </c>
      <c r="BL249" s="29">
        <v>71.555549999999997</v>
      </c>
      <c r="BM249" s="29">
        <v>74.98827</v>
      </c>
      <c r="BN249" s="29">
        <v>79.172479999999993</v>
      </c>
      <c r="BO249" s="29">
        <v>82.890140000000002</v>
      </c>
      <c r="BP249" s="29">
        <v>85.218260000000001</v>
      </c>
      <c r="BQ249" s="29">
        <v>86.293729999999996</v>
      </c>
      <c r="BR249" s="29">
        <v>86.624070000000003</v>
      </c>
      <c r="BS249" s="29">
        <v>86.333370000000002</v>
      </c>
      <c r="BT249" s="29">
        <v>86.173829999999995</v>
      </c>
      <c r="BU249" s="29">
        <v>85.492260000000002</v>
      </c>
      <c r="BV249" s="29">
        <v>84.013589999999994</v>
      </c>
      <c r="BW249" s="29">
        <v>82.58126</v>
      </c>
      <c r="BX249" s="29">
        <v>80.073710000000005</v>
      </c>
      <c r="BY249" s="29">
        <v>77.364329999999995</v>
      </c>
      <c r="BZ249" s="29">
        <v>75.294920000000005</v>
      </c>
      <c r="CA249" s="29">
        <v>74.075479999999999</v>
      </c>
      <c r="CB249" s="29">
        <v>73.216679999999997</v>
      </c>
    </row>
    <row r="250" spans="1:105" x14ac:dyDescent="0.25">
      <c r="A250" s="9" t="s">
        <v>161</v>
      </c>
      <c r="B250" s="9" t="s">
        <v>162</v>
      </c>
      <c r="C250" s="9" t="s">
        <v>155</v>
      </c>
      <c r="D250" s="9" t="s">
        <v>17</v>
      </c>
      <c r="E250" s="9">
        <v>2023</v>
      </c>
      <c r="F250" s="9"/>
      <c r="BE250" s="29">
        <v>71.246049999999997</v>
      </c>
      <c r="BF250" s="29">
        <v>70.414100000000005</v>
      </c>
      <c r="BG250" s="29">
        <v>69.969650000000001</v>
      </c>
      <c r="BH250" s="29">
        <v>69.726770000000002</v>
      </c>
      <c r="BI250" s="29">
        <v>69.4803</v>
      </c>
      <c r="BJ250" s="29">
        <v>69.252459999999999</v>
      </c>
      <c r="BK250" s="29">
        <v>69.663740000000004</v>
      </c>
      <c r="BL250" s="29">
        <v>71.555549999999997</v>
      </c>
      <c r="BM250" s="29">
        <v>74.98827</v>
      </c>
      <c r="BN250" s="29">
        <v>79.172479999999993</v>
      </c>
      <c r="BO250" s="29">
        <v>82.890140000000002</v>
      </c>
      <c r="BP250" s="29">
        <v>85.218260000000001</v>
      </c>
      <c r="BQ250" s="29">
        <v>86.293729999999996</v>
      </c>
      <c r="BR250" s="29">
        <v>86.624070000000003</v>
      </c>
      <c r="BS250" s="29">
        <v>86.333370000000002</v>
      </c>
      <c r="BT250" s="29">
        <v>86.173829999999995</v>
      </c>
      <c r="BU250" s="29">
        <v>85.492260000000002</v>
      </c>
      <c r="BV250" s="29">
        <v>84.013589999999994</v>
      </c>
      <c r="BW250" s="29">
        <v>82.58126</v>
      </c>
      <c r="BX250" s="29">
        <v>80.073710000000005</v>
      </c>
      <c r="BY250" s="29">
        <v>77.364329999999995</v>
      </c>
      <c r="BZ250" s="29">
        <v>75.294920000000005</v>
      </c>
      <c r="CA250" s="29">
        <v>74.075479999999999</v>
      </c>
      <c r="CB250" s="29">
        <v>73.216679999999997</v>
      </c>
    </row>
    <row r="251" spans="1:105" x14ac:dyDescent="0.25">
      <c r="A251" s="9" t="s">
        <v>161</v>
      </c>
      <c r="B251" s="9" t="s">
        <v>162</v>
      </c>
      <c r="C251" s="9" t="s">
        <v>155</v>
      </c>
      <c r="D251" s="9" t="s">
        <v>17</v>
      </c>
      <c r="E251" s="9">
        <v>2024</v>
      </c>
      <c r="F251" s="9"/>
      <c r="BE251" s="29">
        <v>71.246049999999997</v>
      </c>
      <c r="BF251" s="29">
        <v>70.414100000000005</v>
      </c>
      <c r="BG251" s="29">
        <v>69.969650000000001</v>
      </c>
      <c r="BH251" s="29">
        <v>69.726770000000002</v>
      </c>
      <c r="BI251" s="29">
        <v>69.4803</v>
      </c>
      <c r="BJ251" s="29">
        <v>69.252459999999999</v>
      </c>
      <c r="BK251" s="29">
        <v>69.663740000000004</v>
      </c>
      <c r="BL251" s="29">
        <v>71.555549999999997</v>
      </c>
      <c r="BM251" s="29">
        <v>74.98827</v>
      </c>
      <c r="BN251" s="29">
        <v>79.172479999999993</v>
      </c>
      <c r="BO251" s="29">
        <v>82.890140000000002</v>
      </c>
      <c r="BP251" s="29">
        <v>85.218260000000001</v>
      </c>
      <c r="BQ251" s="29">
        <v>86.293729999999996</v>
      </c>
      <c r="BR251" s="29">
        <v>86.624070000000003</v>
      </c>
      <c r="BS251" s="29">
        <v>86.333370000000002</v>
      </c>
      <c r="BT251" s="29">
        <v>86.173829999999995</v>
      </c>
      <c r="BU251" s="29">
        <v>85.492260000000002</v>
      </c>
      <c r="BV251" s="29">
        <v>84.013589999999994</v>
      </c>
      <c r="BW251" s="29">
        <v>82.58126</v>
      </c>
      <c r="BX251" s="29">
        <v>80.073710000000005</v>
      </c>
      <c r="BY251" s="29">
        <v>77.364329999999995</v>
      </c>
      <c r="BZ251" s="29">
        <v>75.294920000000005</v>
      </c>
      <c r="CA251" s="29">
        <v>74.075479999999999</v>
      </c>
      <c r="CB251" s="29">
        <v>73.216679999999997</v>
      </c>
    </row>
    <row r="252" spans="1:105" x14ac:dyDescent="0.25">
      <c r="A252" s="9" t="s">
        <v>161</v>
      </c>
      <c r="B252" s="9" t="s">
        <v>162</v>
      </c>
      <c r="C252" s="9" t="s">
        <v>155</v>
      </c>
      <c r="D252" s="9" t="s">
        <v>17</v>
      </c>
      <c r="E252" s="9">
        <v>2025</v>
      </c>
      <c r="F252" s="9"/>
      <c r="BE252" s="29">
        <v>71.246049999999997</v>
      </c>
      <c r="BF252" s="29">
        <v>70.414100000000005</v>
      </c>
      <c r="BG252" s="29">
        <v>69.969650000000001</v>
      </c>
      <c r="BH252" s="29">
        <v>69.726770000000002</v>
      </c>
      <c r="BI252" s="29">
        <v>69.4803</v>
      </c>
      <c r="BJ252" s="29">
        <v>69.252459999999999</v>
      </c>
      <c r="BK252" s="29">
        <v>69.663740000000004</v>
      </c>
      <c r="BL252" s="29">
        <v>71.555549999999997</v>
      </c>
      <c r="BM252" s="29">
        <v>74.98827</v>
      </c>
      <c r="BN252" s="29">
        <v>79.172479999999993</v>
      </c>
      <c r="BO252" s="29">
        <v>82.890140000000002</v>
      </c>
      <c r="BP252" s="29">
        <v>85.218260000000001</v>
      </c>
      <c r="BQ252" s="29">
        <v>86.293729999999996</v>
      </c>
      <c r="BR252" s="29">
        <v>86.624070000000003</v>
      </c>
      <c r="BS252" s="29">
        <v>86.333370000000002</v>
      </c>
      <c r="BT252" s="29">
        <v>86.173829999999995</v>
      </c>
      <c r="BU252" s="29">
        <v>85.492260000000002</v>
      </c>
      <c r="BV252" s="29">
        <v>84.013589999999994</v>
      </c>
      <c r="BW252" s="29">
        <v>82.58126</v>
      </c>
      <c r="BX252" s="29">
        <v>80.073710000000005</v>
      </c>
      <c r="BY252" s="29">
        <v>77.364329999999995</v>
      </c>
      <c r="BZ252" s="29">
        <v>75.294920000000005</v>
      </c>
      <c r="CA252" s="29">
        <v>74.075479999999999</v>
      </c>
      <c r="CB252" s="29">
        <v>73.216679999999997</v>
      </c>
    </row>
    <row r="253" spans="1:105" x14ac:dyDescent="0.25">
      <c r="A253" s="9" t="s">
        <v>161</v>
      </c>
      <c r="B253" s="9" t="s">
        <v>162</v>
      </c>
      <c r="C253" s="9" t="s">
        <v>155</v>
      </c>
      <c r="D253" s="9" t="s">
        <v>17</v>
      </c>
      <c r="E253" s="9">
        <v>2026</v>
      </c>
      <c r="F253" s="9"/>
      <c r="BE253" s="29">
        <v>71.246049999999997</v>
      </c>
      <c r="BF253" s="29">
        <v>70.414100000000005</v>
      </c>
      <c r="BG253" s="29">
        <v>69.969650000000001</v>
      </c>
      <c r="BH253" s="29">
        <v>69.726770000000002</v>
      </c>
      <c r="BI253" s="29">
        <v>69.4803</v>
      </c>
      <c r="BJ253" s="29">
        <v>69.252459999999999</v>
      </c>
      <c r="BK253" s="29">
        <v>69.663740000000004</v>
      </c>
      <c r="BL253" s="29">
        <v>71.555549999999997</v>
      </c>
      <c r="BM253" s="29">
        <v>74.98827</v>
      </c>
      <c r="BN253" s="29">
        <v>79.172479999999993</v>
      </c>
      <c r="BO253" s="29">
        <v>82.890140000000002</v>
      </c>
      <c r="BP253" s="29">
        <v>85.218260000000001</v>
      </c>
      <c r="BQ253" s="29">
        <v>86.293729999999996</v>
      </c>
      <c r="BR253" s="29">
        <v>86.624070000000003</v>
      </c>
      <c r="BS253" s="29">
        <v>86.333370000000002</v>
      </c>
      <c r="BT253" s="29">
        <v>86.173829999999995</v>
      </c>
      <c r="BU253" s="29">
        <v>85.492260000000002</v>
      </c>
      <c r="BV253" s="29">
        <v>84.013589999999994</v>
      </c>
      <c r="BW253" s="29">
        <v>82.58126</v>
      </c>
      <c r="BX253" s="29">
        <v>80.073710000000005</v>
      </c>
      <c r="BY253" s="29">
        <v>77.364329999999995</v>
      </c>
      <c r="BZ253" s="29">
        <v>75.294920000000005</v>
      </c>
      <c r="CA253" s="29">
        <v>74.075479999999999</v>
      </c>
      <c r="CB253" s="29">
        <v>73.216679999999997</v>
      </c>
    </row>
    <row r="254" spans="1:105" x14ac:dyDescent="0.25">
      <c r="A254" s="9" t="s">
        <v>161</v>
      </c>
      <c r="B254" s="9" t="s">
        <v>162</v>
      </c>
      <c r="C254" s="9" t="s">
        <v>156</v>
      </c>
      <c r="D254" s="9" t="s">
        <v>148</v>
      </c>
      <c r="E254" s="9">
        <v>2015</v>
      </c>
      <c r="F254" s="9">
        <v>5</v>
      </c>
      <c r="BE254" s="29">
        <v>62.362679999999997</v>
      </c>
      <c r="BF254" s="29">
        <v>62.112679999999997</v>
      </c>
      <c r="BG254" s="29">
        <v>61.862679999999997</v>
      </c>
      <c r="BH254" s="29">
        <v>61.144669999999998</v>
      </c>
      <c r="BI254" s="29">
        <v>60.734749999999998</v>
      </c>
      <c r="BJ254" s="29">
        <v>60.119079999999997</v>
      </c>
      <c r="BK254" s="29">
        <v>61.790039999999998</v>
      </c>
      <c r="BL254" s="29">
        <v>63.82985</v>
      </c>
      <c r="BM254" s="29">
        <v>67.051469999999995</v>
      </c>
      <c r="BN254" s="29">
        <v>70.528459999999995</v>
      </c>
      <c r="BO254" s="29">
        <v>73.182389999999998</v>
      </c>
      <c r="BP254" s="29">
        <v>74.195179999999993</v>
      </c>
      <c r="BQ254" s="29">
        <v>73.630179999999996</v>
      </c>
      <c r="BR254" s="29">
        <v>74.419200000000004</v>
      </c>
      <c r="BS254" s="29">
        <v>75.074889999999996</v>
      </c>
      <c r="BT254" s="29">
        <v>74.242239999999995</v>
      </c>
      <c r="BU254" s="29">
        <v>73.500810000000001</v>
      </c>
      <c r="BV254" s="29">
        <v>72.454999999999998</v>
      </c>
      <c r="BW254" s="29">
        <v>71.307460000000006</v>
      </c>
      <c r="BX254" s="29">
        <v>68.523409999999998</v>
      </c>
      <c r="BY254" s="29">
        <v>66.793239999999997</v>
      </c>
      <c r="BZ254" s="29">
        <v>65.866290000000006</v>
      </c>
      <c r="CA254" s="29">
        <v>65.616290000000006</v>
      </c>
      <c r="CB254" s="29">
        <v>64.452129999999997</v>
      </c>
    </row>
    <row r="255" spans="1:105" x14ac:dyDescent="0.25">
      <c r="A255" s="9" t="s">
        <v>161</v>
      </c>
      <c r="B255" s="9" t="s">
        <v>162</v>
      </c>
      <c r="C255" s="9" t="s">
        <v>156</v>
      </c>
      <c r="D255" s="9" t="s">
        <v>148</v>
      </c>
      <c r="E255" s="9">
        <v>2015</v>
      </c>
      <c r="F255" s="9">
        <v>6</v>
      </c>
      <c r="BE255" s="29">
        <v>63.282200000000003</v>
      </c>
      <c r="BF255" s="29">
        <v>63.122280000000003</v>
      </c>
      <c r="BG255" s="29">
        <v>62.442129999999999</v>
      </c>
      <c r="BH255" s="29">
        <v>62.478340000000003</v>
      </c>
      <c r="BI255" s="29">
        <v>61.548200000000001</v>
      </c>
      <c r="BJ255" s="29">
        <v>61.985770000000002</v>
      </c>
      <c r="BK255" s="29">
        <v>62.186140000000002</v>
      </c>
      <c r="BL255" s="29">
        <v>64.333669999999998</v>
      </c>
      <c r="BM255" s="29">
        <v>66.437579999999997</v>
      </c>
      <c r="BN255" s="29">
        <v>68.680549999999997</v>
      </c>
      <c r="BO255" s="29">
        <v>71.147940000000006</v>
      </c>
      <c r="BP255" s="29">
        <v>73.345110000000005</v>
      </c>
      <c r="BQ255" s="29">
        <v>74.821690000000004</v>
      </c>
      <c r="BR255" s="29">
        <v>75.509270000000001</v>
      </c>
      <c r="BS255" s="29">
        <v>75.931979999999996</v>
      </c>
      <c r="BT255" s="29">
        <v>75.871319999999997</v>
      </c>
      <c r="BU255" s="29">
        <v>74.937979999999996</v>
      </c>
      <c r="BV255" s="29">
        <v>74.023820000000001</v>
      </c>
      <c r="BW255" s="29">
        <v>72.228020000000001</v>
      </c>
      <c r="BX255" s="29">
        <v>70.284040000000005</v>
      </c>
      <c r="BY255" s="29">
        <v>67.492570000000001</v>
      </c>
      <c r="BZ255" s="29">
        <v>66.419120000000007</v>
      </c>
      <c r="CA255" s="29">
        <v>65.726179999999999</v>
      </c>
      <c r="CB255" s="29">
        <v>64.979380000000006</v>
      </c>
    </row>
    <row r="256" spans="1:105" x14ac:dyDescent="0.25">
      <c r="A256" s="9" t="s">
        <v>161</v>
      </c>
      <c r="B256" s="9" t="s">
        <v>162</v>
      </c>
      <c r="C256" s="9" t="s">
        <v>156</v>
      </c>
      <c r="D256" s="9" t="s">
        <v>148</v>
      </c>
      <c r="E256" s="9">
        <v>2015</v>
      </c>
      <c r="F256" s="9">
        <v>7</v>
      </c>
      <c r="G256" s="9">
        <v>112.99</v>
      </c>
      <c r="H256" s="9">
        <v>111.194</v>
      </c>
      <c r="I256" s="9">
        <v>108.7127</v>
      </c>
      <c r="J256" s="9">
        <v>123.6773</v>
      </c>
      <c r="K256" s="9">
        <v>151.8537</v>
      </c>
      <c r="L256" s="9">
        <v>177.59970000000001</v>
      </c>
      <c r="M256" s="9">
        <v>199.977</v>
      </c>
      <c r="N256" s="9">
        <v>218.27090000000001</v>
      </c>
      <c r="O256" s="9">
        <v>237.98320000000001</v>
      </c>
      <c r="P256" s="9">
        <v>249.9034</v>
      </c>
      <c r="Q256" s="9">
        <v>254.49770000000001</v>
      </c>
      <c r="R256" s="9">
        <v>253.14359999999999</v>
      </c>
      <c r="S256" s="9">
        <v>191.89240000000001</v>
      </c>
      <c r="T256" s="9">
        <v>166.62610000000001</v>
      </c>
      <c r="U256" s="9">
        <v>168.0994</v>
      </c>
      <c r="V256" s="9">
        <v>162.39070000000001</v>
      </c>
      <c r="W256" s="9">
        <v>146.4639</v>
      </c>
      <c r="X256" s="9">
        <v>110.2484</v>
      </c>
      <c r="Y256" s="9">
        <v>119.24850000000001</v>
      </c>
      <c r="Z256" s="9">
        <v>143.13669999999999</v>
      </c>
      <c r="AA256" s="9">
        <v>136.8168</v>
      </c>
      <c r="AB256" s="9">
        <v>127.1258</v>
      </c>
      <c r="AC256" s="9">
        <v>118.261</v>
      </c>
      <c r="AD256" s="9">
        <v>118.3152</v>
      </c>
      <c r="AE256" s="9">
        <v>148.62440000000001</v>
      </c>
      <c r="AF256" s="9">
        <v>112.58969999999999</v>
      </c>
      <c r="AG256" s="9">
        <v>110.33110000000001</v>
      </c>
      <c r="AH256" s="9">
        <v>112.4502</v>
      </c>
      <c r="AI256" s="9">
        <v>126.244</v>
      </c>
      <c r="AJ256" s="9">
        <v>152.9667</v>
      </c>
      <c r="AK256" s="9">
        <v>176.23169999999999</v>
      </c>
      <c r="AL256" s="9">
        <v>196.28630000000001</v>
      </c>
      <c r="AM256" s="9">
        <v>217.59129999999999</v>
      </c>
      <c r="AN256" s="9">
        <v>232.38079999999999</v>
      </c>
      <c r="AO256" s="9">
        <v>243.61799999999999</v>
      </c>
      <c r="AP256" s="9">
        <v>244.10390000000001</v>
      </c>
      <c r="AQ256" s="9">
        <v>239.5986</v>
      </c>
      <c r="AR256" s="9">
        <v>235.72890000000001</v>
      </c>
      <c r="AS256" s="9">
        <v>231.52340000000001</v>
      </c>
      <c r="AT256" s="9">
        <v>233.46080000000001</v>
      </c>
      <c r="AU256" s="9">
        <v>225.71019999999999</v>
      </c>
      <c r="AV256" s="9">
        <v>211.00190000000001</v>
      </c>
      <c r="AW256" s="9">
        <v>166.50409999999999</v>
      </c>
      <c r="AX256" s="9">
        <v>149.8271</v>
      </c>
      <c r="AY256" s="9">
        <v>146.6396</v>
      </c>
      <c r="AZ256" s="9">
        <v>136.55080000000001</v>
      </c>
      <c r="BA256" s="9">
        <v>126.1272</v>
      </c>
      <c r="BB256" s="9">
        <v>119.9516</v>
      </c>
      <c r="BC256" s="9">
        <v>119.69370000000001</v>
      </c>
      <c r="BD256" s="9">
        <v>212.6326</v>
      </c>
      <c r="BE256" s="29">
        <v>68.056110000000004</v>
      </c>
      <c r="BF256" s="29">
        <v>67.414330000000007</v>
      </c>
      <c r="BG256" s="29">
        <v>67.147670000000005</v>
      </c>
      <c r="BH256" s="29">
        <v>66.986559999999997</v>
      </c>
      <c r="BI256" s="29">
        <v>66.812550000000002</v>
      </c>
      <c r="BJ256" s="29">
        <v>66.812550000000002</v>
      </c>
      <c r="BK256" s="29">
        <v>67.257000000000005</v>
      </c>
      <c r="BL256" s="29">
        <v>68.517219999999995</v>
      </c>
      <c r="BM256" s="29">
        <v>70.472219999999993</v>
      </c>
      <c r="BN256" s="29">
        <v>73.396780000000007</v>
      </c>
      <c r="BO256" s="29">
        <v>75.044439999999994</v>
      </c>
      <c r="BP256" s="29">
        <v>73.695890000000006</v>
      </c>
      <c r="BQ256" s="29">
        <v>74.403220000000005</v>
      </c>
      <c r="BR256" s="29">
        <v>76.812219999999996</v>
      </c>
      <c r="BS256" s="29">
        <v>78.872219999999999</v>
      </c>
      <c r="BT256" s="29">
        <v>79.001440000000002</v>
      </c>
      <c r="BU256" s="29">
        <v>79.949659999999994</v>
      </c>
      <c r="BV256" s="29">
        <v>79.127440000000007</v>
      </c>
      <c r="BW256" s="29">
        <v>75.611000000000004</v>
      </c>
      <c r="BX256" s="29">
        <v>73.384550000000004</v>
      </c>
      <c r="BY256" s="29">
        <v>71.934229999999999</v>
      </c>
      <c r="BZ256" s="29">
        <v>71.42456</v>
      </c>
      <c r="CA256" s="29">
        <v>70.552340000000001</v>
      </c>
      <c r="CB256" s="29">
        <v>70.233329999999995</v>
      </c>
      <c r="CC256" s="9">
        <v>2.0912039999999998</v>
      </c>
      <c r="CD256" s="9">
        <v>1.996448</v>
      </c>
      <c r="CE256" s="9">
        <v>2.03179</v>
      </c>
      <c r="CF256" s="9">
        <v>2.0133719999999999</v>
      </c>
      <c r="CG256" s="9">
        <v>1.8299099999999999</v>
      </c>
      <c r="CH256" s="9">
        <v>1.6300049999999999</v>
      </c>
      <c r="CI256" s="9">
        <v>2.5109469999999998</v>
      </c>
      <c r="CJ256" s="9">
        <v>4.6067650000000002</v>
      </c>
      <c r="CK256" s="9">
        <v>6.716348</v>
      </c>
      <c r="CL256" s="9">
        <v>10.57465</v>
      </c>
      <c r="CM256" s="9">
        <v>10.57019</v>
      </c>
      <c r="CN256" s="9">
        <v>15.43765</v>
      </c>
      <c r="CO256" s="9">
        <v>10.905720000000001</v>
      </c>
      <c r="CP256" s="9">
        <v>10.50123</v>
      </c>
      <c r="CQ256" s="9">
        <v>15.107760000000001</v>
      </c>
      <c r="CR256" s="9">
        <v>12.00032</v>
      </c>
      <c r="CS256" s="9">
        <v>15.35934</v>
      </c>
      <c r="CT256" s="9">
        <v>13.441280000000001</v>
      </c>
      <c r="CU256" s="9">
        <v>9.3367719999999998</v>
      </c>
      <c r="CV256" s="9">
        <v>6.6196679999999999</v>
      </c>
      <c r="CW256" s="9">
        <v>4.6381730000000001</v>
      </c>
      <c r="CX256" s="9">
        <v>2.5883980000000002</v>
      </c>
      <c r="CY256" s="9">
        <v>3.7152980000000002</v>
      </c>
      <c r="CZ256" s="9">
        <v>3.6383519999999998</v>
      </c>
      <c r="DA256" s="9">
        <v>9.9500969999999995</v>
      </c>
    </row>
    <row r="257" spans="1:105" x14ac:dyDescent="0.25">
      <c r="A257" s="9" t="s">
        <v>161</v>
      </c>
      <c r="B257" s="9" t="s">
        <v>162</v>
      </c>
      <c r="C257" s="9" t="s">
        <v>156</v>
      </c>
      <c r="D257" s="9" t="s">
        <v>148</v>
      </c>
      <c r="E257" s="9">
        <v>2015</v>
      </c>
      <c r="F257" s="9">
        <v>8</v>
      </c>
      <c r="BE257" s="29">
        <v>71.289330000000007</v>
      </c>
      <c r="BF257" s="29">
        <v>71.499650000000003</v>
      </c>
      <c r="BG257" s="29">
        <v>70.876000000000005</v>
      </c>
      <c r="BH257" s="29">
        <v>70.657330000000002</v>
      </c>
      <c r="BI257" s="29">
        <v>70.488879999999995</v>
      </c>
      <c r="BJ257" s="29">
        <v>69.962580000000003</v>
      </c>
      <c r="BK257" s="29">
        <v>70.091470000000001</v>
      </c>
      <c r="BL257" s="29">
        <v>69.752269999999996</v>
      </c>
      <c r="BM257" s="29">
        <v>71.276269999999997</v>
      </c>
      <c r="BN257" s="29">
        <v>73.908090000000001</v>
      </c>
      <c r="BO257" s="29">
        <v>77.298479999999998</v>
      </c>
      <c r="BP257" s="29">
        <v>79.782939999999996</v>
      </c>
      <c r="BQ257" s="29">
        <v>81.220089999999999</v>
      </c>
      <c r="BR257" s="29">
        <v>81.956270000000004</v>
      </c>
      <c r="BS257" s="29">
        <v>81.490750000000006</v>
      </c>
      <c r="BT257" s="29">
        <v>81.290310000000005</v>
      </c>
      <c r="BU257" s="29">
        <v>80.577330000000003</v>
      </c>
      <c r="BV257" s="29">
        <v>79.740359999999995</v>
      </c>
      <c r="BW257" s="29">
        <v>77.071370000000002</v>
      </c>
      <c r="BX257" s="29">
        <v>75.868530000000007</v>
      </c>
      <c r="BY257" s="29">
        <v>74.118579999999994</v>
      </c>
      <c r="BZ257" s="29">
        <v>73.308269999999993</v>
      </c>
      <c r="CA257" s="29">
        <v>72.688890000000001</v>
      </c>
      <c r="CB257" s="29">
        <v>72.565600000000003</v>
      </c>
    </row>
    <row r="258" spans="1:105" x14ac:dyDescent="0.25">
      <c r="A258" s="9" t="s">
        <v>161</v>
      </c>
      <c r="B258" s="9" t="s">
        <v>162</v>
      </c>
      <c r="C258" s="9" t="s">
        <v>156</v>
      </c>
      <c r="D258" s="9" t="s">
        <v>148</v>
      </c>
      <c r="E258" s="9">
        <v>2015</v>
      </c>
      <c r="F258" s="9">
        <v>9</v>
      </c>
      <c r="BE258" s="29">
        <v>67.857330000000005</v>
      </c>
      <c r="BF258" s="29">
        <v>67.429550000000006</v>
      </c>
      <c r="BG258" s="29">
        <v>67.2</v>
      </c>
      <c r="BH258" s="29">
        <v>66.02167</v>
      </c>
      <c r="BI258" s="29">
        <v>65.940330000000003</v>
      </c>
      <c r="BJ258" s="29">
        <v>65.723659999999995</v>
      </c>
      <c r="BK258" s="29">
        <v>66.362560000000002</v>
      </c>
      <c r="BL258" s="29">
        <v>67.54034</v>
      </c>
      <c r="BM258" s="29">
        <v>71.505549999999999</v>
      </c>
      <c r="BN258" s="29">
        <v>76.522220000000004</v>
      </c>
      <c r="BO258" s="29">
        <v>82.022220000000004</v>
      </c>
      <c r="BP258" s="29">
        <v>83.923109999999994</v>
      </c>
      <c r="BQ258" s="29">
        <v>84.373660000000001</v>
      </c>
      <c r="BR258" s="29">
        <v>83.799109999999999</v>
      </c>
      <c r="BS258" s="29">
        <v>85.088329999999999</v>
      </c>
      <c r="BT258" s="29">
        <v>86.840329999999994</v>
      </c>
      <c r="BU258" s="29">
        <v>86.243889999999993</v>
      </c>
      <c r="BV258" s="29">
        <v>85.093000000000004</v>
      </c>
      <c r="BW258" s="29">
        <v>83.096779999999995</v>
      </c>
      <c r="BX258" s="29">
        <v>79.553219999999996</v>
      </c>
      <c r="BY258" s="29">
        <v>76.989779999999996</v>
      </c>
      <c r="BZ258" s="29">
        <v>75.779560000000004</v>
      </c>
      <c r="CA258" s="29">
        <v>74.470439999999996</v>
      </c>
      <c r="CB258" s="29">
        <v>73.138000000000005</v>
      </c>
    </row>
    <row r="259" spans="1:105" x14ac:dyDescent="0.25">
      <c r="A259" s="9" t="s">
        <v>161</v>
      </c>
      <c r="B259" s="9" t="s">
        <v>162</v>
      </c>
      <c r="C259" s="9" t="s">
        <v>156</v>
      </c>
      <c r="D259" s="9" t="s">
        <v>148</v>
      </c>
      <c r="E259" s="9">
        <v>2015</v>
      </c>
      <c r="F259" s="9">
        <v>10</v>
      </c>
      <c r="BE259" s="29">
        <v>65.403220000000005</v>
      </c>
      <c r="BF259" s="29">
        <v>64.834220000000002</v>
      </c>
      <c r="BG259" s="29">
        <v>64.42689</v>
      </c>
      <c r="BH259" s="29">
        <v>63.982439999999997</v>
      </c>
      <c r="BI259" s="29">
        <v>63.442999999999998</v>
      </c>
      <c r="BJ259" s="29">
        <v>62.64678</v>
      </c>
      <c r="BK259" s="29">
        <v>62.785110000000003</v>
      </c>
      <c r="BL259" s="29">
        <v>64.246780000000001</v>
      </c>
      <c r="BM259" s="29">
        <v>67.500889999999998</v>
      </c>
      <c r="BN259" s="29">
        <v>71.699110000000005</v>
      </c>
      <c r="BO259" s="29">
        <v>74.814890000000005</v>
      </c>
      <c r="BP259" s="29">
        <v>76.840670000000003</v>
      </c>
      <c r="BQ259" s="29">
        <v>79.571330000000003</v>
      </c>
      <c r="BR259" s="29">
        <v>80.456440000000001</v>
      </c>
      <c r="BS259" s="29">
        <v>80.367549999999994</v>
      </c>
      <c r="BT259" s="29">
        <v>80.008769999999998</v>
      </c>
      <c r="BU259" s="29">
        <v>80.133330000000001</v>
      </c>
      <c r="BV259" s="29">
        <v>79.846220000000002</v>
      </c>
      <c r="BW259" s="29">
        <v>75.461110000000005</v>
      </c>
      <c r="BX259" s="29">
        <v>71.85145</v>
      </c>
      <c r="BY259" s="29">
        <v>69.870779999999996</v>
      </c>
      <c r="BZ259" s="29">
        <v>68.340670000000003</v>
      </c>
      <c r="CA259" s="29">
        <v>67.166659999999993</v>
      </c>
      <c r="CB259" s="29">
        <v>66.544439999999994</v>
      </c>
    </row>
    <row r="260" spans="1:105" x14ac:dyDescent="0.25">
      <c r="A260" s="9" t="s">
        <v>161</v>
      </c>
      <c r="B260" s="9" t="s">
        <v>162</v>
      </c>
      <c r="C260" s="9" t="s">
        <v>156</v>
      </c>
      <c r="D260" s="9" t="s">
        <v>148</v>
      </c>
      <c r="E260" s="9">
        <v>2016</v>
      </c>
      <c r="F260" s="9">
        <v>5</v>
      </c>
      <c r="BE260" s="29">
        <v>62.362679999999997</v>
      </c>
      <c r="BF260" s="29">
        <v>62.112679999999997</v>
      </c>
      <c r="BG260" s="29">
        <v>61.862679999999997</v>
      </c>
      <c r="BH260" s="29">
        <v>61.144669999999998</v>
      </c>
      <c r="BI260" s="29">
        <v>60.734749999999998</v>
      </c>
      <c r="BJ260" s="29">
        <v>60.119079999999997</v>
      </c>
      <c r="BK260" s="29">
        <v>61.790039999999998</v>
      </c>
      <c r="BL260" s="29">
        <v>63.82985</v>
      </c>
      <c r="BM260" s="29">
        <v>67.051469999999995</v>
      </c>
      <c r="BN260" s="29">
        <v>70.528459999999995</v>
      </c>
      <c r="BO260" s="29">
        <v>73.182389999999998</v>
      </c>
      <c r="BP260" s="29">
        <v>74.195179999999993</v>
      </c>
      <c r="BQ260" s="29">
        <v>73.630179999999996</v>
      </c>
      <c r="BR260" s="29">
        <v>74.419200000000004</v>
      </c>
      <c r="BS260" s="29">
        <v>75.074889999999996</v>
      </c>
      <c r="BT260" s="29">
        <v>74.242239999999995</v>
      </c>
      <c r="BU260" s="29">
        <v>73.500810000000001</v>
      </c>
      <c r="BV260" s="29">
        <v>72.454999999999998</v>
      </c>
      <c r="BW260" s="29">
        <v>71.307460000000006</v>
      </c>
      <c r="BX260" s="29">
        <v>68.523409999999998</v>
      </c>
      <c r="BY260" s="29">
        <v>66.793239999999997</v>
      </c>
      <c r="BZ260" s="29">
        <v>65.866290000000006</v>
      </c>
      <c r="CA260" s="29">
        <v>65.616290000000006</v>
      </c>
      <c r="CB260" s="29">
        <v>64.452129999999997</v>
      </c>
    </row>
    <row r="261" spans="1:105" x14ac:dyDescent="0.25">
      <c r="A261" s="9" t="s">
        <v>161</v>
      </c>
      <c r="B261" s="9" t="s">
        <v>162</v>
      </c>
      <c r="C261" s="9" t="s">
        <v>156</v>
      </c>
      <c r="D261" s="9" t="s">
        <v>148</v>
      </c>
      <c r="E261" s="9">
        <v>2016</v>
      </c>
      <c r="F261" s="9">
        <v>6</v>
      </c>
      <c r="BE261" s="29">
        <v>63.282200000000003</v>
      </c>
      <c r="BF261" s="29">
        <v>63.122280000000003</v>
      </c>
      <c r="BG261" s="29">
        <v>62.442129999999999</v>
      </c>
      <c r="BH261" s="29">
        <v>62.478340000000003</v>
      </c>
      <c r="BI261" s="29">
        <v>61.548200000000001</v>
      </c>
      <c r="BJ261" s="29">
        <v>61.985770000000002</v>
      </c>
      <c r="BK261" s="29">
        <v>62.186140000000002</v>
      </c>
      <c r="BL261" s="29">
        <v>64.333669999999998</v>
      </c>
      <c r="BM261" s="29">
        <v>66.437579999999997</v>
      </c>
      <c r="BN261" s="29">
        <v>68.680549999999997</v>
      </c>
      <c r="BO261" s="29">
        <v>71.147940000000006</v>
      </c>
      <c r="BP261" s="29">
        <v>73.345110000000005</v>
      </c>
      <c r="BQ261" s="29">
        <v>74.821690000000004</v>
      </c>
      <c r="BR261" s="29">
        <v>75.509270000000001</v>
      </c>
      <c r="BS261" s="29">
        <v>75.931979999999996</v>
      </c>
      <c r="BT261" s="29">
        <v>75.871319999999997</v>
      </c>
      <c r="BU261" s="29">
        <v>74.937979999999996</v>
      </c>
      <c r="BV261" s="29">
        <v>74.023820000000001</v>
      </c>
      <c r="BW261" s="29">
        <v>72.228020000000001</v>
      </c>
      <c r="BX261" s="29">
        <v>70.284040000000005</v>
      </c>
      <c r="BY261" s="29">
        <v>67.492570000000001</v>
      </c>
      <c r="BZ261" s="29">
        <v>66.419120000000007</v>
      </c>
      <c r="CA261" s="29">
        <v>65.726179999999999</v>
      </c>
      <c r="CB261" s="29">
        <v>64.979380000000006</v>
      </c>
    </row>
    <row r="262" spans="1:105" x14ac:dyDescent="0.25">
      <c r="A262" s="9" t="s">
        <v>161</v>
      </c>
      <c r="B262" s="9" t="s">
        <v>162</v>
      </c>
      <c r="C262" s="9" t="s">
        <v>156</v>
      </c>
      <c r="D262" s="9" t="s">
        <v>148</v>
      </c>
      <c r="E262" s="9">
        <v>2016</v>
      </c>
      <c r="F262" s="9">
        <v>7</v>
      </c>
      <c r="G262" s="9">
        <v>113.0941</v>
      </c>
      <c r="H262" s="9">
        <v>111.25320000000001</v>
      </c>
      <c r="I262" s="9">
        <v>108.7516</v>
      </c>
      <c r="J262" s="9">
        <v>123.7522</v>
      </c>
      <c r="K262" s="9">
        <v>151.7628</v>
      </c>
      <c r="L262" s="9">
        <v>177.57329999999999</v>
      </c>
      <c r="M262" s="9">
        <v>199.89670000000001</v>
      </c>
      <c r="N262" s="9">
        <v>218.27119999999999</v>
      </c>
      <c r="O262" s="9">
        <v>238.0309</v>
      </c>
      <c r="P262" s="9">
        <v>249.95660000000001</v>
      </c>
      <c r="Q262" s="9">
        <v>254.50989999999999</v>
      </c>
      <c r="R262" s="9">
        <v>252.9853</v>
      </c>
      <c r="S262" s="9">
        <v>191.6893</v>
      </c>
      <c r="T262" s="9">
        <v>166.44380000000001</v>
      </c>
      <c r="U262" s="9">
        <v>167.9171</v>
      </c>
      <c r="V262" s="9">
        <v>162.22059999999999</v>
      </c>
      <c r="W262" s="9">
        <v>146.29810000000001</v>
      </c>
      <c r="X262" s="9">
        <v>110.0303</v>
      </c>
      <c r="Y262" s="9">
        <v>118.9896</v>
      </c>
      <c r="Z262" s="9">
        <v>142.87049999999999</v>
      </c>
      <c r="AA262" s="9">
        <v>136.57749999999999</v>
      </c>
      <c r="AB262" s="9">
        <v>126.8356</v>
      </c>
      <c r="AC262" s="9">
        <v>117.9943</v>
      </c>
      <c r="AD262" s="9">
        <v>118.0484</v>
      </c>
      <c r="AE262" s="9">
        <v>148.4195</v>
      </c>
      <c r="AF262" s="9">
        <v>112.6938</v>
      </c>
      <c r="AG262" s="9">
        <v>110.3903</v>
      </c>
      <c r="AH262" s="9">
        <v>112.48909999999999</v>
      </c>
      <c r="AI262" s="9">
        <v>126.319</v>
      </c>
      <c r="AJ262" s="9">
        <v>152.8758</v>
      </c>
      <c r="AK262" s="9">
        <v>176.20519999999999</v>
      </c>
      <c r="AL262" s="9">
        <v>196.20609999999999</v>
      </c>
      <c r="AM262" s="9">
        <v>217.5917</v>
      </c>
      <c r="AN262" s="9">
        <v>232.42850000000001</v>
      </c>
      <c r="AO262" s="9">
        <v>243.6712</v>
      </c>
      <c r="AP262" s="9">
        <v>244.11600000000001</v>
      </c>
      <c r="AQ262" s="9">
        <v>239.44030000000001</v>
      </c>
      <c r="AR262" s="9">
        <v>235.52590000000001</v>
      </c>
      <c r="AS262" s="9">
        <v>231.34110000000001</v>
      </c>
      <c r="AT262" s="9">
        <v>233.27850000000001</v>
      </c>
      <c r="AU262" s="9">
        <v>225.5401</v>
      </c>
      <c r="AV262" s="9">
        <v>210.83619999999999</v>
      </c>
      <c r="AW262" s="9">
        <v>166.286</v>
      </c>
      <c r="AX262" s="9">
        <v>149.56819999999999</v>
      </c>
      <c r="AY262" s="9">
        <v>146.3734</v>
      </c>
      <c r="AZ262" s="9">
        <v>136.3115</v>
      </c>
      <c r="BA262" s="9">
        <v>125.8369</v>
      </c>
      <c r="BB262" s="9">
        <v>119.6849</v>
      </c>
      <c r="BC262" s="9">
        <v>119.42700000000001</v>
      </c>
      <c r="BD262" s="9">
        <v>212.42760000000001</v>
      </c>
      <c r="BE262" s="29">
        <v>68.056110000000004</v>
      </c>
      <c r="BF262" s="29">
        <v>67.414330000000007</v>
      </c>
      <c r="BG262" s="29">
        <v>67.147670000000005</v>
      </c>
      <c r="BH262" s="29">
        <v>66.986559999999997</v>
      </c>
      <c r="BI262" s="29">
        <v>66.812550000000002</v>
      </c>
      <c r="BJ262" s="29">
        <v>66.812550000000002</v>
      </c>
      <c r="BK262" s="29">
        <v>67.257000000000005</v>
      </c>
      <c r="BL262" s="29">
        <v>68.517219999999995</v>
      </c>
      <c r="BM262" s="29">
        <v>70.472219999999993</v>
      </c>
      <c r="BN262" s="29">
        <v>73.396780000000007</v>
      </c>
      <c r="BO262" s="29">
        <v>75.044439999999994</v>
      </c>
      <c r="BP262" s="29">
        <v>73.695890000000006</v>
      </c>
      <c r="BQ262" s="29">
        <v>74.403220000000005</v>
      </c>
      <c r="BR262" s="29">
        <v>76.812219999999996</v>
      </c>
      <c r="BS262" s="29">
        <v>78.872219999999999</v>
      </c>
      <c r="BT262" s="29">
        <v>79.001440000000002</v>
      </c>
      <c r="BU262" s="29">
        <v>79.949659999999994</v>
      </c>
      <c r="BV262" s="29">
        <v>79.127440000000007</v>
      </c>
      <c r="BW262" s="29">
        <v>75.611000000000004</v>
      </c>
      <c r="BX262" s="29">
        <v>73.384550000000004</v>
      </c>
      <c r="BY262" s="29">
        <v>71.934229999999999</v>
      </c>
      <c r="BZ262" s="29">
        <v>71.42456</v>
      </c>
      <c r="CA262" s="29">
        <v>70.552340000000001</v>
      </c>
      <c r="CB262" s="29">
        <v>70.233329999999995</v>
      </c>
      <c r="CC262" s="9">
        <v>2.0886459999999998</v>
      </c>
      <c r="CD262" s="9">
        <v>1.9963690000000001</v>
      </c>
      <c r="CE262" s="9">
        <v>2.032019</v>
      </c>
      <c r="CF262" s="9">
        <v>2.0144139999999999</v>
      </c>
      <c r="CG262" s="9">
        <v>1.830444</v>
      </c>
      <c r="CH262" s="9">
        <v>1.6304380000000001</v>
      </c>
      <c r="CI262" s="9">
        <v>2.511952</v>
      </c>
      <c r="CJ262" s="9">
        <v>4.6088639999999996</v>
      </c>
      <c r="CK262" s="9">
        <v>6.714982</v>
      </c>
      <c r="CL262" s="9">
        <v>10.58107</v>
      </c>
      <c r="CM262" s="9">
        <v>10.583220000000001</v>
      </c>
      <c r="CN262" s="9">
        <v>15.43534</v>
      </c>
      <c r="CO262" s="9">
        <v>10.899240000000001</v>
      </c>
      <c r="CP262" s="9">
        <v>10.50263</v>
      </c>
      <c r="CQ262" s="9">
        <v>15.10295</v>
      </c>
      <c r="CR262" s="9">
        <v>12.00722</v>
      </c>
      <c r="CS262" s="9">
        <v>15.35416</v>
      </c>
      <c r="CT262" s="9">
        <v>13.43549</v>
      </c>
      <c r="CU262" s="9">
        <v>9.3245470000000008</v>
      </c>
      <c r="CV262" s="9">
        <v>6.6168659999999999</v>
      </c>
      <c r="CW262" s="9">
        <v>4.6379080000000004</v>
      </c>
      <c r="CX262" s="9">
        <v>2.58677</v>
      </c>
      <c r="CY262" s="9">
        <v>3.7139169999999999</v>
      </c>
      <c r="CZ262" s="9">
        <v>3.6367579999999999</v>
      </c>
      <c r="DA262" s="9">
        <v>9.9468370000000004</v>
      </c>
    </row>
    <row r="263" spans="1:105" x14ac:dyDescent="0.25">
      <c r="A263" s="9" t="s">
        <v>161</v>
      </c>
      <c r="B263" s="9" t="s">
        <v>162</v>
      </c>
      <c r="C263" s="9" t="s">
        <v>156</v>
      </c>
      <c r="D263" s="9" t="s">
        <v>148</v>
      </c>
      <c r="E263" s="9">
        <v>2016</v>
      </c>
      <c r="F263" s="9">
        <v>8</v>
      </c>
      <c r="BE263" s="29">
        <v>71.289330000000007</v>
      </c>
      <c r="BF263" s="29">
        <v>71.499650000000003</v>
      </c>
      <c r="BG263" s="29">
        <v>70.876000000000005</v>
      </c>
      <c r="BH263" s="29">
        <v>70.657330000000002</v>
      </c>
      <c r="BI263" s="29">
        <v>70.488879999999995</v>
      </c>
      <c r="BJ263" s="29">
        <v>69.962580000000003</v>
      </c>
      <c r="BK263" s="29">
        <v>70.091470000000001</v>
      </c>
      <c r="BL263" s="29">
        <v>69.752269999999996</v>
      </c>
      <c r="BM263" s="29">
        <v>71.276269999999997</v>
      </c>
      <c r="BN263" s="29">
        <v>73.908090000000001</v>
      </c>
      <c r="BO263" s="29">
        <v>77.298479999999998</v>
      </c>
      <c r="BP263" s="29">
        <v>79.782939999999996</v>
      </c>
      <c r="BQ263" s="29">
        <v>81.220089999999999</v>
      </c>
      <c r="BR263" s="29">
        <v>81.956270000000004</v>
      </c>
      <c r="BS263" s="29">
        <v>81.490750000000006</v>
      </c>
      <c r="BT263" s="29">
        <v>81.290310000000005</v>
      </c>
      <c r="BU263" s="29">
        <v>80.577330000000003</v>
      </c>
      <c r="BV263" s="29">
        <v>79.740359999999995</v>
      </c>
      <c r="BW263" s="29">
        <v>77.071370000000002</v>
      </c>
      <c r="BX263" s="29">
        <v>75.868530000000007</v>
      </c>
      <c r="BY263" s="29">
        <v>74.118579999999994</v>
      </c>
      <c r="BZ263" s="29">
        <v>73.308269999999993</v>
      </c>
      <c r="CA263" s="29">
        <v>72.688890000000001</v>
      </c>
      <c r="CB263" s="29">
        <v>72.565600000000003</v>
      </c>
    </row>
    <row r="264" spans="1:105" x14ac:dyDescent="0.25">
      <c r="A264" s="9" t="s">
        <v>161</v>
      </c>
      <c r="B264" s="9" t="s">
        <v>162</v>
      </c>
      <c r="C264" s="9" t="s">
        <v>156</v>
      </c>
      <c r="D264" s="9" t="s">
        <v>148</v>
      </c>
      <c r="E264" s="9">
        <v>2016</v>
      </c>
      <c r="F264" s="9">
        <v>9</v>
      </c>
      <c r="BE264" s="29">
        <v>67.857330000000005</v>
      </c>
      <c r="BF264" s="29">
        <v>67.429550000000006</v>
      </c>
      <c r="BG264" s="29">
        <v>67.2</v>
      </c>
      <c r="BH264" s="29">
        <v>66.02167</v>
      </c>
      <c r="BI264" s="29">
        <v>65.940330000000003</v>
      </c>
      <c r="BJ264" s="29">
        <v>65.723659999999995</v>
      </c>
      <c r="BK264" s="29">
        <v>66.362560000000002</v>
      </c>
      <c r="BL264" s="29">
        <v>67.54034</v>
      </c>
      <c r="BM264" s="29">
        <v>71.505549999999999</v>
      </c>
      <c r="BN264" s="29">
        <v>76.522220000000004</v>
      </c>
      <c r="BO264" s="29">
        <v>82.022220000000004</v>
      </c>
      <c r="BP264" s="29">
        <v>83.923109999999994</v>
      </c>
      <c r="BQ264" s="29">
        <v>84.373660000000001</v>
      </c>
      <c r="BR264" s="29">
        <v>83.799109999999999</v>
      </c>
      <c r="BS264" s="29">
        <v>85.088329999999999</v>
      </c>
      <c r="BT264" s="29">
        <v>86.840329999999994</v>
      </c>
      <c r="BU264" s="29">
        <v>86.243889999999993</v>
      </c>
      <c r="BV264" s="29">
        <v>85.093000000000004</v>
      </c>
      <c r="BW264" s="29">
        <v>83.096779999999995</v>
      </c>
      <c r="BX264" s="29">
        <v>79.553219999999996</v>
      </c>
      <c r="BY264" s="29">
        <v>76.989779999999996</v>
      </c>
      <c r="BZ264" s="29">
        <v>75.779560000000004</v>
      </c>
      <c r="CA264" s="29">
        <v>74.470439999999996</v>
      </c>
      <c r="CB264" s="29">
        <v>73.138000000000005</v>
      </c>
    </row>
    <row r="265" spans="1:105" x14ac:dyDescent="0.25">
      <c r="A265" s="9" t="s">
        <v>161</v>
      </c>
      <c r="B265" s="9" t="s">
        <v>162</v>
      </c>
      <c r="C265" s="9" t="s">
        <v>156</v>
      </c>
      <c r="D265" s="9" t="s">
        <v>148</v>
      </c>
      <c r="E265" s="9">
        <v>2016</v>
      </c>
      <c r="F265" s="9">
        <v>10</v>
      </c>
      <c r="BE265" s="29">
        <v>65.403220000000005</v>
      </c>
      <c r="BF265" s="29">
        <v>64.834220000000002</v>
      </c>
      <c r="BG265" s="29">
        <v>64.42689</v>
      </c>
      <c r="BH265" s="29">
        <v>63.982439999999997</v>
      </c>
      <c r="BI265" s="29">
        <v>63.442999999999998</v>
      </c>
      <c r="BJ265" s="29">
        <v>62.64678</v>
      </c>
      <c r="BK265" s="29">
        <v>62.785110000000003</v>
      </c>
      <c r="BL265" s="29">
        <v>64.246780000000001</v>
      </c>
      <c r="BM265" s="29">
        <v>67.500889999999998</v>
      </c>
      <c r="BN265" s="29">
        <v>71.699110000000005</v>
      </c>
      <c r="BO265" s="29">
        <v>74.814890000000005</v>
      </c>
      <c r="BP265" s="29">
        <v>76.840670000000003</v>
      </c>
      <c r="BQ265" s="29">
        <v>79.571330000000003</v>
      </c>
      <c r="BR265" s="29">
        <v>80.456440000000001</v>
      </c>
      <c r="BS265" s="29">
        <v>80.367549999999994</v>
      </c>
      <c r="BT265" s="29">
        <v>80.008769999999998</v>
      </c>
      <c r="BU265" s="29">
        <v>80.133330000000001</v>
      </c>
      <c r="BV265" s="29">
        <v>79.846220000000002</v>
      </c>
      <c r="BW265" s="29">
        <v>75.461110000000005</v>
      </c>
      <c r="BX265" s="29">
        <v>71.85145</v>
      </c>
      <c r="BY265" s="29">
        <v>69.870779999999996</v>
      </c>
      <c r="BZ265" s="29">
        <v>68.340670000000003</v>
      </c>
      <c r="CA265" s="29">
        <v>67.166659999999993</v>
      </c>
      <c r="CB265" s="29">
        <v>66.544439999999994</v>
      </c>
    </row>
    <row r="266" spans="1:105" x14ac:dyDescent="0.25">
      <c r="A266" s="9" t="s">
        <v>161</v>
      </c>
      <c r="B266" s="9" t="s">
        <v>162</v>
      </c>
      <c r="C266" s="9" t="s">
        <v>156</v>
      </c>
      <c r="D266" s="9" t="s">
        <v>148</v>
      </c>
      <c r="E266" s="9">
        <v>2017</v>
      </c>
      <c r="F266" s="9">
        <v>5</v>
      </c>
      <c r="BE266" s="29">
        <v>62.362679999999997</v>
      </c>
      <c r="BF266" s="29">
        <v>62.112679999999997</v>
      </c>
      <c r="BG266" s="29">
        <v>61.862679999999997</v>
      </c>
      <c r="BH266" s="29">
        <v>61.144669999999998</v>
      </c>
      <c r="BI266" s="29">
        <v>60.734749999999998</v>
      </c>
      <c r="BJ266" s="29">
        <v>60.119079999999997</v>
      </c>
      <c r="BK266" s="29">
        <v>61.790039999999998</v>
      </c>
      <c r="BL266" s="29">
        <v>63.82985</v>
      </c>
      <c r="BM266" s="29">
        <v>67.051469999999995</v>
      </c>
      <c r="BN266" s="29">
        <v>70.528459999999995</v>
      </c>
      <c r="BO266" s="29">
        <v>73.182389999999998</v>
      </c>
      <c r="BP266" s="29">
        <v>74.195179999999993</v>
      </c>
      <c r="BQ266" s="29">
        <v>73.630179999999996</v>
      </c>
      <c r="BR266" s="29">
        <v>74.419200000000004</v>
      </c>
      <c r="BS266" s="29">
        <v>75.074889999999996</v>
      </c>
      <c r="BT266" s="29">
        <v>74.242239999999995</v>
      </c>
      <c r="BU266" s="29">
        <v>73.500810000000001</v>
      </c>
      <c r="BV266" s="29">
        <v>72.454999999999998</v>
      </c>
      <c r="BW266" s="29">
        <v>71.307460000000006</v>
      </c>
      <c r="BX266" s="29">
        <v>68.523409999999998</v>
      </c>
      <c r="BY266" s="29">
        <v>66.793239999999997</v>
      </c>
      <c r="BZ266" s="29">
        <v>65.866290000000006</v>
      </c>
      <c r="CA266" s="29">
        <v>65.616290000000006</v>
      </c>
      <c r="CB266" s="29">
        <v>64.452129999999997</v>
      </c>
    </row>
    <row r="267" spans="1:105" x14ac:dyDescent="0.25">
      <c r="A267" s="9" t="s">
        <v>161</v>
      </c>
      <c r="B267" s="9" t="s">
        <v>162</v>
      </c>
      <c r="C267" s="9" t="s">
        <v>156</v>
      </c>
      <c r="D267" s="9" t="s">
        <v>148</v>
      </c>
      <c r="E267" s="9">
        <v>2017</v>
      </c>
      <c r="F267" s="9">
        <v>6</v>
      </c>
      <c r="BE267" s="29">
        <v>63.282200000000003</v>
      </c>
      <c r="BF267" s="29">
        <v>63.122280000000003</v>
      </c>
      <c r="BG267" s="29">
        <v>62.442129999999999</v>
      </c>
      <c r="BH267" s="29">
        <v>62.478340000000003</v>
      </c>
      <c r="BI267" s="29">
        <v>61.548200000000001</v>
      </c>
      <c r="BJ267" s="29">
        <v>61.985770000000002</v>
      </c>
      <c r="BK267" s="29">
        <v>62.186140000000002</v>
      </c>
      <c r="BL267" s="29">
        <v>64.333669999999998</v>
      </c>
      <c r="BM267" s="29">
        <v>66.437579999999997</v>
      </c>
      <c r="BN267" s="29">
        <v>68.680549999999997</v>
      </c>
      <c r="BO267" s="29">
        <v>71.147940000000006</v>
      </c>
      <c r="BP267" s="29">
        <v>73.345110000000005</v>
      </c>
      <c r="BQ267" s="29">
        <v>74.821690000000004</v>
      </c>
      <c r="BR267" s="29">
        <v>75.509270000000001</v>
      </c>
      <c r="BS267" s="29">
        <v>75.931979999999996</v>
      </c>
      <c r="BT267" s="29">
        <v>75.871319999999997</v>
      </c>
      <c r="BU267" s="29">
        <v>74.937979999999996</v>
      </c>
      <c r="BV267" s="29">
        <v>74.023820000000001</v>
      </c>
      <c r="BW267" s="29">
        <v>72.228020000000001</v>
      </c>
      <c r="BX267" s="29">
        <v>70.284040000000005</v>
      </c>
      <c r="BY267" s="29">
        <v>67.492570000000001</v>
      </c>
      <c r="BZ267" s="29">
        <v>66.419120000000007</v>
      </c>
      <c r="CA267" s="29">
        <v>65.726179999999999</v>
      </c>
      <c r="CB267" s="29">
        <v>64.979380000000006</v>
      </c>
    </row>
    <row r="268" spans="1:105" x14ac:dyDescent="0.25">
      <c r="A268" s="9" t="s">
        <v>161</v>
      </c>
      <c r="B268" s="9" t="s">
        <v>162</v>
      </c>
      <c r="C268" s="9" t="s">
        <v>156</v>
      </c>
      <c r="D268" s="9" t="s">
        <v>148</v>
      </c>
      <c r="E268" s="9">
        <v>2017</v>
      </c>
      <c r="F268" s="9">
        <v>7</v>
      </c>
      <c r="G268" s="9">
        <v>112.4714</v>
      </c>
      <c r="H268" s="9">
        <v>110.87050000000001</v>
      </c>
      <c r="I268" s="9">
        <v>108.491</v>
      </c>
      <c r="J268" s="9">
        <v>123.3802</v>
      </c>
      <c r="K268" s="9">
        <v>152.0993</v>
      </c>
      <c r="L268" s="9">
        <v>177.67420000000001</v>
      </c>
      <c r="M268" s="9">
        <v>200.10300000000001</v>
      </c>
      <c r="N268" s="9">
        <v>218.3297</v>
      </c>
      <c r="O268" s="9">
        <v>237.84909999999999</v>
      </c>
      <c r="P268" s="9">
        <v>249.71860000000001</v>
      </c>
      <c r="Q268" s="9">
        <v>254.34710000000001</v>
      </c>
      <c r="R268" s="9">
        <v>253.16720000000001</v>
      </c>
      <c r="S268" s="9">
        <v>191.8683</v>
      </c>
      <c r="T268" s="9">
        <v>166.4787</v>
      </c>
      <c r="U268" s="9">
        <v>167.952</v>
      </c>
      <c r="V268" s="9">
        <v>162.1782</v>
      </c>
      <c r="W268" s="9">
        <v>146.33359999999999</v>
      </c>
      <c r="X268" s="9">
        <v>110.2882</v>
      </c>
      <c r="Y268" s="9">
        <v>119.2908</v>
      </c>
      <c r="Z268" s="9">
        <v>143.07140000000001</v>
      </c>
      <c r="AA268" s="9">
        <v>136.80090000000001</v>
      </c>
      <c r="AB268" s="9">
        <v>127.16289999999999</v>
      </c>
      <c r="AC268" s="9">
        <v>118.3475</v>
      </c>
      <c r="AD268" s="9">
        <v>118.40170000000001</v>
      </c>
      <c r="AE268" s="9">
        <v>148.47880000000001</v>
      </c>
      <c r="AF268" s="9">
        <v>112.071</v>
      </c>
      <c r="AG268" s="9">
        <v>110.0076</v>
      </c>
      <c r="AH268" s="9">
        <v>112.22839999999999</v>
      </c>
      <c r="AI268" s="9">
        <v>125.947</v>
      </c>
      <c r="AJ268" s="9">
        <v>153.2123</v>
      </c>
      <c r="AK268" s="9">
        <v>176.30619999999999</v>
      </c>
      <c r="AL268" s="9">
        <v>196.41229999999999</v>
      </c>
      <c r="AM268" s="9">
        <v>217.65010000000001</v>
      </c>
      <c r="AN268" s="9">
        <v>232.2466</v>
      </c>
      <c r="AO268" s="9">
        <v>243.4332</v>
      </c>
      <c r="AP268" s="9">
        <v>243.95330000000001</v>
      </c>
      <c r="AQ268" s="9">
        <v>239.62219999999999</v>
      </c>
      <c r="AR268" s="9">
        <v>235.70490000000001</v>
      </c>
      <c r="AS268" s="9">
        <v>231.376</v>
      </c>
      <c r="AT268" s="9">
        <v>233.3134</v>
      </c>
      <c r="AU268" s="9">
        <v>225.49770000000001</v>
      </c>
      <c r="AV268" s="9">
        <v>210.8717</v>
      </c>
      <c r="AW268" s="9">
        <v>166.54390000000001</v>
      </c>
      <c r="AX268" s="9">
        <v>149.86940000000001</v>
      </c>
      <c r="AY268" s="9">
        <v>146.57429999999999</v>
      </c>
      <c r="AZ268" s="9">
        <v>136.53489999999999</v>
      </c>
      <c r="BA268" s="9">
        <v>126.1643</v>
      </c>
      <c r="BB268" s="9">
        <v>120.0381</v>
      </c>
      <c r="BC268" s="9">
        <v>119.78019999999999</v>
      </c>
      <c r="BD268" s="9">
        <v>212.48689999999999</v>
      </c>
      <c r="BE268" s="29">
        <v>68.056110000000004</v>
      </c>
      <c r="BF268" s="29">
        <v>67.414330000000007</v>
      </c>
      <c r="BG268" s="29">
        <v>67.147670000000005</v>
      </c>
      <c r="BH268" s="29">
        <v>66.986559999999997</v>
      </c>
      <c r="BI268" s="29">
        <v>66.812550000000002</v>
      </c>
      <c r="BJ268" s="29">
        <v>66.812550000000002</v>
      </c>
      <c r="BK268" s="29">
        <v>67.257000000000005</v>
      </c>
      <c r="BL268" s="29">
        <v>68.517219999999995</v>
      </c>
      <c r="BM268" s="29">
        <v>70.472219999999993</v>
      </c>
      <c r="BN268" s="29">
        <v>73.396780000000007</v>
      </c>
      <c r="BO268" s="29">
        <v>75.044439999999994</v>
      </c>
      <c r="BP268" s="29">
        <v>73.695890000000006</v>
      </c>
      <c r="BQ268" s="29">
        <v>74.403220000000005</v>
      </c>
      <c r="BR268" s="29">
        <v>76.812219999999996</v>
      </c>
      <c r="BS268" s="29">
        <v>78.872219999999999</v>
      </c>
      <c r="BT268" s="29">
        <v>79.001440000000002</v>
      </c>
      <c r="BU268" s="29">
        <v>79.949659999999994</v>
      </c>
      <c r="BV268" s="29">
        <v>79.127440000000007</v>
      </c>
      <c r="BW268" s="29">
        <v>75.611000000000004</v>
      </c>
      <c r="BX268" s="29">
        <v>73.384550000000004</v>
      </c>
      <c r="BY268" s="29">
        <v>71.934229999999999</v>
      </c>
      <c r="BZ268" s="29">
        <v>71.42456</v>
      </c>
      <c r="CA268" s="29">
        <v>70.552340000000001</v>
      </c>
      <c r="CB268" s="29">
        <v>70.233329999999995</v>
      </c>
      <c r="CC268" s="9">
        <v>2.1072649999999999</v>
      </c>
      <c r="CD268" s="9">
        <v>2.010707</v>
      </c>
      <c r="CE268" s="9">
        <v>2.0456180000000002</v>
      </c>
      <c r="CF268" s="9">
        <v>2.0271680000000001</v>
      </c>
      <c r="CG268" s="9">
        <v>1.8456189999999999</v>
      </c>
      <c r="CH268" s="9">
        <v>1.6452629999999999</v>
      </c>
      <c r="CI268" s="9">
        <v>2.5320909999999999</v>
      </c>
      <c r="CJ268" s="9">
        <v>4.6398650000000004</v>
      </c>
      <c r="CK268" s="9">
        <v>6.7585740000000003</v>
      </c>
      <c r="CL268" s="9">
        <v>10.618830000000001</v>
      </c>
      <c r="CM268" s="9">
        <v>10.62513</v>
      </c>
      <c r="CN268" s="9">
        <v>15.503920000000001</v>
      </c>
      <c r="CO268" s="9">
        <v>10.99062</v>
      </c>
      <c r="CP268" s="9">
        <v>10.575559999999999</v>
      </c>
      <c r="CQ268" s="9">
        <v>15.17083</v>
      </c>
      <c r="CR268" s="9">
        <v>12.07999</v>
      </c>
      <c r="CS268" s="9">
        <v>15.45612</v>
      </c>
      <c r="CT268" s="9">
        <v>13.539300000000001</v>
      </c>
      <c r="CU268" s="9">
        <v>9.4165220000000005</v>
      </c>
      <c r="CV268" s="9">
        <v>6.6682949999999996</v>
      </c>
      <c r="CW268" s="9">
        <v>4.660139</v>
      </c>
      <c r="CX268" s="9">
        <v>2.6084540000000001</v>
      </c>
      <c r="CY268" s="9">
        <v>3.733644</v>
      </c>
      <c r="CZ268" s="9">
        <v>3.6554350000000002</v>
      </c>
      <c r="DA268" s="9">
        <v>10.00976</v>
      </c>
    </row>
    <row r="269" spans="1:105" x14ac:dyDescent="0.25">
      <c r="A269" s="9" t="s">
        <v>161</v>
      </c>
      <c r="B269" s="9" t="s">
        <v>162</v>
      </c>
      <c r="C269" s="9" t="s">
        <v>156</v>
      </c>
      <c r="D269" s="9" t="s">
        <v>148</v>
      </c>
      <c r="E269" s="9">
        <v>2017</v>
      </c>
      <c r="F269" s="9">
        <v>8</v>
      </c>
      <c r="BE269" s="29">
        <v>71.289330000000007</v>
      </c>
      <c r="BF269" s="29">
        <v>71.499650000000003</v>
      </c>
      <c r="BG269" s="29">
        <v>70.876000000000005</v>
      </c>
      <c r="BH269" s="29">
        <v>70.657330000000002</v>
      </c>
      <c r="BI269" s="29">
        <v>70.488879999999995</v>
      </c>
      <c r="BJ269" s="29">
        <v>69.962580000000003</v>
      </c>
      <c r="BK269" s="29">
        <v>70.091470000000001</v>
      </c>
      <c r="BL269" s="29">
        <v>69.752269999999996</v>
      </c>
      <c r="BM269" s="29">
        <v>71.276269999999997</v>
      </c>
      <c r="BN269" s="29">
        <v>73.908090000000001</v>
      </c>
      <c r="BO269" s="29">
        <v>77.298479999999998</v>
      </c>
      <c r="BP269" s="29">
        <v>79.782939999999996</v>
      </c>
      <c r="BQ269" s="29">
        <v>81.220089999999999</v>
      </c>
      <c r="BR269" s="29">
        <v>81.956270000000004</v>
      </c>
      <c r="BS269" s="29">
        <v>81.490750000000006</v>
      </c>
      <c r="BT269" s="29">
        <v>81.290310000000005</v>
      </c>
      <c r="BU269" s="29">
        <v>80.577330000000003</v>
      </c>
      <c r="BV269" s="29">
        <v>79.740359999999995</v>
      </c>
      <c r="BW269" s="29">
        <v>77.071370000000002</v>
      </c>
      <c r="BX269" s="29">
        <v>75.868530000000007</v>
      </c>
      <c r="BY269" s="29">
        <v>74.118579999999994</v>
      </c>
      <c r="BZ269" s="29">
        <v>73.308269999999993</v>
      </c>
      <c r="CA269" s="29">
        <v>72.688890000000001</v>
      </c>
      <c r="CB269" s="29">
        <v>72.565600000000003</v>
      </c>
    </row>
    <row r="270" spans="1:105" x14ac:dyDescent="0.25">
      <c r="A270" s="9" t="s">
        <v>161</v>
      </c>
      <c r="B270" s="9" t="s">
        <v>162</v>
      </c>
      <c r="C270" s="9" t="s">
        <v>156</v>
      </c>
      <c r="D270" s="9" t="s">
        <v>148</v>
      </c>
      <c r="E270" s="9">
        <v>2017</v>
      </c>
      <c r="F270" s="9">
        <v>9</v>
      </c>
      <c r="BE270" s="29">
        <v>67.857330000000005</v>
      </c>
      <c r="BF270" s="29">
        <v>67.429550000000006</v>
      </c>
      <c r="BG270" s="29">
        <v>67.2</v>
      </c>
      <c r="BH270" s="29">
        <v>66.02167</v>
      </c>
      <c r="BI270" s="29">
        <v>65.940330000000003</v>
      </c>
      <c r="BJ270" s="29">
        <v>65.723659999999995</v>
      </c>
      <c r="BK270" s="29">
        <v>66.362560000000002</v>
      </c>
      <c r="BL270" s="29">
        <v>67.54034</v>
      </c>
      <c r="BM270" s="29">
        <v>71.505549999999999</v>
      </c>
      <c r="BN270" s="29">
        <v>76.522220000000004</v>
      </c>
      <c r="BO270" s="29">
        <v>82.022220000000004</v>
      </c>
      <c r="BP270" s="29">
        <v>83.923109999999994</v>
      </c>
      <c r="BQ270" s="29">
        <v>84.373660000000001</v>
      </c>
      <c r="BR270" s="29">
        <v>83.799109999999999</v>
      </c>
      <c r="BS270" s="29">
        <v>85.088329999999999</v>
      </c>
      <c r="BT270" s="29">
        <v>86.840329999999994</v>
      </c>
      <c r="BU270" s="29">
        <v>86.243889999999993</v>
      </c>
      <c r="BV270" s="29">
        <v>85.093000000000004</v>
      </c>
      <c r="BW270" s="29">
        <v>83.096779999999995</v>
      </c>
      <c r="BX270" s="29">
        <v>79.553219999999996</v>
      </c>
      <c r="BY270" s="29">
        <v>76.989779999999996</v>
      </c>
      <c r="BZ270" s="29">
        <v>75.779560000000004</v>
      </c>
      <c r="CA270" s="29">
        <v>74.470439999999996</v>
      </c>
      <c r="CB270" s="29">
        <v>73.138000000000005</v>
      </c>
    </row>
    <row r="271" spans="1:105" x14ac:dyDescent="0.25">
      <c r="A271" s="9" t="s">
        <v>161</v>
      </c>
      <c r="B271" s="9" t="s">
        <v>162</v>
      </c>
      <c r="C271" s="9" t="s">
        <v>156</v>
      </c>
      <c r="D271" s="9" t="s">
        <v>148</v>
      </c>
      <c r="E271" s="9">
        <v>2017</v>
      </c>
      <c r="F271" s="9">
        <v>10</v>
      </c>
      <c r="BE271" s="29">
        <v>65.403220000000005</v>
      </c>
      <c r="BF271" s="29">
        <v>64.834220000000002</v>
      </c>
      <c r="BG271" s="29">
        <v>64.42689</v>
      </c>
      <c r="BH271" s="29">
        <v>63.982439999999997</v>
      </c>
      <c r="BI271" s="29">
        <v>63.442999999999998</v>
      </c>
      <c r="BJ271" s="29">
        <v>62.64678</v>
      </c>
      <c r="BK271" s="29">
        <v>62.785110000000003</v>
      </c>
      <c r="BL271" s="29">
        <v>64.246780000000001</v>
      </c>
      <c r="BM271" s="29">
        <v>67.500889999999998</v>
      </c>
      <c r="BN271" s="29">
        <v>71.699110000000005</v>
      </c>
      <c r="BO271" s="29">
        <v>74.814890000000005</v>
      </c>
      <c r="BP271" s="29">
        <v>76.840670000000003</v>
      </c>
      <c r="BQ271" s="29">
        <v>79.571330000000003</v>
      </c>
      <c r="BR271" s="29">
        <v>80.456440000000001</v>
      </c>
      <c r="BS271" s="29">
        <v>80.367549999999994</v>
      </c>
      <c r="BT271" s="29">
        <v>80.008769999999998</v>
      </c>
      <c r="BU271" s="29">
        <v>80.133330000000001</v>
      </c>
      <c r="BV271" s="29">
        <v>79.846220000000002</v>
      </c>
      <c r="BW271" s="29">
        <v>75.461110000000005</v>
      </c>
      <c r="BX271" s="29">
        <v>71.85145</v>
      </c>
      <c r="BY271" s="29">
        <v>69.870779999999996</v>
      </c>
      <c r="BZ271" s="29">
        <v>68.340670000000003</v>
      </c>
      <c r="CA271" s="29">
        <v>67.166659999999993</v>
      </c>
      <c r="CB271" s="29">
        <v>66.544439999999994</v>
      </c>
    </row>
    <row r="272" spans="1:105" x14ac:dyDescent="0.25">
      <c r="A272" s="9" t="s">
        <v>161</v>
      </c>
      <c r="B272" s="9" t="s">
        <v>162</v>
      </c>
      <c r="C272" s="9" t="s">
        <v>156</v>
      </c>
      <c r="D272" s="9" t="s">
        <v>148</v>
      </c>
      <c r="E272" s="9">
        <v>2018</v>
      </c>
      <c r="F272" s="9">
        <v>5</v>
      </c>
      <c r="BE272" s="29">
        <v>62.362679999999997</v>
      </c>
      <c r="BF272" s="29">
        <v>62.112679999999997</v>
      </c>
      <c r="BG272" s="29">
        <v>61.862679999999997</v>
      </c>
      <c r="BH272" s="29">
        <v>61.144669999999998</v>
      </c>
      <c r="BI272" s="29">
        <v>60.734749999999998</v>
      </c>
      <c r="BJ272" s="29">
        <v>60.119079999999997</v>
      </c>
      <c r="BK272" s="29">
        <v>61.790039999999998</v>
      </c>
      <c r="BL272" s="29">
        <v>63.82985</v>
      </c>
      <c r="BM272" s="29">
        <v>67.051469999999995</v>
      </c>
      <c r="BN272" s="29">
        <v>70.528459999999995</v>
      </c>
      <c r="BO272" s="29">
        <v>73.182389999999998</v>
      </c>
      <c r="BP272" s="29">
        <v>74.195179999999993</v>
      </c>
      <c r="BQ272" s="29">
        <v>73.630179999999996</v>
      </c>
      <c r="BR272" s="29">
        <v>74.419200000000004</v>
      </c>
      <c r="BS272" s="29">
        <v>75.074889999999996</v>
      </c>
      <c r="BT272" s="29">
        <v>74.242239999999995</v>
      </c>
      <c r="BU272" s="29">
        <v>73.500810000000001</v>
      </c>
      <c r="BV272" s="29">
        <v>72.454999999999998</v>
      </c>
      <c r="BW272" s="29">
        <v>71.307460000000006</v>
      </c>
      <c r="BX272" s="29">
        <v>68.523409999999998</v>
      </c>
      <c r="BY272" s="29">
        <v>66.793239999999997</v>
      </c>
      <c r="BZ272" s="29">
        <v>65.866290000000006</v>
      </c>
      <c r="CA272" s="29">
        <v>65.616290000000006</v>
      </c>
      <c r="CB272" s="29">
        <v>64.452129999999997</v>
      </c>
    </row>
    <row r="273" spans="1:105" x14ac:dyDescent="0.25">
      <c r="A273" s="9" t="s">
        <v>161</v>
      </c>
      <c r="B273" s="9" t="s">
        <v>162</v>
      </c>
      <c r="C273" s="9" t="s">
        <v>156</v>
      </c>
      <c r="D273" s="9" t="s">
        <v>148</v>
      </c>
      <c r="E273" s="9">
        <v>2018</v>
      </c>
      <c r="F273" s="9">
        <v>6</v>
      </c>
      <c r="BE273" s="29">
        <v>63.282200000000003</v>
      </c>
      <c r="BF273" s="29">
        <v>63.122280000000003</v>
      </c>
      <c r="BG273" s="29">
        <v>62.442129999999999</v>
      </c>
      <c r="BH273" s="29">
        <v>62.478340000000003</v>
      </c>
      <c r="BI273" s="29">
        <v>61.548200000000001</v>
      </c>
      <c r="BJ273" s="29">
        <v>61.985770000000002</v>
      </c>
      <c r="BK273" s="29">
        <v>62.186140000000002</v>
      </c>
      <c r="BL273" s="29">
        <v>64.333669999999998</v>
      </c>
      <c r="BM273" s="29">
        <v>66.437579999999997</v>
      </c>
      <c r="BN273" s="29">
        <v>68.680549999999997</v>
      </c>
      <c r="BO273" s="29">
        <v>71.147940000000006</v>
      </c>
      <c r="BP273" s="29">
        <v>73.345110000000005</v>
      </c>
      <c r="BQ273" s="29">
        <v>74.821690000000004</v>
      </c>
      <c r="BR273" s="29">
        <v>75.509270000000001</v>
      </c>
      <c r="BS273" s="29">
        <v>75.931979999999996</v>
      </c>
      <c r="BT273" s="29">
        <v>75.871319999999997</v>
      </c>
      <c r="BU273" s="29">
        <v>74.937979999999996</v>
      </c>
      <c r="BV273" s="29">
        <v>74.023820000000001</v>
      </c>
      <c r="BW273" s="29">
        <v>72.228020000000001</v>
      </c>
      <c r="BX273" s="29">
        <v>70.284040000000005</v>
      </c>
      <c r="BY273" s="29">
        <v>67.492570000000001</v>
      </c>
      <c r="BZ273" s="29">
        <v>66.419120000000007</v>
      </c>
      <c r="CA273" s="29">
        <v>65.726179999999999</v>
      </c>
      <c r="CB273" s="29">
        <v>64.979380000000006</v>
      </c>
    </row>
    <row r="274" spans="1:105" x14ac:dyDescent="0.25">
      <c r="A274" s="9" t="s">
        <v>161</v>
      </c>
      <c r="B274" s="9" t="s">
        <v>162</v>
      </c>
      <c r="C274" s="9" t="s">
        <v>156</v>
      </c>
      <c r="D274" s="9" t="s">
        <v>148</v>
      </c>
      <c r="E274" s="9">
        <v>2018</v>
      </c>
      <c r="F274" s="9">
        <v>7</v>
      </c>
      <c r="G274" s="9">
        <v>112.3982</v>
      </c>
      <c r="H274" s="9">
        <v>110.7696</v>
      </c>
      <c r="I274" s="9">
        <v>108.33110000000001</v>
      </c>
      <c r="J274" s="9">
        <v>123.25660000000001</v>
      </c>
      <c r="K274" s="9">
        <v>151.9213</v>
      </c>
      <c r="L274" s="9">
        <v>177.60980000000001</v>
      </c>
      <c r="M274" s="9">
        <v>200.1249</v>
      </c>
      <c r="N274" s="9">
        <v>218.44720000000001</v>
      </c>
      <c r="O274" s="9">
        <v>238.03319999999999</v>
      </c>
      <c r="P274" s="9">
        <v>249.72309999999999</v>
      </c>
      <c r="Q274" s="9">
        <v>254.3767</v>
      </c>
      <c r="R274" s="9">
        <v>253.20699999999999</v>
      </c>
      <c r="S274" s="9">
        <v>191.751</v>
      </c>
      <c r="T274" s="9">
        <v>166.48920000000001</v>
      </c>
      <c r="U274" s="9">
        <v>167.96250000000001</v>
      </c>
      <c r="V274" s="9">
        <v>162.2704</v>
      </c>
      <c r="W274" s="9">
        <v>146.35579999999999</v>
      </c>
      <c r="X274" s="9">
        <v>110.355</v>
      </c>
      <c r="Y274" s="9">
        <v>119.4666</v>
      </c>
      <c r="Z274" s="9">
        <v>143.2664</v>
      </c>
      <c r="AA274" s="9">
        <v>136.97970000000001</v>
      </c>
      <c r="AB274" s="9">
        <v>127.1765</v>
      </c>
      <c r="AC274" s="9">
        <v>118.3943</v>
      </c>
      <c r="AD274" s="9">
        <v>118.4485</v>
      </c>
      <c r="AE274" s="9">
        <v>148.5033</v>
      </c>
      <c r="AF274" s="9">
        <v>111.9979</v>
      </c>
      <c r="AG274" s="9">
        <v>109.9068</v>
      </c>
      <c r="AH274" s="9">
        <v>112.0686</v>
      </c>
      <c r="AI274" s="9">
        <v>125.8233</v>
      </c>
      <c r="AJ274" s="9">
        <v>153.03440000000001</v>
      </c>
      <c r="AK274" s="9">
        <v>176.24170000000001</v>
      </c>
      <c r="AL274" s="9">
        <v>196.4342</v>
      </c>
      <c r="AM274" s="9">
        <v>217.76769999999999</v>
      </c>
      <c r="AN274" s="9">
        <v>232.4308</v>
      </c>
      <c r="AO274" s="9">
        <v>243.4376</v>
      </c>
      <c r="AP274" s="9">
        <v>243.9829</v>
      </c>
      <c r="AQ274" s="9">
        <v>239.66200000000001</v>
      </c>
      <c r="AR274" s="9">
        <v>235.58750000000001</v>
      </c>
      <c r="AS274" s="9">
        <v>231.38650000000001</v>
      </c>
      <c r="AT274" s="9">
        <v>233.32390000000001</v>
      </c>
      <c r="AU274" s="9">
        <v>225.5899</v>
      </c>
      <c r="AV274" s="9">
        <v>210.8938</v>
      </c>
      <c r="AW274" s="9">
        <v>166.61070000000001</v>
      </c>
      <c r="AX274" s="9">
        <v>150.04519999999999</v>
      </c>
      <c r="AY274" s="9">
        <v>146.76929999999999</v>
      </c>
      <c r="AZ274" s="9">
        <v>136.71369999999999</v>
      </c>
      <c r="BA274" s="9">
        <v>126.17789999999999</v>
      </c>
      <c r="BB274" s="9">
        <v>120.0849</v>
      </c>
      <c r="BC274" s="9">
        <v>119.827</v>
      </c>
      <c r="BD274" s="9">
        <v>212.51140000000001</v>
      </c>
      <c r="BE274" s="29">
        <v>68.056110000000004</v>
      </c>
      <c r="BF274" s="29">
        <v>67.414330000000007</v>
      </c>
      <c r="BG274" s="29">
        <v>67.147670000000005</v>
      </c>
      <c r="BH274" s="29">
        <v>66.986559999999997</v>
      </c>
      <c r="BI274" s="29">
        <v>66.812550000000002</v>
      </c>
      <c r="BJ274" s="29">
        <v>66.812550000000002</v>
      </c>
      <c r="BK274" s="29">
        <v>67.257000000000005</v>
      </c>
      <c r="BL274" s="29">
        <v>68.517219999999995</v>
      </c>
      <c r="BM274" s="29">
        <v>70.472219999999993</v>
      </c>
      <c r="BN274" s="29">
        <v>73.396780000000007</v>
      </c>
      <c r="BO274" s="29">
        <v>75.044439999999994</v>
      </c>
      <c r="BP274" s="29">
        <v>73.695890000000006</v>
      </c>
      <c r="BQ274" s="29">
        <v>74.403220000000005</v>
      </c>
      <c r="BR274" s="29">
        <v>76.812219999999996</v>
      </c>
      <c r="BS274" s="29">
        <v>78.872219999999999</v>
      </c>
      <c r="BT274" s="29">
        <v>79.001440000000002</v>
      </c>
      <c r="BU274" s="29">
        <v>79.949659999999994</v>
      </c>
      <c r="BV274" s="29">
        <v>79.127440000000007</v>
      </c>
      <c r="BW274" s="29">
        <v>75.611000000000004</v>
      </c>
      <c r="BX274" s="29">
        <v>73.384550000000004</v>
      </c>
      <c r="BY274" s="29">
        <v>71.934229999999999</v>
      </c>
      <c r="BZ274" s="29">
        <v>71.42456</v>
      </c>
      <c r="CA274" s="29">
        <v>70.552340000000001</v>
      </c>
      <c r="CB274" s="29">
        <v>70.233329999999995</v>
      </c>
      <c r="CC274" s="9">
        <v>2.1052399999999998</v>
      </c>
      <c r="CD274" s="9">
        <v>2.0078369999999999</v>
      </c>
      <c r="CE274" s="9">
        <v>2.0428500000000001</v>
      </c>
      <c r="CF274" s="9">
        <v>2.025042</v>
      </c>
      <c r="CG274" s="9">
        <v>1.8425800000000001</v>
      </c>
      <c r="CH274" s="9">
        <v>1.6421619999999999</v>
      </c>
      <c r="CI274" s="9">
        <v>2.5294319999999999</v>
      </c>
      <c r="CJ274" s="9">
        <v>4.6333140000000004</v>
      </c>
      <c r="CK274" s="9">
        <v>6.7503380000000002</v>
      </c>
      <c r="CL274" s="9">
        <v>10.630269999999999</v>
      </c>
      <c r="CM274" s="9">
        <v>10.62899</v>
      </c>
      <c r="CN274" s="9">
        <v>15.46055</v>
      </c>
      <c r="CO274" s="9">
        <v>10.9374</v>
      </c>
      <c r="CP274" s="9">
        <v>10.545070000000001</v>
      </c>
      <c r="CQ274" s="9">
        <v>15.1556</v>
      </c>
      <c r="CR274" s="9">
        <v>12.07138</v>
      </c>
      <c r="CS274" s="9">
        <v>15.44713</v>
      </c>
      <c r="CT274" s="9">
        <v>13.55254</v>
      </c>
      <c r="CU274" s="9">
        <v>9.4161400000000004</v>
      </c>
      <c r="CV274" s="9">
        <v>6.6433549999999997</v>
      </c>
      <c r="CW274" s="9">
        <v>4.6440279999999996</v>
      </c>
      <c r="CX274" s="9">
        <v>2.6009069999999999</v>
      </c>
      <c r="CY274" s="9">
        <v>3.7287140000000001</v>
      </c>
      <c r="CZ274" s="9">
        <v>3.649419</v>
      </c>
      <c r="DA274" s="9">
        <v>9.9966159999999995</v>
      </c>
    </row>
    <row r="275" spans="1:105" x14ac:dyDescent="0.25">
      <c r="A275" s="9" t="s">
        <v>161</v>
      </c>
      <c r="B275" s="9" t="s">
        <v>162</v>
      </c>
      <c r="C275" s="9" t="s">
        <v>156</v>
      </c>
      <c r="D275" s="9" t="s">
        <v>148</v>
      </c>
      <c r="E275" s="9">
        <v>2018</v>
      </c>
      <c r="F275" s="9">
        <v>8</v>
      </c>
      <c r="BE275" s="29">
        <v>71.289330000000007</v>
      </c>
      <c r="BF275" s="29">
        <v>71.499650000000003</v>
      </c>
      <c r="BG275" s="29">
        <v>70.876000000000005</v>
      </c>
      <c r="BH275" s="29">
        <v>70.657330000000002</v>
      </c>
      <c r="BI275" s="29">
        <v>70.488879999999995</v>
      </c>
      <c r="BJ275" s="29">
        <v>69.962580000000003</v>
      </c>
      <c r="BK275" s="29">
        <v>70.091470000000001</v>
      </c>
      <c r="BL275" s="29">
        <v>69.752269999999996</v>
      </c>
      <c r="BM275" s="29">
        <v>71.276269999999997</v>
      </c>
      <c r="BN275" s="29">
        <v>73.908090000000001</v>
      </c>
      <c r="BO275" s="29">
        <v>77.298479999999998</v>
      </c>
      <c r="BP275" s="29">
        <v>79.782939999999996</v>
      </c>
      <c r="BQ275" s="29">
        <v>81.220089999999999</v>
      </c>
      <c r="BR275" s="29">
        <v>81.956270000000004</v>
      </c>
      <c r="BS275" s="29">
        <v>81.490750000000006</v>
      </c>
      <c r="BT275" s="29">
        <v>81.290310000000005</v>
      </c>
      <c r="BU275" s="29">
        <v>80.577330000000003</v>
      </c>
      <c r="BV275" s="29">
        <v>79.740359999999995</v>
      </c>
      <c r="BW275" s="29">
        <v>77.071370000000002</v>
      </c>
      <c r="BX275" s="29">
        <v>75.868530000000007</v>
      </c>
      <c r="BY275" s="29">
        <v>74.118579999999994</v>
      </c>
      <c r="BZ275" s="29">
        <v>73.308269999999993</v>
      </c>
      <c r="CA275" s="29">
        <v>72.688890000000001</v>
      </c>
      <c r="CB275" s="29">
        <v>72.565600000000003</v>
      </c>
    </row>
    <row r="276" spans="1:105" x14ac:dyDescent="0.25">
      <c r="A276" s="9" t="s">
        <v>161</v>
      </c>
      <c r="B276" s="9" t="s">
        <v>162</v>
      </c>
      <c r="C276" s="9" t="s">
        <v>156</v>
      </c>
      <c r="D276" s="9" t="s">
        <v>148</v>
      </c>
      <c r="E276" s="9">
        <v>2018</v>
      </c>
      <c r="F276" s="9">
        <v>9</v>
      </c>
      <c r="BE276" s="29">
        <v>67.857330000000005</v>
      </c>
      <c r="BF276" s="29">
        <v>67.429550000000006</v>
      </c>
      <c r="BG276" s="29">
        <v>67.2</v>
      </c>
      <c r="BH276" s="29">
        <v>66.02167</v>
      </c>
      <c r="BI276" s="29">
        <v>65.940330000000003</v>
      </c>
      <c r="BJ276" s="29">
        <v>65.723659999999995</v>
      </c>
      <c r="BK276" s="29">
        <v>66.362560000000002</v>
      </c>
      <c r="BL276" s="29">
        <v>67.54034</v>
      </c>
      <c r="BM276" s="29">
        <v>71.505549999999999</v>
      </c>
      <c r="BN276" s="29">
        <v>76.522220000000004</v>
      </c>
      <c r="BO276" s="29">
        <v>82.022220000000004</v>
      </c>
      <c r="BP276" s="29">
        <v>83.923109999999994</v>
      </c>
      <c r="BQ276" s="29">
        <v>84.373660000000001</v>
      </c>
      <c r="BR276" s="29">
        <v>83.799109999999999</v>
      </c>
      <c r="BS276" s="29">
        <v>85.088329999999999</v>
      </c>
      <c r="BT276" s="29">
        <v>86.840329999999994</v>
      </c>
      <c r="BU276" s="29">
        <v>86.243889999999993</v>
      </c>
      <c r="BV276" s="29">
        <v>85.093000000000004</v>
      </c>
      <c r="BW276" s="29">
        <v>83.096779999999995</v>
      </c>
      <c r="BX276" s="29">
        <v>79.553219999999996</v>
      </c>
      <c r="BY276" s="29">
        <v>76.989779999999996</v>
      </c>
      <c r="BZ276" s="29">
        <v>75.779560000000004</v>
      </c>
      <c r="CA276" s="29">
        <v>74.470439999999996</v>
      </c>
      <c r="CB276" s="29">
        <v>73.138000000000005</v>
      </c>
    </row>
    <row r="277" spans="1:105" x14ac:dyDescent="0.25">
      <c r="A277" s="9" t="s">
        <v>161</v>
      </c>
      <c r="B277" s="9" t="s">
        <v>162</v>
      </c>
      <c r="C277" s="9" t="s">
        <v>156</v>
      </c>
      <c r="D277" s="9" t="s">
        <v>148</v>
      </c>
      <c r="E277" s="9">
        <v>2018</v>
      </c>
      <c r="F277" s="9">
        <v>10</v>
      </c>
      <c r="BE277" s="29">
        <v>65.403220000000005</v>
      </c>
      <c r="BF277" s="29">
        <v>64.834220000000002</v>
      </c>
      <c r="BG277" s="29">
        <v>64.42689</v>
      </c>
      <c r="BH277" s="29">
        <v>63.982439999999997</v>
      </c>
      <c r="BI277" s="29">
        <v>63.442999999999998</v>
      </c>
      <c r="BJ277" s="29">
        <v>62.64678</v>
      </c>
      <c r="BK277" s="29">
        <v>62.785110000000003</v>
      </c>
      <c r="BL277" s="29">
        <v>64.246780000000001</v>
      </c>
      <c r="BM277" s="29">
        <v>67.500889999999998</v>
      </c>
      <c r="BN277" s="29">
        <v>71.699110000000005</v>
      </c>
      <c r="BO277" s="29">
        <v>74.814890000000005</v>
      </c>
      <c r="BP277" s="29">
        <v>76.840670000000003</v>
      </c>
      <c r="BQ277" s="29">
        <v>79.571330000000003</v>
      </c>
      <c r="BR277" s="29">
        <v>80.456440000000001</v>
      </c>
      <c r="BS277" s="29">
        <v>80.367549999999994</v>
      </c>
      <c r="BT277" s="29">
        <v>80.008769999999998</v>
      </c>
      <c r="BU277" s="29">
        <v>80.133330000000001</v>
      </c>
      <c r="BV277" s="29">
        <v>79.846220000000002</v>
      </c>
      <c r="BW277" s="29">
        <v>75.461110000000005</v>
      </c>
      <c r="BX277" s="29">
        <v>71.85145</v>
      </c>
      <c r="BY277" s="29">
        <v>69.870779999999996</v>
      </c>
      <c r="BZ277" s="29">
        <v>68.340670000000003</v>
      </c>
      <c r="CA277" s="29">
        <v>67.166659999999993</v>
      </c>
      <c r="CB277" s="29">
        <v>66.544439999999994</v>
      </c>
    </row>
    <row r="278" spans="1:105" x14ac:dyDescent="0.25">
      <c r="A278" s="9" t="s">
        <v>161</v>
      </c>
      <c r="B278" s="9" t="s">
        <v>162</v>
      </c>
      <c r="C278" s="9" t="s">
        <v>156</v>
      </c>
      <c r="D278" s="9" t="s">
        <v>148</v>
      </c>
      <c r="E278" s="9">
        <v>2019</v>
      </c>
      <c r="F278" s="9">
        <v>5</v>
      </c>
      <c r="BE278" s="29">
        <v>62.362679999999997</v>
      </c>
      <c r="BF278" s="29">
        <v>62.112679999999997</v>
      </c>
      <c r="BG278" s="29">
        <v>61.862679999999997</v>
      </c>
      <c r="BH278" s="29">
        <v>61.144669999999998</v>
      </c>
      <c r="BI278" s="29">
        <v>60.734749999999998</v>
      </c>
      <c r="BJ278" s="29">
        <v>60.119079999999997</v>
      </c>
      <c r="BK278" s="29">
        <v>61.790039999999998</v>
      </c>
      <c r="BL278" s="29">
        <v>63.82985</v>
      </c>
      <c r="BM278" s="29">
        <v>67.051469999999995</v>
      </c>
      <c r="BN278" s="29">
        <v>70.528459999999995</v>
      </c>
      <c r="BO278" s="29">
        <v>73.182389999999998</v>
      </c>
      <c r="BP278" s="29">
        <v>74.195179999999993</v>
      </c>
      <c r="BQ278" s="29">
        <v>73.630179999999996</v>
      </c>
      <c r="BR278" s="29">
        <v>74.419200000000004</v>
      </c>
      <c r="BS278" s="29">
        <v>75.074889999999996</v>
      </c>
      <c r="BT278" s="29">
        <v>74.242239999999995</v>
      </c>
      <c r="BU278" s="29">
        <v>73.500810000000001</v>
      </c>
      <c r="BV278" s="29">
        <v>72.454999999999998</v>
      </c>
      <c r="BW278" s="29">
        <v>71.307460000000006</v>
      </c>
      <c r="BX278" s="29">
        <v>68.523409999999998</v>
      </c>
      <c r="BY278" s="29">
        <v>66.793239999999997</v>
      </c>
      <c r="BZ278" s="29">
        <v>65.866290000000006</v>
      </c>
      <c r="CA278" s="29">
        <v>65.616290000000006</v>
      </c>
      <c r="CB278" s="29">
        <v>64.452129999999997</v>
      </c>
    </row>
    <row r="279" spans="1:105" x14ac:dyDescent="0.25">
      <c r="A279" s="9" t="s">
        <v>161</v>
      </c>
      <c r="B279" s="9" t="s">
        <v>162</v>
      </c>
      <c r="C279" s="9" t="s">
        <v>156</v>
      </c>
      <c r="D279" s="9" t="s">
        <v>148</v>
      </c>
      <c r="E279" s="9">
        <v>2019</v>
      </c>
      <c r="F279" s="9">
        <v>6</v>
      </c>
      <c r="BE279" s="29">
        <v>63.282200000000003</v>
      </c>
      <c r="BF279" s="29">
        <v>63.122280000000003</v>
      </c>
      <c r="BG279" s="29">
        <v>62.442129999999999</v>
      </c>
      <c r="BH279" s="29">
        <v>62.478340000000003</v>
      </c>
      <c r="BI279" s="29">
        <v>61.548200000000001</v>
      </c>
      <c r="BJ279" s="29">
        <v>61.985770000000002</v>
      </c>
      <c r="BK279" s="29">
        <v>62.186140000000002</v>
      </c>
      <c r="BL279" s="29">
        <v>64.333669999999998</v>
      </c>
      <c r="BM279" s="29">
        <v>66.437579999999997</v>
      </c>
      <c r="BN279" s="29">
        <v>68.680549999999997</v>
      </c>
      <c r="BO279" s="29">
        <v>71.147940000000006</v>
      </c>
      <c r="BP279" s="29">
        <v>73.345110000000005</v>
      </c>
      <c r="BQ279" s="29">
        <v>74.821690000000004</v>
      </c>
      <c r="BR279" s="29">
        <v>75.509270000000001</v>
      </c>
      <c r="BS279" s="29">
        <v>75.931979999999996</v>
      </c>
      <c r="BT279" s="29">
        <v>75.871319999999997</v>
      </c>
      <c r="BU279" s="29">
        <v>74.937979999999996</v>
      </c>
      <c r="BV279" s="29">
        <v>74.023820000000001</v>
      </c>
      <c r="BW279" s="29">
        <v>72.228020000000001</v>
      </c>
      <c r="BX279" s="29">
        <v>70.284040000000005</v>
      </c>
      <c r="BY279" s="29">
        <v>67.492570000000001</v>
      </c>
      <c r="BZ279" s="29">
        <v>66.419120000000007</v>
      </c>
      <c r="CA279" s="29">
        <v>65.726179999999999</v>
      </c>
      <c r="CB279" s="29">
        <v>64.979380000000006</v>
      </c>
    </row>
    <row r="280" spans="1:105" x14ac:dyDescent="0.25">
      <c r="A280" s="9" t="s">
        <v>161</v>
      </c>
      <c r="B280" s="9" t="s">
        <v>162</v>
      </c>
      <c r="C280" s="9" t="s">
        <v>156</v>
      </c>
      <c r="D280" s="9" t="s">
        <v>148</v>
      </c>
      <c r="E280" s="9">
        <v>2019</v>
      </c>
      <c r="F280" s="9">
        <v>7</v>
      </c>
      <c r="G280" s="9">
        <v>112.4709</v>
      </c>
      <c r="H280" s="9">
        <v>110.7715</v>
      </c>
      <c r="I280" s="9">
        <v>108.37309999999999</v>
      </c>
      <c r="J280" s="9">
        <v>123.3305</v>
      </c>
      <c r="K280" s="9">
        <v>151.8913</v>
      </c>
      <c r="L280" s="9">
        <v>177.5617</v>
      </c>
      <c r="M280" s="9">
        <v>200.1464</v>
      </c>
      <c r="N280" s="9">
        <v>218.3124</v>
      </c>
      <c r="O280" s="9">
        <v>237.92009999999999</v>
      </c>
      <c r="P280" s="9">
        <v>249.74520000000001</v>
      </c>
      <c r="Q280" s="9">
        <v>254.3219</v>
      </c>
      <c r="R280" s="9">
        <v>253.1225</v>
      </c>
      <c r="S280" s="9">
        <v>191.86490000000001</v>
      </c>
      <c r="T280" s="9">
        <v>166.77160000000001</v>
      </c>
      <c r="U280" s="9">
        <v>168.2449</v>
      </c>
      <c r="V280" s="9">
        <v>162.642</v>
      </c>
      <c r="W280" s="9">
        <v>146.797</v>
      </c>
      <c r="X280" s="9">
        <v>110.758</v>
      </c>
      <c r="Y280" s="9">
        <v>119.80889999999999</v>
      </c>
      <c r="Z280" s="9">
        <v>143.35130000000001</v>
      </c>
      <c r="AA280" s="9">
        <v>137.1771</v>
      </c>
      <c r="AB280" s="9">
        <v>127.4564</v>
      </c>
      <c r="AC280" s="9">
        <v>118.62690000000001</v>
      </c>
      <c r="AD280" s="9">
        <v>118.6811</v>
      </c>
      <c r="AE280" s="9">
        <v>148.80449999999999</v>
      </c>
      <c r="AF280" s="9">
        <v>112.0705</v>
      </c>
      <c r="AG280" s="9">
        <v>109.9087</v>
      </c>
      <c r="AH280" s="9">
        <v>112.11060000000001</v>
      </c>
      <c r="AI280" s="9">
        <v>125.8972</v>
      </c>
      <c r="AJ280" s="9">
        <v>153.0043</v>
      </c>
      <c r="AK280" s="9">
        <v>176.1936</v>
      </c>
      <c r="AL280" s="9">
        <v>196.45570000000001</v>
      </c>
      <c r="AM280" s="9">
        <v>217.6328</v>
      </c>
      <c r="AN280" s="9">
        <v>232.3177</v>
      </c>
      <c r="AO280" s="9">
        <v>243.4598</v>
      </c>
      <c r="AP280" s="9">
        <v>243.9281</v>
      </c>
      <c r="AQ280" s="9">
        <v>239.57749999999999</v>
      </c>
      <c r="AR280" s="9">
        <v>235.70140000000001</v>
      </c>
      <c r="AS280" s="9">
        <v>231.66890000000001</v>
      </c>
      <c r="AT280" s="9">
        <v>233.6063</v>
      </c>
      <c r="AU280" s="9">
        <v>225.9615</v>
      </c>
      <c r="AV280" s="9">
        <v>211.33500000000001</v>
      </c>
      <c r="AW280" s="9">
        <v>167.0137</v>
      </c>
      <c r="AX280" s="9">
        <v>150.38759999999999</v>
      </c>
      <c r="AY280" s="9">
        <v>146.85419999999999</v>
      </c>
      <c r="AZ280" s="9">
        <v>136.9111</v>
      </c>
      <c r="BA280" s="9">
        <v>126.45780000000001</v>
      </c>
      <c r="BB280" s="9">
        <v>120.3175</v>
      </c>
      <c r="BC280" s="9">
        <v>120.0596</v>
      </c>
      <c r="BD280" s="9">
        <v>212.81270000000001</v>
      </c>
      <c r="BE280" s="29">
        <v>68.056110000000004</v>
      </c>
      <c r="BF280" s="29">
        <v>67.414330000000007</v>
      </c>
      <c r="BG280" s="29">
        <v>67.147670000000005</v>
      </c>
      <c r="BH280" s="29">
        <v>66.986559999999997</v>
      </c>
      <c r="BI280" s="29">
        <v>66.812550000000002</v>
      </c>
      <c r="BJ280" s="29">
        <v>66.812550000000002</v>
      </c>
      <c r="BK280" s="29">
        <v>67.257000000000005</v>
      </c>
      <c r="BL280" s="29">
        <v>68.517219999999995</v>
      </c>
      <c r="BM280" s="29">
        <v>70.472219999999993</v>
      </c>
      <c r="BN280" s="29">
        <v>73.396780000000007</v>
      </c>
      <c r="BO280" s="29">
        <v>75.044439999999994</v>
      </c>
      <c r="BP280" s="29">
        <v>73.695890000000006</v>
      </c>
      <c r="BQ280" s="29">
        <v>74.403220000000005</v>
      </c>
      <c r="BR280" s="29">
        <v>76.812219999999996</v>
      </c>
      <c r="BS280" s="29">
        <v>78.872219999999999</v>
      </c>
      <c r="BT280" s="29">
        <v>79.001440000000002</v>
      </c>
      <c r="BU280" s="29">
        <v>79.949659999999994</v>
      </c>
      <c r="BV280" s="29">
        <v>79.127440000000007</v>
      </c>
      <c r="BW280" s="29">
        <v>75.611000000000004</v>
      </c>
      <c r="BX280" s="29">
        <v>73.384550000000004</v>
      </c>
      <c r="BY280" s="29">
        <v>71.934229999999999</v>
      </c>
      <c r="BZ280" s="29">
        <v>71.42456</v>
      </c>
      <c r="CA280" s="29">
        <v>70.552340000000001</v>
      </c>
      <c r="CB280" s="29">
        <v>70.233329999999995</v>
      </c>
      <c r="CC280" s="9">
        <v>2.098039</v>
      </c>
      <c r="CD280" s="9">
        <v>2.0024160000000002</v>
      </c>
      <c r="CE280" s="9">
        <v>2.0376949999999998</v>
      </c>
      <c r="CF280" s="9">
        <v>2.0190229999999998</v>
      </c>
      <c r="CG280" s="9">
        <v>1.8363229999999999</v>
      </c>
      <c r="CH280" s="9">
        <v>1.6359980000000001</v>
      </c>
      <c r="CI280" s="9">
        <v>2.5172099999999999</v>
      </c>
      <c r="CJ280" s="9">
        <v>4.6196140000000003</v>
      </c>
      <c r="CK280" s="9">
        <v>6.7214320000000001</v>
      </c>
      <c r="CL280" s="9">
        <v>10.577439999999999</v>
      </c>
      <c r="CM280" s="9">
        <v>10.583170000000001</v>
      </c>
      <c r="CN280" s="9">
        <v>15.397500000000001</v>
      </c>
      <c r="CO280" s="9">
        <v>10.89114</v>
      </c>
      <c r="CP280" s="9">
        <v>10.50572</v>
      </c>
      <c r="CQ280" s="9">
        <v>15.10328</v>
      </c>
      <c r="CR280" s="9">
        <v>12.009219999999999</v>
      </c>
      <c r="CS280" s="9">
        <v>15.398149999999999</v>
      </c>
      <c r="CT280" s="9">
        <v>13.48907</v>
      </c>
      <c r="CU280" s="9">
        <v>9.3630080000000007</v>
      </c>
      <c r="CV280" s="9">
        <v>6.6070900000000004</v>
      </c>
      <c r="CW280" s="9">
        <v>4.6226089999999997</v>
      </c>
      <c r="CX280" s="9">
        <v>2.5930390000000001</v>
      </c>
      <c r="CY280" s="9">
        <v>3.7236669999999998</v>
      </c>
      <c r="CZ280" s="9">
        <v>3.6466470000000002</v>
      </c>
      <c r="DA280" s="9">
        <v>9.9610719999999997</v>
      </c>
    </row>
    <row r="281" spans="1:105" x14ac:dyDescent="0.25">
      <c r="A281" s="9" t="s">
        <v>161</v>
      </c>
      <c r="B281" s="9" t="s">
        <v>162</v>
      </c>
      <c r="C281" s="9" t="s">
        <v>156</v>
      </c>
      <c r="D281" s="9" t="s">
        <v>148</v>
      </c>
      <c r="E281" s="9">
        <v>2019</v>
      </c>
      <c r="F281" s="9">
        <v>8</v>
      </c>
      <c r="BE281" s="29">
        <v>71.289330000000007</v>
      </c>
      <c r="BF281" s="29">
        <v>71.499650000000003</v>
      </c>
      <c r="BG281" s="29">
        <v>70.876000000000005</v>
      </c>
      <c r="BH281" s="29">
        <v>70.657330000000002</v>
      </c>
      <c r="BI281" s="29">
        <v>70.488879999999995</v>
      </c>
      <c r="BJ281" s="29">
        <v>69.962580000000003</v>
      </c>
      <c r="BK281" s="29">
        <v>70.091470000000001</v>
      </c>
      <c r="BL281" s="29">
        <v>69.752269999999996</v>
      </c>
      <c r="BM281" s="29">
        <v>71.276269999999997</v>
      </c>
      <c r="BN281" s="29">
        <v>73.908090000000001</v>
      </c>
      <c r="BO281" s="29">
        <v>77.298479999999998</v>
      </c>
      <c r="BP281" s="29">
        <v>79.782939999999996</v>
      </c>
      <c r="BQ281" s="29">
        <v>81.220089999999999</v>
      </c>
      <c r="BR281" s="29">
        <v>81.956270000000004</v>
      </c>
      <c r="BS281" s="29">
        <v>81.490750000000006</v>
      </c>
      <c r="BT281" s="29">
        <v>81.290310000000005</v>
      </c>
      <c r="BU281" s="29">
        <v>80.577330000000003</v>
      </c>
      <c r="BV281" s="29">
        <v>79.740359999999995</v>
      </c>
      <c r="BW281" s="29">
        <v>77.071370000000002</v>
      </c>
      <c r="BX281" s="29">
        <v>75.868530000000007</v>
      </c>
      <c r="BY281" s="29">
        <v>74.118579999999994</v>
      </c>
      <c r="BZ281" s="29">
        <v>73.308269999999993</v>
      </c>
      <c r="CA281" s="29">
        <v>72.688890000000001</v>
      </c>
      <c r="CB281" s="29">
        <v>72.565600000000003</v>
      </c>
    </row>
    <row r="282" spans="1:105" x14ac:dyDescent="0.25">
      <c r="A282" s="9" t="s">
        <v>161</v>
      </c>
      <c r="B282" s="9" t="s">
        <v>162</v>
      </c>
      <c r="C282" s="9" t="s">
        <v>156</v>
      </c>
      <c r="D282" s="9" t="s">
        <v>148</v>
      </c>
      <c r="E282" s="9">
        <v>2019</v>
      </c>
      <c r="F282" s="9">
        <v>9</v>
      </c>
      <c r="BE282" s="29">
        <v>67.857330000000005</v>
      </c>
      <c r="BF282" s="29">
        <v>67.429550000000006</v>
      </c>
      <c r="BG282" s="29">
        <v>67.2</v>
      </c>
      <c r="BH282" s="29">
        <v>66.02167</v>
      </c>
      <c r="BI282" s="29">
        <v>65.940330000000003</v>
      </c>
      <c r="BJ282" s="29">
        <v>65.723659999999995</v>
      </c>
      <c r="BK282" s="29">
        <v>66.362560000000002</v>
      </c>
      <c r="BL282" s="29">
        <v>67.54034</v>
      </c>
      <c r="BM282" s="29">
        <v>71.505549999999999</v>
      </c>
      <c r="BN282" s="29">
        <v>76.522220000000004</v>
      </c>
      <c r="BO282" s="29">
        <v>82.022220000000004</v>
      </c>
      <c r="BP282" s="29">
        <v>83.923109999999994</v>
      </c>
      <c r="BQ282" s="29">
        <v>84.373660000000001</v>
      </c>
      <c r="BR282" s="29">
        <v>83.799109999999999</v>
      </c>
      <c r="BS282" s="29">
        <v>85.088329999999999</v>
      </c>
      <c r="BT282" s="29">
        <v>86.840329999999994</v>
      </c>
      <c r="BU282" s="29">
        <v>86.243889999999993</v>
      </c>
      <c r="BV282" s="29">
        <v>85.093000000000004</v>
      </c>
      <c r="BW282" s="29">
        <v>83.096779999999995</v>
      </c>
      <c r="BX282" s="29">
        <v>79.553219999999996</v>
      </c>
      <c r="BY282" s="29">
        <v>76.989779999999996</v>
      </c>
      <c r="BZ282" s="29">
        <v>75.779560000000004</v>
      </c>
      <c r="CA282" s="29">
        <v>74.470439999999996</v>
      </c>
      <c r="CB282" s="29">
        <v>73.138000000000005</v>
      </c>
    </row>
    <row r="283" spans="1:105" x14ac:dyDescent="0.25">
      <c r="A283" s="9" t="s">
        <v>161</v>
      </c>
      <c r="B283" s="9" t="s">
        <v>162</v>
      </c>
      <c r="C283" s="9" t="s">
        <v>156</v>
      </c>
      <c r="D283" s="9" t="s">
        <v>148</v>
      </c>
      <c r="E283" s="9">
        <v>2019</v>
      </c>
      <c r="F283" s="9">
        <v>10</v>
      </c>
      <c r="BE283" s="29">
        <v>65.403220000000005</v>
      </c>
      <c r="BF283" s="29">
        <v>64.834220000000002</v>
      </c>
      <c r="BG283" s="29">
        <v>64.42689</v>
      </c>
      <c r="BH283" s="29">
        <v>63.982439999999997</v>
      </c>
      <c r="BI283" s="29">
        <v>63.442999999999998</v>
      </c>
      <c r="BJ283" s="29">
        <v>62.64678</v>
      </c>
      <c r="BK283" s="29">
        <v>62.785110000000003</v>
      </c>
      <c r="BL283" s="29">
        <v>64.246780000000001</v>
      </c>
      <c r="BM283" s="29">
        <v>67.500889999999998</v>
      </c>
      <c r="BN283" s="29">
        <v>71.699110000000005</v>
      </c>
      <c r="BO283" s="29">
        <v>74.814890000000005</v>
      </c>
      <c r="BP283" s="29">
        <v>76.840670000000003</v>
      </c>
      <c r="BQ283" s="29">
        <v>79.571330000000003</v>
      </c>
      <c r="BR283" s="29">
        <v>80.456440000000001</v>
      </c>
      <c r="BS283" s="29">
        <v>80.367549999999994</v>
      </c>
      <c r="BT283" s="29">
        <v>80.008769999999998</v>
      </c>
      <c r="BU283" s="29">
        <v>80.133330000000001</v>
      </c>
      <c r="BV283" s="29">
        <v>79.846220000000002</v>
      </c>
      <c r="BW283" s="29">
        <v>75.461110000000005</v>
      </c>
      <c r="BX283" s="29">
        <v>71.85145</v>
      </c>
      <c r="BY283" s="29">
        <v>69.870779999999996</v>
      </c>
      <c r="BZ283" s="29">
        <v>68.340670000000003</v>
      </c>
      <c r="CA283" s="29">
        <v>67.166659999999993</v>
      </c>
      <c r="CB283" s="29">
        <v>66.544439999999994</v>
      </c>
    </row>
    <row r="284" spans="1:105" x14ac:dyDescent="0.25">
      <c r="A284" s="9" t="s">
        <v>161</v>
      </c>
      <c r="B284" s="9" t="s">
        <v>162</v>
      </c>
      <c r="C284" s="9" t="s">
        <v>156</v>
      </c>
      <c r="D284" s="9" t="s">
        <v>148</v>
      </c>
      <c r="E284" s="9">
        <v>2020</v>
      </c>
      <c r="F284" s="9">
        <v>5</v>
      </c>
      <c r="BE284" s="29">
        <v>62.362679999999997</v>
      </c>
      <c r="BF284" s="29">
        <v>62.112679999999997</v>
      </c>
      <c r="BG284" s="29">
        <v>61.862679999999997</v>
      </c>
      <c r="BH284" s="29">
        <v>61.144669999999998</v>
      </c>
      <c r="BI284" s="29">
        <v>60.734749999999998</v>
      </c>
      <c r="BJ284" s="29">
        <v>60.119079999999997</v>
      </c>
      <c r="BK284" s="29">
        <v>61.790039999999998</v>
      </c>
      <c r="BL284" s="29">
        <v>63.82985</v>
      </c>
      <c r="BM284" s="29">
        <v>67.051469999999995</v>
      </c>
      <c r="BN284" s="29">
        <v>70.528459999999995</v>
      </c>
      <c r="BO284" s="29">
        <v>73.182389999999998</v>
      </c>
      <c r="BP284" s="29">
        <v>74.195179999999993</v>
      </c>
      <c r="BQ284" s="29">
        <v>73.630179999999996</v>
      </c>
      <c r="BR284" s="29">
        <v>74.419200000000004</v>
      </c>
      <c r="BS284" s="29">
        <v>75.074889999999996</v>
      </c>
      <c r="BT284" s="29">
        <v>74.242239999999995</v>
      </c>
      <c r="BU284" s="29">
        <v>73.500810000000001</v>
      </c>
      <c r="BV284" s="29">
        <v>72.454999999999998</v>
      </c>
      <c r="BW284" s="29">
        <v>71.307460000000006</v>
      </c>
      <c r="BX284" s="29">
        <v>68.523409999999998</v>
      </c>
      <c r="BY284" s="29">
        <v>66.793239999999997</v>
      </c>
      <c r="BZ284" s="29">
        <v>65.866290000000006</v>
      </c>
      <c r="CA284" s="29">
        <v>65.616290000000006</v>
      </c>
      <c r="CB284" s="29">
        <v>64.452129999999997</v>
      </c>
    </row>
    <row r="285" spans="1:105" x14ac:dyDescent="0.25">
      <c r="A285" s="9" t="s">
        <v>161</v>
      </c>
      <c r="B285" s="9" t="s">
        <v>162</v>
      </c>
      <c r="C285" s="9" t="s">
        <v>156</v>
      </c>
      <c r="D285" s="9" t="s">
        <v>148</v>
      </c>
      <c r="E285" s="9">
        <v>2020</v>
      </c>
      <c r="F285" s="9">
        <v>6</v>
      </c>
      <c r="BE285" s="29">
        <v>63.282200000000003</v>
      </c>
      <c r="BF285" s="29">
        <v>63.122280000000003</v>
      </c>
      <c r="BG285" s="29">
        <v>62.442129999999999</v>
      </c>
      <c r="BH285" s="29">
        <v>62.478340000000003</v>
      </c>
      <c r="BI285" s="29">
        <v>61.548200000000001</v>
      </c>
      <c r="BJ285" s="29">
        <v>61.985770000000002</v>
      </c>
      <c r="BK285" s="29">
        <v>62.186140000000002</v>
      </c>
      <c r="BL285" s="29">
        <v>64.333669999999998</v>
      </c>
      <c r="BM285" s="29">
        <v>66.437579999999997</v>
      </c>
      <c r="BN285" s="29">
        <v>68.680549999999997</v>
      </c>
      <c r="BO285" s="29">
        <v>71.147940000000006</v>
      </c>
      <c r="BP285" s="29">
        <v>73.345110000000005</v>
      </c>
      <c r="BQ285" s="29">
        <v>74.821690000000004</v>
      </c>
      <c r="BR285" s="29">
        <v>75.509270000000001</v>
      </c>
      <c r="BS285" s="29">
        <v>75.931979999999996</v>
      </c>
      <c r="BT285" s="29">
        <v>75.871319999999997</v>
      </c>
      <c r="BU285" s="29">
        <v>74.937979999999996</v>
      </c>
      <c r="BV285" s="29">
        <v>74.023820000000001</v>
      </c>
      <c r="BW285" s="29">
        <v>72.228020000000001</v>
      </c>
      <c r="BX285" s="29">
        <v>70.284040000000005</v>
      </c>
      <c r="BY285" s="29">
        <v>67.492570000000001</v>
      </c>
      <c r="BZ285" s="29">
        <v>66.419120000000007</v>
      </c>
      <c r="CA285" s="29">
        <v>65.726179999999999</v>
      </c>
      <c r="CB285" s="29">
        <v>64.979380000000006</v>
      </c>
    </row>
    <row r="286" spans="1:105" x14ac:dyDescent="0.25">
      <c r="A286" s="9" t="s">
        <v>161</v>
      </c>
      <c r="B286" s="9" t="s">
        <v>162</v>
      </c>
      <c r="C286" s="9" t="s">
        <v>156</v>
      </c>
      <c r="D286" s="9" t="s">
        <v>148</v>
      </c>
      <c r="E286" s="9">
        <v>2020</v>
      </c>
      <c r="F286" s="9">
        <v>7</v>
      </c>
      <c r="G286" s="9">
        <v>112.99</v>
      </c>
      <c r="H286" s="9">
        <v>111.194</v>
      </c>
      <c r="I286" s="9">
        <v>108.7127</v>
      </c>
      <c r="J286" s="9">
        <v>123.6773</v>
      </c>
      <c r="K286" s="9">
        <v>151.8537</v>
      </c>
      <c r="L286" s="9">
        <v>177.59970000000001</v>
      </c>
      <c r="M286" s="9">
        <v>199.977</v>
      </c>
      <c r="N286" s="9">
        <v>218.27090000000001</v>
      </c>
      <c r="O286" s="9">
        <v>237.98320000000001</v>
      </c>
      <c r="P286" s="9">
        <v>249.9034</v>
      </c>
      <c r="Q286" s="9">
        <v>254.49770000000001</v>
      </c>
      <c r="R286" s="9">
        <v>253.14359999999999</v>
      </c>
      <c r="S286" s="9">
        <v>191.89240000000001</v>
      </c>
      <c r="T286" s="9">
        <v>166.62610000000001</v>
      </c>
      <c r="U286" s="9">
        <v>168.0994</v>
      </c>
      <c r="V286" s="9">
        <v>162.39070000000001</v>
      </c>
      <c r="W286" s="9">
        <v>146.4639</v>
      </c>
      <c r="X286" s="9">
        <v>110.2484</v>
      </c>
      <c r="Y286" s="9">
        <v>119.24850000000001</v>
      </c>
      <c r="Z286" s="9">
        <v>143.13669999999999</v>
      </c>
      <c r="AA286" s="9">
        <v>136.8168</v>
      </c>
      <c r="AB286" s="9">
        <v>127.1258</v>
      </c>
      <c r="AC286" s="9">
        <v>118.261</v>
      </c>
      <c r="AD286" s="9">
        <v>118.3152</v>
      </c>
      <c r="AE286" s="9">
        <v>148.62440000000001</v>
      </c>
      <c r="AF286" s="9">
        <v>112.58969999999999</v>
      </c>
      <c r="AG286" s="9">
        <v>110.33110000000001</v>
      </c>
      <c r="AH286" s="9">
        <v>112.4502</v>
      </c>
      <c r="AI286" s="9">
        <v>126.244</v>
      </c>
      <c r="AJ286" s="9">
        <v>152.9667</v>
      </c>
      <c r="AK286" s="9">
        <v>176.23169999999999</v>
      </c>
      <c r="AL286" s="9">
        <v>196.28630000000001</v>
      </c>
      <c r="AM286" s="9">
        <v>217.59129999999999</v>
      </c>
      <c r="AN286" s="9">
        <v>232.38079999999999</v>
      </c>
      <c r="AO286" s="9">
        <v>243.61799999999999</v>
      </c>
      <c r="AP286" s="9">
        <v>244.10390000000001</v>
      </c>
      <c r="AQ286" s="9">
        <v>239.5986</v>
      </c>
      <c r="AR286" s="9">
        <v>235.72890000000001</v>
      </c>
      <c r="AS286" s="9">
        <v>231.52340000000001</v>
      </c>
      <c r="AT286" s="9">
        <v>233.46080000000001</v>
      </c>
      <c r="AU286" s="9">
        <v>225.71019999999999</v>
      </c>
      <c r="AV286" s="9">
        <v>211.00190000000001</v>
      </c>
      <c r="AW286" s="9">
        <v>166.50409999999999</v>
      </c>
      <c r="AX286" s="9">
        <v>149.8271</v>
      </c>
      <c r="AY286" s="9">
        <v>146.6396</v>
      </c>
      <c r="AZ286" s="9">
        <v>136.55080000000001</v>
      </c>
      <c r="BA286" s="9">
        <v>126.1272</v>
      </c>
      <c r="BB286" s="9">
        <v>119.9516</v>
      </c>
      <c r="BC286" s="9">
        <v>119.69370000000001</v>
      </c>
      <c r="BD286" s="9">
        <v>212.6326</v>
      </c>
      <c r="BE286" s="29">
        <v>68.056110000000004</v>
      </c>
      <c r="BF286" s="29">
        <v>67.414330000000007</v>
      </c>
      <c r="BG286" s="29">
        <v>67.147670000000005</v>
      </c>
      <c r="BH286" s="29">
        <v>66.986559999999997</v>
      </c>
      <c r="BI286" s="29">
        <v>66.812550000000002</v>
      </c>
      <c r="BJ286" s="29">
        <v>66.812550000000002</v>
      </c>
      <c r="BK286" s="29">
        <v>67.257000000000005</v>
      </c>
      <c r="BL286" s="29">
        <v>68.517219999999995</v>
      </c>
      <c r="BM286" s="29">
        <v>70.472219999999993</v>
      </c>
      <c r="BN286" s="29">
        <v>73.396780000000007</v>
      </c>
      <c r="BO286" s="29">
        <v>75.044439999999994</v>
      </c>
      <c r="BP286" s="29">
        <v>73.695890000000006</v>
      </c>
      <c r="BQ286" s="29">
        <v>74.403220000000005</v>
      </c>
      <c r="BR286" s="29">
        <v>76.812219999999996</v>
      </c>
      <c r="BS286" s="29">
        <v>78.872219999999999</v>
      </c>
      <c r="BT286" s="29">
        <v>79.001440000000002</v>
      </c>
      <c r="BU286" s="29">
        <v>79.949659999999994</v>
      </c>
      <c r="BV286" s="29">
        <v>79.127440000000007</v>
      </c>
      <c r="BW286" s="29">
        <v>75.611000000000004</v>
      </c>
      <c r="BX286" s="29">
        <v>73.384550000000004</v>
      </c>
      <c r="BY286" s="29">
        <v>71.934229999999999</v>
      </c>
      <c r="BZ286" s="29">
        <v>71.42456</v>
      </c>
      <c r="CA286" s="29">
        <v>70.552340000000001</v>
      </c>
      <c r="CB286" s="29">
        <v>70.233329999999995</v>
      </c>
      <c r="CC286" s="9">
        <v>2.0912039999999998</v>
      </c>
      <c r="CD286" s="9">
        <v>1.996448</v>
      </c>
      <c r="CE286" s="9">
        <v>2.03179</v>
      </c>
      <c r="CF286" s="9">
        <v>2.0133719999999999</v>
      </c>
      <c r="CG286" s="9">
        <v>1.8299099999999999</v>
      </c>
      <c r="CH286" s="9">
        <v>1.6300049999999999</v>
      </c>
      <c r="CI286" s="9">
        <v>2.5109469999999998</v>
      </c>
      <c r="CJ286" s="9">
        <v>4.6067650000000002</v>
      </c>
      <c r="CK286" s="9">
        <v>6.716348</v>
      </c>
      <c r="CL286" s="9">
        <v>10.57465</v>
      </c>
      <c r="CM286" s="9">
        <v>10.57019</v>
      </c>
      <c r="CN286" s="9">
        <v>15.43765</v>
      </c>
      <c r="CO286" s="9">
        <v>10.905720000000001</v>
      </c>
      <c r="CP286" s="9">
        <v>10.50123</v>
      </c>
      <c r="CQ286" s="9">
        <v>15.107760000000001</v>
      </c>
      <c r="CR286" s="9">
        <v>12.00032</v>
      </c>
      <c r="CS286" s="9">
        <v>15.35934</v>
      </c>
      <c r="CT286" s="9">
        <v>13.441280000000001</v>
      </c>
      <c r="CU286" s="9">
        <v>9.3367719999999998</v>
      </c>
      <c r="CV286" s="9">
        <v>6.6196679999999999</v>
      </c>
      <c r="CW286" s="9">
        <v>4.6381730000000001</v>
      </c>
      <c r="CX286" s="9">
        <v>2.5883980000000002</v>
      </c>
      <c r="CY286" s="9">
        <v>3.7152980000000002</v>
      </c>
      <c r="CZ286" s="9">
        <v>3.6383519999999998</v>
      </c>
      <c r="DA286" s="9">
        <v>9.9500969999999995</v>
      </c>
    </row>
    <row r="287" spans="1:105" x14ac:dyDescent="0.25">
      <c r="A287" s="9" t="s">
        <v>161</v>
      </c>
      <c r="B287" s="9" t="s">
        <v>162</v>
      </c>
      <c r="C287" s="9" t="s">
        <v>156</v>
      </c>
      <c r="D287" s="9" t="s">
        <v>148</v>
      </c>
      <c r="E287" s="9">
        <v>2020</v>
      </c>
      <c r="F287" s="9">
        <v>8</v>
      </c>
      <c r="BE287" s="29">
        <v>71.289330000000007</v>
      </c>
      <c r="BF287" s="29">
        <v>71.499650000000003</v>
      </c>
      <c r="BG287" s="29">
        <v>70.876000000000005</v>
      </c>
      <c r="BH287" s="29">
        <v>70.657330000000002</v>
      </c>
      <c r="BI287" s="29">
        <v>70.488879999999995</v>
      </c>
      <c r="BJ287" s="29">
        <v>69.962580000000003</v>
      </c>
      <c r="BK287" s="29">
        <v>70.091470000000001</v>
      </c>
      <c r="BL287" s="29">
        <v>69.752269999999996</v>
      </c>
      <c r="BM287" s="29">
        <v>71.276269999999997</v>
      </c>
      <c r="BN287" s="29">
        <v>73.908090000000001</v>
      </c>
      <c r="BO287" s="29">
        <v>77.298479999999998</v>
      </c>
      <c r="BP287" s="29">
        <v>79.782939999999996</v>
      </c>
      <c r="BQ287" s="29">
        <v>81.220089999999999</v>
      </c>
      <c r="BR287" s="29">
        <v>81.956270000000004</v>
      </c>
      <c r="BS287" s="29">
        <v>81.490750000000006</v>
      </c>
      <c r="BT287" s="29">
        <v>81.290310000000005</v>
      </c>
      <c r="BU287" s="29">
        <v>80.577330000000003</v>
      </c>
      <c r="BV287" s="29">
        <v>79.740359999999995</v>
      </c>
      <c r="BW287" s="29">
        <v>77.071370000000002</v>
      </c>
      <c r="BX287" s="29">
        <v>75.868530000000007</v>
      </c>
      <c r="BY287" s="29">
        <v>74.118579999999994</v>
      </c>
      <c r="BZ287" s="29">
        <v>73.308269999999993</v>
      </c>
      <c r="CA287" s="29">
        <v>72.688890000000001</v>
      </c>
      <c r="CB287" s="29">
        <v>72.565600000000003</v>
      </c>
    </row>
    <row r="288" spans="1:105" x14ac:dyDescent="0.25">
      <c r="A288" s="9" t="s">
        <v>161</v>
      </c>
      <c r="B288" s="9" t="s">
        <v>162</v>
      </c>
      <c r="C288" s="9" t="s">
        <v>156</v>
      </c>
      <c r="D288" s="9" t="s">
        <v>148</v>
      </c>
      <c r="E288" s="9">
        <v>2020</v>
      </c>
      <c r="F288" s="9">
        <v>9</v>
      </c>
      <c r="BE288" s="29">
        <v>67.857330000000005</v>
      </c>
      <c r="BF288" s="29">
        <v>67.429550000000006</v>
      </c>
      <c r="BG288" s="29">
        <v>67.2</v>
      </c>
      <c r="BH288" s="29">
        <v>66.02167</v>
      </c>
      <c r="BI288" s="29">
        <v>65.940330000000003</v>
      </c>
      <c r="BJ288" s="29">
        <v>65.723659999999995</v>
      </c>
      <c r="BK288" s="29">
        <v>66.362560000000002</v>
      </c>
      <c r="BL288" s="29">
        <v>67.54034</v>
      </c>
      <c r="BM288" s="29">
        <v>71.505549999999999</v>
      </c>
      <c r="BN288" s="29">
        <v>76.522220000000004</v>
      </c>
      <c r="BO288" s="29">
        <v>82.022220000000004</v>
      </c>
      <c r="BP288" s="29">
        <v>83.923109999999994</v>
      </c>
      <c r="BQ288" s="29">
        <v>84.373660000000001</v>
      </c>
      <c r="BR288" s="29">
        <v>83.799109999999999</v>
      </c>
      <c r="BS288" s="29">
        <v>85.088329999999999</v>
      </c>
      <c r="BT288" s="29">
        <v>86.840329999999994</v>
      </c>
      <c r="BU288" s="29">
        <v>86.243889999999993</v>
      </c>
      <c r="BV288" s="29">
        <v>85.093000000000004</v>
      </c>
      <c r="BW288" s="29">
        <v>83.096779999999995</v>
      </c>
      <c r="BX288" s="29">
        <v>79.553219999999996</v>
      </c>
      <c r="BY288" s="29">
        <v>76.989779999999996</v>
      </c>
      <c r="BZ288" s="29">
        <v>75.779560000000004</v>
      </c>
      <c r="CA288" s="29">
        <v>74.470439999999996</v>
      </c>
      <c r="CB288" s="29">
        <v>73.138000000000005</v>
      </c>
    </row>
    <row r="289" spans="1:105" x14ac:dyDescent="0.25">
      <c r="A289" s="9" t="s">
        <v>161</v>
      </c>
      <c r="B289" s="9" t="s">
        <v>162</v>
      </c>
      <c r="C289" s="9" t="s">
        <v>156</v>
      </c>
      <c r="D289" s="9" t="s">
        <v>148</v>
      </c>
      <c r="E289" s="9">
        <v>2020</v>
      </c>
      <c r="F289" s="9">
        <v>10</v>
      </c>
      <c r="BE289" s="29">
        <v>65.403220000000005</v>
      </c>
      <c r="BF289" s="29">
        <v>64.834220000000002</v>
      </c>
      <c r="BG289" s="29">
        <v>64.42689</v>
      </c>
      <c r="BH289" s="29">
        <v>63.982439999999997</v>
      </c>
      <c r="BI289" s="29">
        <v>63.442999999999998</v>
      </c>
      <c r="BJ289" s="29">
        <v>62.64678</v>
      </c>
      <c r="BK289" s="29">
        <v>62.785110000000003</v>
      </c>
      <c r="BL289" s="29">
        <v>64.246780000000001</v>
      </c>
      <c r="BM289" s="29">
        <v>67.500889999999998</v>
      </c>
      <c r="BN289" s="29">
        <v>71.699110000000005</v>
      </c>
      <c r="BO289" s="29">
        <v>74.814890000000005</v>
      </c>
      <c r="BP289" s="29">
        <v>76.840670000000003</v>
      </c>
      <c r="BQ289" s="29">
        <v>79.571330000000003</v>
      </c>
      <c r="BR289" s="29">
        <v>80.456440000000001</v>
      </c>
      <c r="BS289" s="29">
        <v>80.367549999999994</v>
      </c>
      <c r="BT289" s="29">
        <v>80.008769999999998</v>
      </c>
      <c r="BU289" s="29">
        <v>80.133330000000001</v>
      </c>
      <c r="BV289" s="29">
        <v>79.846220000000002</v>
      </c>
      <c r="BW289" s="29">
        <v>75.461110000000005</v>
      </c>
      <c r="BX289" s="29">
        <v>71.85145</v>
      </c>
      <c r="BY289" s="29">
        <v>69.870779999999996</v>
      </c>
      <c r="BZ289" s="29">
        <v>68.340670000000003</v>
      </c>
      <c r="CA289" s="29">
        <v>67.166659999999993</v>
      </c>
      <c r="CB289" s="29">
        <v>66.544439999999994</v>
      </c>
    </row>
    <row r="290" spans="1:105" x14ac:dyDescent="0.25">
      <c r="A290" s="9" t="s">
        <v>161</v>
      </c>
      <c r="B290" s="9" t="s">
        <v>162</v>
      </c>
      <c r="C290" s="9" t="s">
        <v>156</v>
      </c>
      <c r="D290" s="9" t="s">
        <v>148</v>
      </c>
      <c r="E290" s="9">
        <v>2021</v>
      </c>
      <c r="F290" s="9">
        <v>5</v>
      </c>
      <c r="BE290" s="29">
        <v>62.362679999999997</v>
      </c>
      <c r="BF290" s="29">
        <v>62.112679999999997</v>
      </c>
      <c r="BG290" s="29">
        <v>61.862679999999997</v>
      </c>
      <c r="BH290" s="29">
        <v>61.144669999999998</v>
      </c>
      <c r="BI290" s="29">
        <v>60.734749999999998</v>
      </c>
      <c r="BJ290" s="29">
        <v>60.119079999999997</v>
      </c>
      <c r="BK290" s="29">
        <v>61.790039999999998</v>
      </c>
      <c r="BL290" s="29">
        <v>63.82985</v>
      </c>
      <c r="BM290" s="29">
        <v>67.051469999999995</v>
      </c>
      <c r="BN290" s="29">
        <v>70.528459999999995</v>
      </c>
      <c r="BO290" s="29">
        <v>73.182389999999998</v>
      </c>
      <c r="BP290" s="29">
        <v>74.195179999999993</v>
      </c>
      <c r="BQ290" s="29">
        <v>73.630179999999996</v>
      </c>
      <c r="BR290" s="29">
        <v>74.419200000000004</v>
      </c>
      <c r="BS290" s="29">
        <v>75.074889999999996</v>
      </c>
      <c r="BT290" s="29">
        <v>74.242239999999995</v>
      </c>
      <c r="BU290" s="29">
        <v>73.500810000000001</v>
      </c>
      <c r="BV290" s="29">
        <v>72.454999999999998</v>
      </c>
      <c r="BW290" s="29">
        <v>71.307460000000006</v>
      </c>
      <c r="BX290" s="29">
        <v>68.523409999999998</v>
      </c>
      <c r="BY290" s="29">
        <v>66.793239999999997</v>
      </c>
      <c r="BZ290" s="29">
        <v>65.866290000000006</v>
      </c>
      <c r="CA290" s="29">
        <v>65.616290000000006</v>
      </c>
      <c r="CB290" s="29">
        <v>64.452129999999997</v>
      </c>
    </row>
    <row r="291" spans="1:105" x14ac:dyDescent="0.25">
      <c r="A291" s="9" t="s">
        <v>161</v>
      </c>
      <c r="B291" s="9" t="s">
        <v>162</v>
      </c>
      <c r="C291" s="9" t="s">
        <v>156</v>
      </c>
      <c r="D291" s="9" t="s">
        <v>148</v>
      </c>
      <c r="E291" s="9">
        <v>2021</v>
      </c>
      <c r="F291" s="9">
        <v>6</v>
      </c>
      <c r="BE291" s="29">
        <v>63.282200000000003</v>
      </c>
      <c r="BF291" s="29">
        <v>63.122280000000003</v>
      </c>
      <c r="BG291" s="29">
        <v>62.442129999999999</v>
      </c>
      <c r="BH291" s="29">
        <v>62.478340000000003</v>
      </c>
      <c r="BI291" s="29">
        <v>61.548200000000001</v>
      </c>
      <c r="BJ291" s="29">
        <v>61.985770000000002</v>
      </c>
      <c r="BK291" s="29">
        <v>62.186140000000002</v>
      </c>
      <c r="BL291" s="29">
        <v>64.333669999999998</v>
      </c>
      <c r="BM291" s="29">
        <v>66.437579999999997</v>
      </c>
      <c r="BN291" s="29">
        <v>68.680549999999997</v>
      </c>
      <c r="BO291" s="29">
        <v>71.147940000000006</v>
      </c>
      <c r="BP291" s="29">
        <v>73.345110000000005</v>
      </c>
      <c r="BQ291" s="29">
        <v>74.821690000000004</v>
      </c>
      <c r="BR291" s="29">
        <v>75.509270000000001</v>
      </c>
      <c r="BS291" s="29">
        <v>75.931979999999996</v>
      </c>
      <c r="BT291" s="29">
        <v>75.871319999999997</v>
      </c>
      <c r="BU291" s="29">
        <v>74.937979999999996</v>
      </c>
      <c r="BV291" s="29">
        <v>74.023820000000001</v>
      </c>
      <c r="BW291" s="29">
        <v>72.228020000000001</v>
      </c>
      <c r="BX291" s="29">
        <v>70.284040000000005</v>
      </c>
      <c r="BY291" s="29">
        <v>67.492570000000001</v>
      </c>
      <c r="BZ291" s="29">
        <v>66.419120000000007</v>
      </c>
      <c r="CA291" s="29">
        <v>65.726179999999999</v>
      </c>
      <c r="CB291" s="29">
        <v>64.979380000000006</v>
      </c>
    </row>
    <row r="292" spans="1:105" x14ac:dyDescent="0.25">
      <c r="A292" s="9" t="s">
        <v>161</v>
      </c>
      <c r="B292" s="9" t="s">
        <v>162</v>
      </c>
      <c r="C292" s="9" t="s">
        <v>156</v>
      </c>
      <c r="D292" s="9" t="s">
        <v>148</v>
      </c>
      <c r="E292" s="9">
        <v>2021</v>
      </c>
      <c r="F292" s="9">
        <v>7</v>
      </c>
      <c r="G292" s="9">
        <v>112.9186</v>
      </c>
      <c r="H292" s="9">
        <v>111.1618</v>
      </c>
      <c r="I292" s="9">
        <v>108.67659999999999</v>
      </c>
      <c r="J292" s="9">
        <v>123.6302</v>
      </c>
      <c r="K292" s="9">
        <v>151.8732</v>
      </c>
      <c r="L292" s="9">
        <v>177.61869999999999</v>
      </c>
      <c r="M292" s="9">
        <v>199.96520000000001</v>
      </c>
      <c r="N292" s="9">
        <v>218.32429999999999</v>
      </c>
      <c r="O292" s="9">
        <v>238.0146</v>
      </c>
      <c r="P292" s="9">
        <v>249.88399999999999</v>
      </c>
      <c r="Q292" s="9">
        <v>254.4966</v>
      </c>
      <c r="R292" s="9">
        <v>253.12790000000001</v>
      </c>
      <c r="S292" s="9">
        <v>191.79079999999999</v>
      </c>
      <c r="T292" s="9">
        <v>166.4572</v>
      </c>
      <c r="U292" s="9">
        <v>167.93049999999999</v>
      </c>
      <c r="V292" s="9">
        <v>162.1866</v>
      </c>
      <c r="W292" s="9">
        <v>146.25059999999999</v>
      </c>
      <c r="X292" s="9">
        <v>110.0578</v>
      </c>
      <c r="Y292" s="9">
        <v>119.0663</v>
      </c>
      <c r="Z292" s="9">
        <v>143.02029999999999</v>
      </c>
      <c r="AA292" s="9">
        <v>136.67910000000001</v>
      </c>
      <c r="AB292" s="9">
        <v>126.95350000000001</v>
      </c>
      <c r="AC292" s="9">
        <v>118.1187</v>
      </c>
      <c r="AD292" s="9">
        <v>118.1729</v>
      </c>
      <c r="AE292" s="9">
        <v>148.44290000000001</v>
      </c>
      <c r="AF292" s="9">
        <v>112.51819999999999</v>
      </c>
      <c r="AG292" s="9">
        <v>110.2989</v>
      </c>
      <c r="AH292" s="9">
        <v>112.4141</v>
      </c>
      <c r="AI292" s="9">
        <v>126.1969</v>
      </c>
      <c r="AJ292" s="9">
        <v>152.9862</v>
      </c>
      <c r="AK292" s="9">
        <v>176.25069999999999</v>
      </c>
      <c r="AL292" s="9">
        <v>196.27449999999999</v>
      </c>
      <c r="AM292" s="9">
        <v>217.6447</v>
      </c>
      <c r="AN292" s="9">
        <v>232.41220000000001</v>
      </c>
      <c r="AO292" s="9">
        <v>243.5986</v>
      </c>
      <c r="AP292" s="9">
        <v>244.1027</v>
      </c>
      <c r="AQ292" s="9">
        <v>239.5829</v>
      </c>
      <c r="AR292" s="9">
        <v>235.62729999999999</v>
      </c>
      <c r="AS292" s="9">
        <v>231.3545</v>
      </c>
      <c r="AT292" s="9">
        <v>233.2919</v>
      </c>
      <c r="AU292" s="9">
        <v>225.5061</v>
      </c>
      <c r="AV292" s="9">
        <v>210.7886</v>
      </c>
      <c r="AW292" s="9">
        <v>166.3135</v>
      </c>
      <c r="AX292" s="9">
        <v>149.64490000000001</v>
      </c>
      <c r="AY292" s="9">
        <v>146.5232</v>
      </c>
      <c r="AZ292" s="9">
        <v>136.41300000000001</v>
      </c>
      <c r="BA292" s="9">
        <v>125.95489999999999</v>
      </c>
      <c r="BB292" s="9">
        <v>119.80929999999999</v>
      </c>
      <c r="BC292" s="9">
        <v>119.5514</v>
      </c>
      <c r="BD292" s="9">
        <v>212.45099999999999</v>
      </c>
      <c r="BE292" s="29">
        <v>68.056110000000004</v>
      </c>
      <c r="BF292" s="29">
        <v>67.414330000000007</v>
      </c>
      <c r="BG292" s="29">
        <v>67.147670000000005</v>
      </c>
      <c r="BH292" s="29">
        <v>66.986559999999997</v>
      </c>
      <c r="BI292" s="29">
        <v>66.812550000000002</v>
      </c>
      <c r="BJ292" s="29">
        <v>66.812550000000002</v>
      </c>
      <c r="BK292" s="29">
        <v>67.257000000000005</v>
      </c>
      <c r="BL292" s="29">
        <v>68.517219999999995</v>
      </c>
      <c r="BM292" s="29">
        <v>70.472219999999993</v>
      </c>
      <c r="BN292" s="29">
        <v>73.396780000000007</v>
      </c>
      <c r="BO292" s="29">
        <v>75.044439999999994</v>
      </c>
      <c r="BP292" s="29">
        <v>73.695890000000006</v>
      </c>
      <c r="BQ292" s="29">
        <v>74.403220000000005</v>
      </c>
      <c r="BR292" s="29">
        <v>76.812219999999996</v>
      </c>
      <c r="BS292" s="29">
        <v>78.872219999999999</v>
      </c>
      <c r="BT292" s="29">
        <v>79.001440000000002</v>
      </c>
      <c r="BU292" s="29">
        <v>79.949659999999994</v>
      </c>
      <c r="BV292" s="29">
        <v>79.127440000000007</v>
      </c>
      <c r="BW292" s="29">
        <v>75.611000000000004</v>
      </c>
      <c r="BX292" s="29">
        <v>73.384550000000004</v>
      </c>
      <c r="BY292" s="29">
        <v>71.934229999999999</v>
      </c>
      <c r="BZ292" s="29">
        <v>71.42456</v>
      </c>
      <c r="CA292" s="29">
        <v>70.552340000000001</v>
      </c>
      <c r="CB292" s="29">
        <v>70.233329999999995</v>
      </c>
      <c r="CC292" s="9">
        <v>2.0944410000000002</v>
      </c>
      <c r="CD292" s="9">
        <v>1.9995430000000001</v>
      </c>
      <c r="CE292" s="9">
        <v>2.0348060000000001</v>
      </c>
      <c r="CF292" s="9">
        <v>2.0168050000000002</v>
      </c>
      <c r="CG292" s="9">
        <v>1.8335809999999999</v>
      </c>
      <c r="CH292" s="9">
        <v>1.633594</v>
      </c>
      <c r="CI292" s="9">
        <v>2.5171730000000001</v>
      </c>
      <c r="CJ292" s="9">
        <v>4.614611</v>
      </c>
      <c r="CK292" s="9">
        <v>6.7289269999999997</v>
      </c>
      <c r="CL292" s="9">
        <v>10.596679999999999</v>
      </c>
      <c r="CM292" s="9">
        <v>10.59281</v>
      </c>
      <c r="CN292" s="9">
        <v>15.46326</v>
      </c>
      <c r="CO292" s="9">
        <v>10.927989999999999</v>
      </c>
      <c r="CP292" s="9">
        <v>10.521599999999999</v>
      </c>
      <c r="CQ292" s="9">
        <v>15.128869999999999</v>
      </c>
      <c r="CR292" s="9">
        <v>12.030799999999999</v>
      </c>
      <c r="CS292" s="9">
        <v>15.38452</v>
      </c>
      <c r="CT292" s="9">
        <v>13.47162</v>
      </c>
      <c r="CU292" s="9">
        <v>9.3596299999999992</v>
      </c>
      <c r="CV292" s="9">
        <v>6.6356609999999998</v>
      </c>
      <c r="CW292" s="9">
        <v>4.6466919999999998</v>
      </c>
      <c r="CX292" s="9">
        <v>2.5924770000000001</v>
      </c>
      <c r="CY292" s="9">
        <v>3.7184539999999999</v>
      </c>
      <c r="CZ292" s="9">
        <v>3.6405059999999998</v>
      </c>
      <c r="DA292" s="9">
        <v>9.9667100000000008</v>
      </c>
    </row>
    <row r="293" spans="1:105" x14ac:dyDescent="0.25">
      <c r="A293" s="9" t="s">
        <v>161</v>
      </c>
      <c r="B293" s="9" t="s">
        <v>162</v>
      </c>
      <c r="C293" s="9" t="s">
        <v>156</v>
      </c>
      <c r="D293" s="9" t="s">
        <v>148</v>
      </c>
      <c r="E293" s="9">
        <v>2021</v>
      </c>
      <c r="F293" s="9">
        <v>8</v>
      </c>
      <c r="BE293" s="29">
        <v>71.289330000000007</v>
      </c>
      <c r="BF293" s="29">
        <v>71.499650000000003</v>
      </c>
      <c r="BG293" s="29">
        <v>70.876000000000005</v>
      </c>
      <c r="BH293" s="29">
        <v>70.657330000000002</v>
      </c>
      <c r="BI293" s="29">
        <v>70.488879999999995</v>
      </c>
      <c r="BJ293" s="29">
        <v>69.962580000000003</v>
      </c>
      <c r="BK293" s="29">
        <v>70.091470000000001</v>
      </c>
      <c r="BL293" s="29">
        <v>69.752269999999996</v>
      </c>
      <c r="BM293" s="29">
        <v>71.276269999999997</v>
      </c>
      <c r="BN293" s="29">
        <v>73.908090000000001</v>
      </c>
      <c r="BO293" s="29">
        <v>77.298479999999998</v>
      </c>
      <c r="BP293" s="29">
        <v>79.782939999999996</v>
      </c>
      <c r="BQ293" s="29">
        <v>81.220089999999999</v>
      </c>
      <c r="BR293" s="29">
        <v>81.956270000000004</v>
      </c>
      <c r="BS293" s="29">
        <v>81.490750000000006</v>
      </c>
      <c r="BT293" s="29">
        <v>81.290310000000005</v>
      </c>
      <c r="BU293" s="29">
        <v>80.577330000000003</v>
      </c>
      <c r="BV293" s="29">
        <v>79.740359999999995</v>
      </c>
      <c r="BW293" s="29">
        <v>77.071370000000002</v>
      </c>
      <c r="BX293" s="29">
        <v>75.868530000000007</v>
      </c>
      <c r="BY293" s="29">
        <v>74.118579999999994</v>
      </c>
      <c r="BZ293" s="29">
        <v>73.308269999999993</v>
      </c>
      <c r="CA293" s="29">
        <v>72.688890000000001</v>
      </c>
      <c r="CB293" s="29">
        <v>72.565600000000003</v>
      </c>
    </row>
    <row r="294" spans="1:105" x14ac:dyDescent="0.25">
      <c r="A294" s="9" t="s">
        <v>161</v>
      </c>
      <c r="B294" s="9" t="s">
        <v>162</v>
      </c>
      <c r="C294" s="9" t="s">
        <v>156</v>
      </c>
      <c r="D294" s="9" t="s">
        <v>148</v>
      </c>
      <c r="E294" s="9">
        <v>2021</v>
      </c>
      <c r="F294" s="9">
        <v>9</v>
      </c>
      <c r="BE294" s="29">
        <v>67.857330000000005</v>
      </c>
      <c r="BF294" s="29">
        <v>67.429550000000006</v>
      </c>
      <c r="BG294" s="29">
        <v>67.2</v>
      </c>
      <c r="BH294" s="29">
        <v>66.02167</v>
      </c>
      <c r="BI294" s="29">
        <v>65.940330000000003</v>
      </c>
      <c r="BJ294" s="29">
        <v>65.723659999999995</v>
      </c>
      <c r="BK294" s="29">
        <v>66.362560000000002</v>
      </c>
      <c r="BL294" s="29">
        <v>67.54034</v>
      </c>
      <c r="BM294" s="29">
        <v>71.505549999999999</v>
      </c>
      <c r="BN294" s="29">
        <v>76.522220000000004</v>
      </c>
      <c r="BO294" s="29">
        <v>82.022220000000004</v>
      </c>
      <c r="BP294" s="29">
        <v>83.923109999999994</v>
      </c>
      <c r="BQ294" s="29">
        <v>84.373660000000001</v>
      </c>
      <c r="BR294" s="29">
        <v>83.799109999999999</v>
      </c>
      <c r="BS294" s="29">
        <v>85.088329999999999</v>
      </c>
      <c r="BT294" s="29">
        <v>86.840329999999994</v>
      </c>
      <c r="BU294" s="29">
        <v>86.243889999999993</v>
      </c>
      <c r="BV294" s="29">
        <v>85.093000000000004</v>
      </c>
      <c r="BW294" s="29">
        <v>83.096779999999995</v>
      </c>
      <c r="BX294" s="29">
        <v>79.553219999999996</v>
      </c>
      <c r="BY294" s="29">
        <v>76.989779999999996</v>
      </c>
      <c r="BZ294" s="29">
        <v>75.779560000000004</v>
      </c>
      <c r="CA294" s="29">
        <v>74.470439999999996</v>
      </c>
      <c r="CB294" s="29">
        <v>73.138000000000005</v>
      </c>
    </row>
    <row r="295" spans="1:105" x14ac:dyDescent="0.25">
      <c r="A295" s="9" t="s">
        <v>161</v>
      </c>
      <c r="B295" s="9" t="s">
        <v>162</v>
      </c>
      <c r="C295" s="9" t="s">
        <v>156</v>
      </c>
      <c r="D295" s="9" t="s">
        <v>148</v>
      </c>
      <c r="E295" s="9">
        <v>2021</v>
      </c>
      <c r="F295" s="9">
        <v>10</v>
      </c>
      <c r="BE295" s="29">
        <v>65.403220000000005</v>
      </c>
      <c r="BF295" s="29">
        <v>64.834220000000002</v>
      </c>
      <c r="BG295" s="29">
        <v>64.42689</v>
      </c>
      <c r="BH295" s="29">
        <v>63.982439999999997</v>
      </c>
      <c r="BI295" s="29">
        <v>63.442999999999998</v>
      </c>
      <c r="BJ295" s="29">
        <v>62.64678</v>
      </c>
      <c r="BK295" s="29">
        <v>62.785110000000003</v>
      </c>
      <c r="BL295" s="29">
        <v>64.246780000000001</v>
      </c>
      <c r="BM295" s="29">
        <v>67.500889999999998</v>
      </c>
      <c r="BN295" s="29">
        <v>71.699110000000005</v>
      </c>
      <c r="BO295" s="29">
        <v>74.814890000000005</v>
      </c>
      <c r="BP295" s="29">
        <v>76.840670000000003</v>
      </c>
      <c r="BQ295" s="29">
        <v>79.571330000000003</v>
      </c>
      <c r="BR295" s="29">
        <v>80.456440000000001</v>
      </c>
      <c r="BS295" s="29">
        <v>80.367549999999994</v>
      </c>
      <c r="BT295" s="29">
        <v>80.008769999999998</v>
      </c>
      <c r="BU295" s="29">
        <v>80.133330000000001</v>
      </c>
      <c r="BV295" s="29">
        <v>79.846220000000002</v>
      </c>
      <c r="BW295" s="29">
        <v>75.461110000000005</v>
      </c>
      <c r="BX295" s="29">
        <v>71.85145</v>
      </c>
      <c r="BY295" s="29">
        <v>69.870779999999996</v>
      </c>
      <c r="BZ295" s="29">
        <v>68.340670000000003</v>
      </c>
      <c r="CA295" s="29">
        <v>67.166659999999993</v>
      </c>
      <c r="CB295" s="29">
        <v>66.544439999999994</v>
      </c>
    </row>
    <row r="296" spans="1:105" x14ac:dyDescent="0.25">
      <c r="A296" s="9" t="s">
        <v>161</v>
      </c>
      <c r="B296" s="9" t="s">
        <v>162</v>
      </c>
      <c r="C296" s="9" t="s">
        <v>156</v>
      </c>
      <c r="D296" s="9" t="s">
        <v>148</v>
      </c>
      <c r="E296" s="9">
        <v>2022</v>
      </c>
      <c r="F296" s="9">
        <v>5</v>
      </c>
      <c r="BE296" s="29">
        <v>62.362679999999997</v>
      </c>
      <c r="BF296" s="29">
        <v>62.112679999999997</v>
      </c>
      <c r="BG296" s="29">
        <v>61.862679999999997</v>
      </c>
      <c r="BH296" s="29">
        <v>61.144669999999998</v>
      </c>
      <c r="BI296" s="29">
        <v>60.734749999999998</v>
      </c>
      <c r="BJ296" s="29">
        <v>60.119079999999997</v>
      </c>
      <c r="BK296" s="29">
        <v>61.790039999999998</v>
      </c>
      <c r="BL296" s="29">
        <v>63.82985</v>
      </c>
      <c r="BM296" s="29">
        <v>67.051469999999995</v>
      </c>
      <c r="BN296" s="29">
        <v>70.528459999999995</v>
      </c>
      <c r="BO296" s="29">
        <v>73.182389999999998</v>
      </c>
      <c r="BP296" s="29">
        <v>74.195179999999993</v>
      </c>
      <c r="BQ296" s="29">
        <v>73.630179999999996</v>
      </c>
      <c r="BR296" s="29">
        <v>74.419200000000004</v>
      </c>
      <c r="BS296" s="29">
        <v>75.074889999999996</v>
      </c>
      <c r="BT296" s="29">
        <v>74.242239999999995</v>
      </c>
      <c r="BU296" s="29">
        <v>73.500810000000001</v>
      </c>
      <c r="BV296" s="29">
        <v>72.454999999999998</v>
      </c>
      <c r="BW296" s="29">
        <v>71.307460000000006</v>
      </c>
      <c r="BX296" s="29">
        <v>68.523409999999998</v>
      </c>
      <c r="BY296" s="29">
        <v>66.793239999999997</v>
      </c>
      <c r="BZ296" s="29">
        <v>65.866290000000006</v>
      </c>
      <c r="CA296" s="29">
        <v>65.616290000000006</v>
      </c>
      <c r="CB296" s="29">
        <v>64.452129999999997</v>
      </c>
    </row>
    <row r="297" spans="1:105" x14ac:dyDescent="0.25">
      <c r="A297" s="9" t="s">
        <v>161</v>
      </c>
      <c r="B297" s="9" t="s">
        <v>162</v>
      </c>
      <c r="C297" s="9" t="s">
        <v>156</v>
      </c>
      <c r="D297" s="9" t="s">
        <v>148</v>
      </c>
      <c r="E297" s="9">
        <v>2022</v>
      </c>
      <c r="F297" s="9">
        <v>6</v>
      </c>
      <c r="BE297" s="29">
        <v>63.282200000000003</v>
      </c>
      <c r="BF297" s="29">
        <v>63.122280000000003</v>
      </c>
      <c r="BG297" s="29">
        <v>62.442129999999999</v>
      </c>
      <c r="BH297" s="29">
        <v>62.478340000000003</v>
      </c>
      <c r="BI297" s="29">
        <v>61.548200000000001</v>
      </c>
      <c r="BJ297" s="29">
        <v>61.985770000000002</v>
      </c>
      <c r="BK297" s="29">
        <v>62.186140000000002</v>
      </c>
      <c r="BL297" s="29">
        <v>64.333669999999998</v>
      </c>
      <c r="BM297" s="29">
        <v>66.437579999999997</v>
      </c>
      <c r="BN297" s="29">
        <v>68.680549999999997</v>
      </c>
      <c r="BO297" s="29">
        <v>71.147940000000006</v>
      </c>
      <c r="BP297" s="29">
        <v>73.345110000000005</v>
      </c>
      <c r="BQ297" s="29">
        <v>74.821690000000004</v>
      </c>
      <c r="BR297" s="29">
        <v>75.509270000000001</v>
      </c>
      <c r="BS297" s="29">
        <v>75.931979999999996</v>
      </c>
      <c r="BT297" s="29">
        <v>75.871319999999997</v>
      </c>
      <c r="BU297" s="29">
        <v>74.937979999999996</v>
      </c>
      <c r="BV297" s="29">
        <v>74.023820000000001</v>
      </c>
      <c r="BW297" s="29">
        <v>72.228020000000001</v>
      </c>
      <c r="BX297" s="29">
        <v>70.284040000000005</v>
      </c>
      <c r="BY297" s="29">
        <v>67.492570000000001</v>
      </c>
      <c r="BZ297" s="29">
        <v>66.419120000000007</v>
      </c>
      <c r="CA297" s="29">
        <v>65.726179999999999</v>
      </c>
      <c r="CB297" s="29">
        <v>64.979380000000006</v>
      </c>
    </row>
    <row r="298" spans="1:105" x14ac:dyDescent="0.25">
      <c r="A298" s="9" t="s">
        <v>161</v>
      </c>
      <c r="B298" s="9" t="s">
        <v>162</v>
      </c>
      <c r="C298" s="9" t="s">
        <v>156</v>
      </c>
      <c r="D298" s="9" t="s">
        <v>148</v>
      </c>
      <c r="E298" s="9">
        <v>2022</v>
      </c>
      <c r="F298" s="9">
        <v>7</v>
      </c>
      <c r="G298" s="9">
        <v>113.0941</v>
      </c>
      <c r="H298" s="9">
        <v>111.25320000000001</v>
      </c>
      <c r="I298" s="9">
        <v>108.7516</v>
      </c>
      <c r="J298" s="9">
        <v>123.7522</v>
      </c>
      <c r="K298" s="9">
        <v>151.7628</v>
      </c>
      <c r="L298" s="9">
        <v>177.57329999999999</v>
      </c>
      <c r="M298" s="9">
        <v>199.89670000000001</v>
      </c>
      <c r="N298" s="9">
        <v>218.27119999999999</v>
      </c>
      <c r="O298" s="9">
        <v>238.0309</v>
      </c>
      <c r="P298" s="9">
        <v>249.95660000000001</v>
      </c>
      <c r="Q298" s="9">
        <v>254.50989999999999</v>
      </c>
      <c r="R298" s="9">
        <v>252.9853</v>
      </c>
      <c r="S298" s="9">
        <v>191.6893</v>
      </c>
      <c r="T298" s="9">
        <v>166.44380000000001</v>
      </c>
      <c r="U298" s="9">
        <v>167.9171</v>
      </c>
      <c r="V298" s="9">
        <v>162.22059999999999</v>
      </c>
      <c r="W298" s="9">
        <v>146.29810000000001</v>
      </c>
      <c r="X298" s="9">
        <v>110.0303</v>
      </c>
      <c r="Y298" s="9">
        <v>118.9896</v>
      </c>
      <c r="Z298" s="9">
        <v>142.87049999999999</v>
      </c>
      <c r="AA298" s="9">
        <v>136.57749999999999</v>
      </c>
      <c r="AB298" s="9">
        <v>126.8356</v>
      </c>
      <c r="AC298" s="9">
        <v>117.9943</v>
      </c>
      <c r="AD298" s="9">
        <v>118.0484</v>
      </c>
      <c r="AE298" s="9">
        <v>148.4195</v>
      </c>
      <c r="AF298" s="9">
        <v>112.6938</v>
      </c>
      <c r="AG298" s="9">
        <v>110.3903</v>
      </c>
      <c r="AH298" s="9">
        <v>112.48909999999999</v>
      </c>
      <c r="AI298" s="9">
        <v>126.319</v>
      </c>
      <c r="AJ298" s="9">
        <v>152.8758</v>
      </c>
      <c r="AK298" s="9">
        <v>176.20519999999999</v>
      </c>
      <c r="AL298" s="9">
        <v>196.20609999999999</v>
      </c>
      <c r="AM298" s="9">
        <v>217.5917</v>
      </c>
      <c r="AN298" s="9">
        <v>232.42850000000001</v>
      </c>
      <c r="AO298" s="9">
        <v>243.6712</v>
      </c>
      <c r="AP298" s="9">
        <v>244.11600000000001</v>
      </c>
      <c r="AQ298" s="9">
        <v>239.44030000000001</v>
      </c>
      <c r="AR298" s="9">
        <v>235.52590000000001</v>
      </c>
      <c r="AS298" s="9">
        <v>231.34110000000001</v>
      </c>
      <c r="AT298" s="9">
        <v>233.27850000000001</v>
      </c>
      <c r="AU298" s="9">
        <v>225.5401</v>
      </c>
      <c r="AV298" s="9">
        <v>210.83619999999999</v>
      </c>
      <c r="AW298" s="9">
        <v>166.286</v>
      </c>
      <c r="AX298" s="9">
        <v>149.56819999999999</v>
      </c>
      <c r="AY298" s="9">
        <v>146.3734</v>
      </c>
      <c r="AZ298" s="9">
        <v>136.3115</v>
      </c>
      <c r="BA298" s="9">
        <v>125.8369</v>
      </c>
      <c r="BB298" s="9">
        <v>119.6849</v>
      </c>
      <c r="BC298" s="9">
        <v>119.42700000000001</v>
      </c>
      <c r="BD298" s="9">
        <v>212.42760000000001</v>
      </c>
      <c r="BE298" s="29">
        <v>68.056110000000004</v>
      </c>
      <c r="BF298" s="29">
        <v>67.414330000000007</v>
      </c>
      <c r="BG298" s="29">
        <v>67.147670000000005</v>
      </c>
      <c r="BH298" s="29">
        <v>66.986559999999997</v>
      </c>
      <c r="BI298" s="29">
        <v>66.812550000000002</v>
      </c>
      <c r="BJ298" s="29">
        <v>66.812550000000002</v>
      </c>
      <c r="BK298" s="29">
        <v>67.257000000000005</v>
      </c>
      <c r="BL298" s="29">
        <v>68.517219999999995</v>
      </c>
      <c r="BM298" s="29">
        <v>70.472219999999993</v>
      </c>
      <c r="BN298" s="29">
        <v>73.396780000000007</v>
      </c>
      <c r="BO298" s="29">
        <v>75.044439999999994</v>
      </c>
      <c r="BP298" s="29">
        <v>73.695890000000006</v>
      </c>
      <c r="BQ298" s="29">
        <v>74.403220000000005</v>
      </c>
      <c r="BR298" s="29">
        <v>76.812219999999996</v>
      </c>
      <c r="BS298" s="29">
        <v>78.872219999999999</v>
      </c>
      <c r="BT298" s="29">
        <v>79.001440000000002</v>
      </c>
      <c r="BU298" s="29">
        <v>79.949659999999994</v>
      </c>
      <c r="BV298" s="29">
        <v>79.127440000000007</v>
      </c>
      <c r="BW298" s="29">
        <v>75.611000000000004</v>
      </c>
      <c r="BX298" s="29">
        <v>73.384550000000004</v>
      </c>
      <c r="BY298" s="29">
        <v>71.934229999999999</v>
      </c>
      <c r="BZ298" s="29">
        <v>71.42456</v>
      </c>
      <c r="CA298" s="29">
        <v>70.552340000000001</v>
      </c>
      <c r="CB298" s="29">
        <v>70.233329999999995</v>
      </c>
      <c r="CC298" s="9">
        <v>2.0886459999999998</v>
      </c>
      <c r="CD298" s="9">
        <v>1.9963690000000001</v>
      </c>
      <c r="CE298" s="9">
        <v>2.032019</v>
      </c>
      <c r="CF298" s="9">
        <v>2.0144139999999999</v>
      </c>
      <c r="CG298" s="9">
        <v>1.830444</v>
      </c>
      <c r="CH298" s="9">
        <v>1.6304380000000001</v>
      </c>
      <c r="CI298" s="9">
        <v>2.511952</v>
      </c>
      <c r="CJ298" s="9">
        <v>4.6088639999999996</v>
      </c>
      <c r="CK298" s="9">
        <v>6.714982</v>
      </c>
      <c r="CL298" s="9">
        <v>10.58107</v>
      </c>
      <c r="CM298" s="9">
        <v>10.583220000000001</v>
      </c>
      <c r="CN298" s="9">
        <v>15.43534</v>
      </c>
      <c r="CO298" s="9">
        <v>10.899240000000001</v>
      </c>
      <c r="CP298" s="9">
        <v>10.50263</v>
      </c>
      <c r="CQ298" s="9">
        <v>15.10295</v>
      </c>
      <c r="CR298" s="9">
        <v>12.00722</v>
      </c>
      <c r="CS298" s="9">
        <v>15.35416</v>
      </c>
      <c r="CT298" s="9">
        <v>13.43549</v>
      </c>
      <c r="CU298" s="9">
        <v>9.3245470000000008</v>
      </c>
      <c r="CV298" s="9">
        <v>6.6168659999999999</v>
      </c>
      <c r="CW298" s="9">
        <v>4.6379080000000004</v>
      </c>
      <c r="CX298" s="9">
        <v>2.58677</v>
      </c>
      <c r="CY298" s="9">
        <v>3.7139169999999999</v>
      </c>
      <c r="CZ298" s="9">
        <v>3.6367579999999999</v>
      </c>
      <c r="DA298" s="9">
        <v>9.9468370000000004</v>
      </c>
    </row>
    <row r="299" spans="1:105" x14ac:dyDescent="0.25">
      <c r="A299" s="9" t="s">
        <v>161</v>
      </c>
      <c r="B299" s="9" t="s">
        <v>162</v>
      </c>
      <c r="C299" s="9" t="s">
        <v>156</v>
      </c>
      <c r="D299" s="9" t="s">
        <v>148</v>
      </c>
      <c r="E299" s="9">
        <v>2022</v>
      </c>
      <c r="F299" s="9">
        <v>8</v>
      </c>
      <c r="BE299" s="29">
        <v>71.289330000000007</v>
      </c>
      <c r="BF299" s="29">
        <v>71.499650000000003</v>
      </c>
      <c r="BG299" s="29">
        <v>70.876000000000005</v>
      </c>
      <c r="BH299" s="29">
        <v>70.657330000000002</v>
      </c>
      <c r="BI299" s="29">
        <v>70.488879999999995</v>
      </c>
      <c r="BJ299" s="29">
        <v>69.962580000000003</v>
      </c>
      <c r="BK299" s="29">
        <v>70.091470000000001</v>
      </c>
      <c r="BL299" s="29">
        <v>69.752269999999996</v>
      </c>
      <c r="BM299" s="29">
        <v>71.276269999999997</v>
      </c>
      <c r="BN299" s="29">
        <v>73.908090000000001</v>
      </c>
      <c r="BO299" s="29">
        <v>77.298479999999998</v>
      </c>
      <c r="BP299" s="29">
        <v>79.782939999999996</v>
      </c>
      <c r="BQ299" s="29">
        <v>81.220089999999999</v>
      </c>
      <c r="BR299" s="29">
        <v>81.956270000000004</v>
      </c>
      <c r="BS299" s="29">
        <v>81.490750000000006</v>
      </c>
      <c r="BT299" s="29">
        <v>81.290310000000005</v>
      </c>
      <c r="BU299" s="29">
        <v>80.577330000000003</v>
      </c>
      <c r="BV299" s="29">
        <v>79.740359999999995</v>
      </c>
      <c r="BW299" s="29">
        <v>77.071370000000002</v>
      </c>
      <c r="BX299" s="29">
        <v>75.868530000000007</v>
      </c>
      <c r="BY299" s="29">
        <v>74.118579999999994</v>
      </c>
      <c r="BZ299" s="29">
        <v>73.308269999999993</v>
      </c>
      <c r="CA299" s="29">
        <v>72.688890000000001</v>
      </c>
      <c r="CB299" s="29">
        <v>72.565600000000003</v>
      </c>
    </row>
    <row r="300" spans="1:105" x14ac:dyDescent="0.25">
      <c r="A300" s="9" t="s">
        <v>161</v>
      </c>
      <c r="B300" s="9" t="s">
        <v>162</v>
      </c>
      <c r="C300" s="9" t="s">
        <v>156</v>
      </c>
      <c r="D300" s="9" t="s">
        <v>148</v>
      </c>
      <c r="E300" s="9">
        <v>2022</v>
      </c>
      <c r="F300" s="9">
        <v>9</v>
      </c>
      <c r="BE300" s="29">
        <v>67.857330000000005</v>
      </c>
      <c r="BF300" s="29">
        <v>67.429550000000006</v>
      </c>
      <c r="BG300" s="29">
        <v>67.2</v>
      </c>
      <c r="BH300" s="29">
        <v>66.02167</v>
      </c>
      <c r="BI300" s="29">
        <v>65.940330000000003</v>
      </c>
      <c r="BJ300" s="29">
        <v>65.723659999999995</v>
      </c>
      <c r="BK300" s="29">
        <v>66.362560000000002</v>
      </c>
      <c r="BL300" s="29">
        <v>67.54034</v>
      </c>
      <c r="BM300" s="29">
        <v>71.505549999999999</v>
      </c>
      <c r="BN300" s="29">
        <v>76.522220000000004</v>
      </c>
      <c r="BO300" s="29">
        <v>82.022220000000004</v>
      </c>
      <c r="BP300" s="29">
        <v>83.923109999999994</v>
      </c>
      <c r="BQ300" s="29">
        <v>84.373660000000001</v>
      </c>
      <c r="BR300" s="29">
        <v>83.799109999999999</v>
      </c>
      <c r="BS300" s="29">
        <v>85.088329999999999</v>
      </c>
      <c r="BT300" s="29">
        <v>86.840329999999994</v>
      </c>
      <c r="BU300" s="29">
        <v>86.243889999999993</v>
      </c>
      <c r="BV300" s="29">
        <v>85.093000000000004</v>
      </c>
      <c r="BW300" s="29">
        <v>83.096779999999995</v>
      </c>
      <c r="BX300" s="29">
        <v>79.553219999999996</v>
      </c>
      <c r="BY300" s="29">
        <v>76.989779999999996</v>
      </c>
      <c r="BZ300" s="29">
        <v>75.779560000000004</v>
      </c>
      <c r="CA300" s="29">
        <v>74.470439999999996</v>
      </c>
      <c r="CB300" s="29">
        <v>73.138000000000005</v>
      </c>
    </row>
    <row r="301" spans="1:105" x14ac:dyDescent="0.25">
      <c r="A301" s="9" t="s">
        <v>161</v>
      </c>
      <c r="B301" s="9" t="s">
        <v>162</v>
      </c>
      <c r="C301" s="9" t="s">
        <v>156</v>
      </c>
      <c r="D301" s="9" t="s">
        <v>148</v>
      </c>
      <c r="E301" s="9">
        <v>2022</v>
      </c>
      <c r="F301" s="9">
        <v>10</v>
      </c>
      <c r="BE301" s="29">
        <v>65.403220000000005</v>
      </c>
      <c r="BF301" s="29">
        <v>64.834220000000002</v>
      </c>
      <c r="BG301" s="29">
        <v>64.42689</v>
      </c>
      <c r="BH301" s="29">
        <v>63.982439999999997</v>
      </c>
      <c r="BI301" s="29">
        <v>63.442999999999998</v>
      </c>
      <c r="BJ301" s="29">
        <v>62.64678</v>
      </c>
      <c r="BK301" s="29">
        <v>62.785110000000003</v>
      </c>
      <c r="BL301" s="29">
        <v>64.246780000000001</v>
      </c>
      <c r="BM301" s="29">
        <v>67.500889999999998</v>
      </c>
      <c r="BN301" s="29">
        <v>71.699110000000005</v>
      </c>
      <c r="BO301" s="29">
        <v>74.814890000000005</v>
      </c>
      <c r="BP301" s="29">
        <v>76.840670000000003</v>
      </c>
      <c r="BQ301" s="29">
        <v>79.571330000000003</v>
      </c>
      <c r="BR301" s="29">
        <v>80.456440000000001</v>
      </c>
      <c r="BS301" s="29">
        <v>80.367549999999994</v>
      </c>
      <c r="BT301" s="29">
        <v>80.008769999999998</v>
      </c>
      <c r="BU301" s="29">
        <v>80.133330000000001</v>
      </c>
      <c r="BV301" s="29">
        <v>79.846220000000002</v>
      </c>
      <c r="BW301" s="29">
        <v>75.461110000000005</v>
      </c>
      <c r="BX301" s="29">
        <v>71.85145</v>
      </c>
      <c r="BY301" s="29">
        <v>69.870779999999996</v>
      </c>
      <c r="BZ301" s="29">
        <v>68.340670000000003</v>
      </c>
      <c r="CA301" s="29">
        <v>67.166659999999993</v>
      </c>
      <c r="CB301" s="29">
        <v>66.544439999999994</v>
      </c>
    </row>
    <row r="302" spans="1:105" x14ac:dyDescent="0.25">
      <c r="A302" s="9" t="s">
        <v>161</v>
      </c>
      <c r="B302" s="9" t="s">
        <v>162</v>
      </c>
      <c r="C302" s="9" t="s">
        <v>156</v>
      </c>
      <c r="D302" s="9" t="s">
        <v>148</v>
      </c>
      <c r="E302" s="9">
        <v>2023</v>
      </c>
      <c r="F302" s="9">
        <v>5</v>
      </c>
      <c r="BE302" s="29">
        <v>62.362679999999997</v>
      </c>
      <c r="BF302" s="29">
        <v>62.112679999999997</v>
      </c>
      <c r="BG302" s="29">
        <v>61.862679999999997</v>
      </c>
      <c r="BH302" s="29">
        <v>61.144669999999998</v>
      </c>
      <c r="BI302" s="29">
        <v>60.734749999999998</v>
      </c>
      <c r="BJ302" s="29">
        <v>60.119079999999997</v>
      </c>
      <c r="BK302" s="29">
        <v>61.790039999999998</v>
      </c>
      <c r="BL302" s="29">
        <v>63.82985</v>
      </c>
      <c r="BM302" s="29">
        <v>67.051469999999995</v>
      </c>
      <c r="BN302" s="29">
        <v>70.528459999999995</v>
      </c>
      <c r="BO302" s="29">
        <v>73.182389999999998</v>
      </c>
      <c r="BP302" s="29">
        <v>74.195179999999993</v>
      </c>
      <c r="BQ302" s="29">
        <v>73.630179999999996</v>
      </c>
      <c r="BR302" s="29">
        <v>74.419200000000004</v>
      </c>
      <c r="BS302" s="29">
        <v>75.074889999999996</v>
      </c>
      <c r="BT302" s="29">
        <v>74.242239999999995</v>
      </c>
      <c r="BU302" s="29">
        <v>73.500810000000001</v>
      </c>
      <c r="BV302" s="29">
        <v>72.454999999999998</v>
      </c>
      <c r="BW302" s="29">
        <v>71.307460000000006</v>
      </c>
      <c r="BX302" s="29">
        <v>68.523409999999998</v>
      </c>
      <c r="BY302" s="29">
        <v>66.793239999999997</v>
      </c>
      <c r="BZ302" s="29">
        <v>65.866290000000006</v>
      </c>
      <c r="CA302" s="29">
        <v>65.616290000000006</v>
      </c>
      <c r="CB302" s="29">
        <v>64.452129999999997</v>
      </c>
    </row>
    <row r="303" spans="1:105" x14ac:dyDescent="0.25">
      <c r="A303" s="9" t="s">
        <v>161</v>
      </c>
      <c r="B303" s="9" t="s">
        <v>162</v>
      </c>
      <c r="C303" s="9" t="s">
        <v>156</v>
      </c>
      <c r="D303" s="9" t="s">
        <v>148</v>
      </c>
      <c r="E303" s="9">
        <v>2023</v>
      </c>
      <c r="F303" s="9">
        <v>6</v>
      </c>
      <c r="BE303" s="29">
        <v>63.282200000000003</v>
      </c>
      <c r="BF303" s="29">
        <v>63.122280000000003</v>
      </c>
      <c r="BG303" s="29">
        <v>62.442129999999999</v>
      </c>
      <c r="BH303" s="29">
        <v>62.478340000000003</v>
      </c>
      <c r="BI303" s="29">
        <v>61.548200000000001</v>
      </c>
      <c r="BJ303" s="29">
        <v>61.985770000000002</v>
      </c>
      <c r="BK303" s="29">
        <v>62.186140000000002</v>
      </c>
      <c r="BL303" s="29">
        <v>64.333669999999998</v>
      </c>
      <c r="BM303" s="29">
        <v>66.437579999999997</v>
      </c>
      <c r="BN303" s="29">
        <v>68.680549999999997</v>
      </c>
      <c r="BO303" s="29">
        <v>71.147940000000006</v>
      </c>
      <c r="BP303" s="29">
        <v>73.345110000000005</v>
      </c>
      <c r="BQ303" s="29">
        <v>74.821690000000004</v>
      </c>
      <c r="BR303" s="29">
        <v>75.509270000000001</v>
      </c>
      <c r="BS303" s="29">
        <v>75.931979999999996</v>
      </c>
      <c r="BT303" s="29">
        <v>75.871319999999997</v>
      </c>
      <c r="BU303" s="29">
        <v>74.937979999999996</v>
      </c>
      <c r="BV303" s="29">
        <v>74.023820000000001</v>
      </c>
      <c r="BW303" s="29">
        <v>72.228020000000001</v>
      </c>
      <c r="BX303" s="29">
        <v>70.284040000000005</v>
      </c>
      <c r="BY303" s="29">
        <v>67.492570000000001</v>
      </c>
      <c r="BZ303" s="29">
        <v>66.419120000000007</v>
      </c>
      <c r="CA303" s="29">
        <v>65.726179999999999</v>
      </c>
      <c r="CB303" s="29">
        <v>64.979380000000006</v>
      </c>
    </row>
    <row r="304" spans="1:105" x14ac:dyDescent="0.25">
      <c r="A304" s="9" t="s">
        <v>161</v>
      </c>
      <c r="B304" s="9" t="s">
        <v>162</v>
      </c>
      <c r="C304" s="9" t="s">
        <v>156</v>
      </c>
      <c r="D304" s="9" t="s">
        <v>148</v>
      </c>
      <c r="E304" s="9">
        <v>2023</v>
      </c>
      <c r="F304" s="9">
        <v>7</v>
      </c>
      <c r="G304" s="9">
        <v>112.4714</v>
      </c>
      <c r="H304" s="9">
        <v>110.87050000000001</v>
      </c>
      <c r="I304" s="9">
        <v>108.491</v>
      </c>
      <c r="J304" s="9">
        <v>123.3802</v>
      </c>
      <c r="K304" s="9">
        <v>152.0993</v>
      </c>
      <c r="L304" s="9">
        <v>177.67420000000001</v>
      </c>
      <c r="M304" s="9">
        <v>200.10300000000001</v>
      </c>
      <c r="N304" s="9">
        <v>218.3297</v>
      </c>
      <c r="O304" s="9">
        <v>237.84909999999999</v>
      </c>
      <c r="P304" s="9">
        <v>249.71860000000001</v>
      </c>
      <c r="Q304" s="9">
        <v>254.34710000000001</v>
      </c>
      <c r="R304" s="9">
        <v>253.16720000000001</v>
      </c>
      <c r="S304" s="9">
        <v>191.8683</v>
      </c>
      <c r="T304" s="9">
        <v>166.4787</v>
      </c>
      <c r="U304" s="9">
        <v>167.952</v>
      </c>
      <c r="V304" s="9">
        <v>162.1782</v>
      </c>
      <c r="W304" s="9">
        <v>146.33359999999999</v>
      </c>
      <c r="X304" s="9">
        <v>110.2882</v>
      </c>
      <c r="Y304" s="9">
        <v>119.2908</v>
      </c>
      <c r="Z304" s="9">
        <v>143.07140000000001</v>
      </c>
      <c r="AA304" s="9">
        <v>136.80090000000001</v>
      </c>
      <c r="AB304" s="9">
        <v>127.16289999999999</v>
      </c>
      <c r="AC304" s="9">
        <v>118.3475</v>
      </c>
      <c r="AD304" s="9">
        <v>118.40170000000001</v>
      </c>
      <c r="AE304" s="9">
        <v>148.47880000000001</v>
      </c>
      <c r="AF304" s="9">
        <v>112.071</v>
      </c>
      <c r="AG304" s="9">
        <v>110.0076</v>
      </c>
      <c r="AH304" s="9">
        <v>112.22839999999999</v>
      </c>
      <c r="AI304" s="9">
        <v>125.947</v>
      </c>
      <c r="AJ304" s="9">
        <v>153.2123</v>
      </c>
      <c r="AK304" s="9">
        <v>176.30619999999999</v>
      </c>
      <c r="AL304" s="9">
        <v>196.41229999999999</v>
      </c>
      <c r="AM304" s="9">
        <v>217.65010000000001</v>
      </c>
      <c r="AN304" s="9">
        <v>232.2466</v>
      </c>
      <c r="AO304" s="9">
        <v>243.4332</v>
      </c>
      <c r="AP304" s="9">
        <v>243.95330000000001</v>
      </c>
      <c r="AQ304" s="9">
        <v>239.62219999999999</v>
      </c>
      <c r="AR304" s="9">
        <v>235.70490000000001</v>
      </c>
      <c r="AS304" s="9">
        <v>231.376</v>
      </c>
      <c r="AT304" s="9">
        <v>233.3134</v>
      </c>
      <c r="AU304" s="9">
        <v>225.49770000000001</v>
      </c>
      <c r="AV304" s="9">
        <v>210.8717</v>
      </c>
      <c r="AW304" s="9">
        <v>166.54390000000001</v>
      </c>
      <c r="AX304" s="9">
        <v>149.86940000000001</v>
      </c>
      <c r="AY304" s="9">
        <v>146.57429999999999</v>
      </c>
      <c r="AZ304" s="9">
        <v>136.53489999999999</v>
      </c>
      <c r="BA304" s="9">
        <v>126.1643</v>
      </c>
      <c r="BB304" s="9">
        <v>120.0381</v>
      </c>
      <c r="BC304" s="9">
        <v>119.78019999999999</v>
      </c>
      <c r="BD304" s="9">
        <v>212.48689999999999</v>
      </c>
      <c r="BE304" s="29">
        <v>68.056110000000004</v>
      </c>
      <c r="BF304" s="29">
        <v>67.414330000000007</v>
      </c>
      <c r="BG304" s="29">
        <v>67.147670000000005</v>
      </c>
      <c r="BH304" s="29">
        <v>66.986559999999997</v>
      </c>
      <c r="BI304" s="29">
        <v>66.812550000000002</v>
      </c>
      <c r="BJ304" s="29">
        <v>66.812550000000002</v>
      </c>
      <c r="BK304" s="29">
        <v>67.257000000000005</v>
      </c>
      <c r="BL304" s="29">
        <v>68.517219999999995</v>
      </c>
      <c r="BM304" s="29">
        <v>70.472219999999993</v>
      </c>
      <c r="BN304" s="29">
        <v>73.396780000000007</v>
      </c>
      <c r="BO304" s="29">
        <v>75.044439999999994</v>
      </c>
      <c r="BP304" s="29">
        <v>73.695890000000006</v>
      </c>
      <c r="BQ304" s="29">
        <v>74.403220000000005</v>
      </c>
      <c r="BR304" s="29">
        <v>76.812219999999996</v>
      </c>
      <c r="BS304" s="29">
        <v>78.872219999999999</v>
      </c>
      <c r="BT304" s="29">
        <v>79.001440000000002</v>
      </c>
      <c r="BU304" s="29">
        <v>79.949659999999994</v>
      </c>
      <c r="BV304" s="29">
        <v>79.127440000000007</v>
      </c>
      <c r="BW304" s="29">
        <v>75.611000000000004</v>
      </c>
      <c r="BX304" s="29">
        <v>73.384550000000004</v>
      </c>
      <c r="BY304" s="29">
        <v>71.934229999999999</v>
      </c>
      <c r="BZ304" s="29">
        <v>71.42456</v>
      </c>
      <c r="CA304" s="29">
        <v>70.552340000000001</v>
      </c>
      <c r="CB304" s="29">
        <v>70.233329999999995</v>
      </c>
      <c r="CC304" s="9">
        <v>2.1072649999999999</v>
      </c>
      <c r="CD304" s="9">
        <v>2.010707</v>
      </c>
      <c r="CE304" s="9">
        <v>2.0456180000000002</v>
      </c>
      <c r="CF304" s="9">
        <v>2.0271680000000001</v>
      </c>
      <c r="CG304" s="9">
        <v>1.8456189999999999</v>
      </c>
      <c r="CH304" s="9">
        <v>1.6452629999999999</v>
      </c>
      <c r="CI304" s="9">
        <v>2.5320909999999999</v>
      </c>
      <c r="CJ304" s="9">
        <v>4.6398650000000004</v>
      </c>
      <c r="CK304" s="9">
        <v>6.7585740000000003</v>
      </c>
      <c r="CL304" s="9">
        <v>10.618830000000001</v>
      </c>
      <c r="CM304" s="9">
        <v>10.62513</v>
      </c>
      <c r="CN304" s="9">
        <v>15.503920000000001</v>
      </c>
      <c r="CO304" s="9">
        <v>10.99062</v>
      </c>
      <c r="CP304" s="9">
        <v>10.575559999999999</v>
      </c>
      <c r="CQ304" s="9">
        <v>15.17083</v>
      </c>
      <c r="CR304" s="9">
        <v>12.07999</v>
      </c>
      <c r="CS304" s="9">
        <v>15.45612</v>
      </c>
      <c r="CT304" s="9">
        <v>13.539300000000001</v>
      </c>
      <c r="CU304" s="9">
        <v>9.4165220000000005</v>
      </c>
      <c r="CV304" s="9">
        <v>6.6682949999999996</v>
      </c>
      <c r="CW304" s="9">
        <v>4.660139</v>
      </c>
      <c r="CX304" s="9">
        <v>2.6084540000000001</v>
      </c>
      <c r="CY304" s="9">
        <v>3.733644</v>
      </c>
      <c r="CZ304" s="9">
        <v>3.6554350000000002</v>
      </c>
      <c r="DA304" s="9">
        <v>10.00976</v>
      </c>
    </row>
    <row r="305" spans="1:105" x14ac:dyDescent="0.25">
      <c r="A305" s="9" t="s">
        <v>161</v>
      </c>
      <c r="B305" s="9" t="s">
        <v>162</v>
      </c>
      <c r="C305" s="9" t="s">
        <v>156</v>
      </c>
      <c r="D305" s="9" t="s">
        <v>148</v>
      </c>
      <c r="E305" s="9">
        <v>2023</v>
      </c>
      <c r="F305" s="9">
        <v>8</v>
      </c>
      <c r="BE305" s="29">
        <v>71.289330000000007</v>
      </c>
      <c r="BF305" s="29">
        <v>71.499650000000003</v>
      </c>
      <c r="BG305" s="29">
        <v>70.876000000000005</v>
      </c>
      <c r="BH305" s="29">
        <v>70.657330000000002</v>
      </c>
      <c r="BI305" s="29">
        <v>70.488879999999995</v>
      </c>
      <c r="BJ305" s="29">
        <v>69.962580000000003</v>
      </c>
      <c r="BK305" s="29">
        <v>70.091470000000001</v>
      </c>
      <c r="BL305" s="29">
        <v>69.752269999999996</v>
      </c>
      <c r="BM305" s="29">
        <v>71.276269999999997</v>
      </c>
      <c r="BN305" s="29">
        <v>73.908090000000001</v>
      </c>
      <c r="BO305" s="29">
        <v>77.298479999999998</v>
      </c>
      <c r="BP305" s="29">
        <v>79.782939999999996</v>
      </c>
      <c r="BQ305" s="29">
        <v>81.220089999999999</v>
      </c>
      <c r="BR305" s="29">
        <v>81.956270000000004</v>
      </c>
      <c r="BS305" s="29">
        <v>81.490750000000006</v>
      </c>
      <c r="BT305" s="29">
        <v>81.290310000000005</v>
      </c>
      <c r="BU305" s="29">
        <v>80.577330000000003</v>
      </c>
      <c r="BV305" s="29">
        <v>79.740359999999995</v>
      </c>
      <c r="BW305" s="29">
        <v>77.071370000000002</v>
      </c>
      <c r="BX305" s="29">
        <v>75.868530000000007</v>
      </c>
      <c r="BY305" s="29">
        <v>74.118579999999994</v>
      </c>
      <c r="BZ305" s="29">
        <v>73.308269999999993</v>
      </c>
      <c r="CA305" s="29">
        <v>72.688890000000001</v>
      </c>
      <c r="CB305" s="29">
        <v>72.565600000000003</v>
      </c>
    </row>
    <row r="306" spans="1:105" x14ac:dyDescent="0.25">
      <c r="A306" s="9" t="s">
        <v>161</v>
      </c>
      <c r="B306" s="9" t="s">
        <v>162</v>
      </c>
      <c r="C306" s="9" t="s">
        <v>156</v>
      </c>
      <c r="D306" s="9" t="s">
        <v>148</v>
      </c>
      <c r="E306" s="9">
        <v>2023</v>
      </c>
      <c r="F306" s="9">
        <v>9</v>
      </c>
      <c r="BE306" s="29">
        <v>67.857330000000005</v>
      </c>
      <c r="BF306" s="29">
        <v>67.429550000000006</v>
      </c>
      <c r="BG306" s="29">
        <v>67.2</v>
      </c>
      <c r="BH306" s="29">
        <v>66.02167</v>
      </c>
      <c r="BI306" s="29">
        <v>65.940330000000003</v>
      </c>
      <c r="BJ306" s="29">
        <v>65.723659999999995</v>
      </c>
      <c r="BK306" s="29">
        <v>66.362560000000002</v>
      </c>
      <c r="BL306" s="29">
        <v>67.54034</v>
      </c>
      <c r="BM306" s="29">
        <v>71.505549999999999</v>
      </c>
      <c r="BN306" s="29">
        <v>76.522220000000004</v>
      </c>
      <c r="BO306" s="29">
        <v>82.022220000000004</v>
      </c>
      <c r="BP306" s="29">
        <v>83.923109999999994</v>
      </c>
      <c r="BQ306" s="29">
        <v>84.373660000000001</v>
      </c>
      <c r="BR306" s="29">
        <v>83.799109999999999</v>
      </c>
      <c r="BS306" s="29">
        <v>85.088329999999999</v>
      </c>
      <c r="BT306" s="29">
        <v>86.840329999999994</v>
      </c>
      <c r="BU306" s="29">
        <v>86.243889999999993</v>
      </c>
      <c r="BV306" s="29">
        <v>85.093000000000004</v>
      </c>
      <c r="BW306" s="29">
        <v>83.096779999999995</v>
      </c>
      <c r="BX306" s="29">
        <v>79.553219999999996</v>
      </c>
      <c r="BY306" s="29">
        <v>76.989779999999996</v>
      </c>
      <c r="BZ306" s="29">
        <v>75.779560000000004</v>
      </c>
      <c r="CA306" s="29">
        <v>74.470439999999996</v>
      </c>
      <c r="CB306" s="29">
        <v>73.138000000000005</v>
      </c>
    </row>
    <row r="307" spans="1:105" x14ac:dyDescent="0.25">
      <c r="A307" s="9" t="s">
        <v>161</v>
      </c>
      <c r="B307" s="9" t="s">
        <v>162</v>
      </c>
      <c r="C307" s="9" t="s">
        <v>156</v>
      </c>
      <c r="D307" s="9" t="s">
        <v>148</v>
      </c>
      <c r="E307" s="9">
        <v>2023</v>
      </c>
      <c r="F307" s="9">
        <v>10</v>
      </c>
      <c r="BE307" s="29">
        <v>65.403220000000005</v>
      </c>
      <c r="BF307" s="29">
        <v>64.834220000000002</v>
      </c>
      <c r="BG307" s="29">
        <v>64.42689</v>
      </c>
      <c r="BH307" s="29">
        <v>63.982439999999997</v>
      </c>
      <c r="BI307" s="29">
        <v>63.442999999999998</v>
      </c>
      <c r="BJ307" s="29">
        <v>62.64678</v>
      </c>
      <c r="BK307" s="29">
        <v>62.785110000000003</v>
      </c>
      <c r="BL307" s="29">
        <v>64.246780000000001</v>
      </c>
      <c r="BM307" s="29">
        <v>67.500889999999998</v>
      </c>
      <c r="BN307" s="29">
        <v>71.699110000000005</v>
      </c>
      <c r="BO307" s="29">
        <v>74.814890000000005</v>
      </c>
      <c r="BP307" s="29">
        <v>76.840670000000003</v>
      </c>
      <c r="BQ307" s="29">
        <v>79.571330000000003</v>
      </c>
      <c r="BR307" s="29">
        <v>80.456440000000001</v>
      </c>
      <c r="BS307" s="29">
        <v>80.367549999999994</v>
      </c>
      <c r="BT307" s="29">
        <v>80.008769999999998</v>
      </c>
      <c r="BU307" s="29">
        <v>80.133330000000001</v>
      </c>
      <c r="BV307" s="29">
        <v>79.846220000000002</v>
      </c>
      <c r="BW307" s="29">
        <v>75.461110000000005</v>
      </c>
      <c r="BX307" s="29">
        <v>71.85145</v>
      </c>
      <c r="BY307" s="29">
        <v>69.870779999999996</v>
      </c>
      <c r="BZ307" s="29">
        <v>68.340670000000003</v>
      </c>
      <c r="CA307" s="29">
        <v>67.166659999999993</v>
      </c>
      <c r="CB307" s="29">
        <v>66.544439999999994</v>
      </c>
    </row>
    <row r="308" spans="1:105" x14ac:dyDescent="0.25">
      <c r="A308" s="9" t="s">
        <v>161</v>
      </c>
      <c r="B308" s="9" t="s">
        <v>162</v>
      </c>
      <c r="C308" s="9" t="s">
        <v>156</v>
      </c>
      <c r="D308" s="9" t="s">
        <v>148</v>
      </c>
      <c r="E308" s="9">
        <v>2024</v>
      </c>
      <c r="F308" s="9">
        <v>5</v>
      </c>
      <c r="BE308" s="29">
        <v>62.362679999999997</v>
      </c>
      <c r="BF308" s="29">
        <v>62.112679999999997</v>
      </c>
      <c r="BG308" s="29">
        <v>61.862679999999997</v>
      </c>
      <c r="BH308" s="29">
        <v>61.144669999999998</v>
      </c>
      <c r="BI308" s="29">
        <v>60.734749999999998</v>
      </c>
      <c r="BJ308" s="29">
        <v>60.119079999999997</v>
      </c>
      <c r="BK308" s="29">
        <v>61.790039999999998</v>
      </c>
      <c r="BL308" s="29">
        <v>63.82985</v>
      </c>
      <c r="BM308" s="29">
        <v>67.051469999999995</v>
      </c>
      <c r="BN308" s="29">
        <v>70.528459999999995</v>
      </c>
      <c r="BO308" s="29">
        <v>73.182389999999998</v>
      </c>
      <c r="BP308" s="29">
        <v>74.195179999999993</v>
      </c>
      <c r="BQ308" s="29">
        <v>73.630179999999996</v>
      </c>
      <c r="BR308" s="29">
        <v>74.419200000000004</v>
      </c>
      <c r="BS308" s="29">
        <v>75.074889999999996</v>
      </c>
      <c r="BT308" s="29">
        <v>74.242239999999995</v>
      </c>
      <c r="BU308" s="29">
        <v>73.500810000000001</v>
      </c>
      <c r="BV308" s="29">
        <v>72.454999999999998</v>
      </c>
      <c r="BW308" s="29">
        <v>71.307460000000006</v>
      </c>
      <c r="BX308" s="29">
        <v>68.523409999999998</v>
      </c>
      <c r="BY308" s="29">
        <v>66.793239999999997</v>
      </c>
      <c r="BZ308" s="29">
        <v>65.866290000000006</v>
      </c>
      <c r="CA308" s="29">
        <v>65.616290000000006</v>
      </c>
      <c r="CB308" s="29">
        <v>64.452129999999997</v>
      </c>
    </row>
    <row r="309" spans="1:105" x14ac:dyDescent="0.25">
      <c r="A309" s="9" t="s">
        <v>161</v>
      </c>
      <c r="B309" s="9" t="s">
        <v>162</v>
      </c>
      <c r="C309" s="9" t="s">
        <v>156</v>
      </c>
      <c r="D309" s="9" t="s">
        <v>148</v>
      </c>
      <c r="E309" s="9">
        <v>2024</v>
      </c>
      <c r="F309" s="9">
        <v>6</v>
      </c>
      <c r="BE309" s="29">
        <v>63.282200000000003</v>
      </c>
      <c r="BF309" s="29">
        <v>63.122280000000003</v>
      </c>
      <c r="BG309" s="29">
        <v>62.442129999999999</v>
      </c>
      <c r="BH309" s="29">
        <v>62.478340000000003</v>
      </c>
      <c r="BI309" s="29">
        <v>61.548200000000001</v>
      </c>
      <c r="BJ309" s="29">
        <v>61.985770000000002</v>
      </c>
      <c r="BK309" s="29">
        <v>62.186140000000002</v>
      </c>
      <c r="BL309" s="29">
        <v>64.333669999999998</v>
      </c>
      <c r="BM309" s="29">
        <v>66.437579999999997</v>
      </c>
      <c r="BN309" s="29">
        <v>68.680549999999997</v>
      </c>
      <c r="BO309" s="29">
        <v>71.147940000000006</v>
      </c>
      <c r="BP309" s="29">
        <v>73.345110000000005</v>
      </c>
      <c r="BQ309" s="29">
        <v>74.821690000000004</v>
      </c>
      <c r="BR309" s="29">
        <v>75.509270000000001</v>
      </c>
      <c r="BS309" s="29">
        <v>75.931979999999996</v>
      </c>
      <c r="BT309" s="29">
        <v>75.871319999999997</v>
      </c>
      <c r="BU309" s="29">
        <v>74.937979999999996</v>
      </c>
      <c r="BV309" s="29">
        <v>74.023820000000001</v>
      </c>
      <c r="BW309" s="29">
        <v>72.228020000000001</v>
      </c>
      <c r="BX309" s="29">
        <v>70.284040000000005</v>
      </c>
      <c r="BY309" s="29">
        <v>67.492570000000001</v>
      </c>
      <c r="BZ309" s="29">
        <v>66.419120000000007</v>
      </c>
      <c r="CA309" s="29">
        <v>65.726179999999999</v>
      </c>
      <c r="CB309" s="29">
        <v>64.979380000000006</v>
      </c>
    </row>
    <row r="310" spans="1:105" x14ac:dyDescent="0.25">
      <c r="A310" s="9" t="s">
        <v>161</v>
      </c>
      <c r="B310" s="9" t="s">
        <v>162</v>
      </c>
      <c r="C310" s="9" t="s">
        <v>156</v>
      </c>
      <c r="D310" s="9" t="s">
        <v>148</v>
      </c>
      <c r="E310" s="9">
        <v>2024</v>
      </c>
      <c r="F310" s="9">
        <v>7</v>
      </c>
      <c r="G310" s="9">
        <v>112.4709</v>
      </c>
      <c r="H310" s="9">
        <v>110.7715</v>
      </c>
      <c r="I310" s="9">
        <v>108.37309999999999</v>
      </c>
      <c r="J310" s="9">
        <v>123.3305</v>
      </c>
      <c r="K310" s="9">
        <v>151.8913</v>
      </c>
      <c r="L310" s="9">
        <v>177.5617</v>
      </c>
      <c r="M310" s="9">
        <v>200.1464</v>
      </c>
      <c r="N310" s="9">
        <v>218.3124</v>
      </c>
      <c r="O310" s="9">
        <v>237.92009999999999</v>
      </c>
      <c r="P310" s="9">
        <v>249.74520000000001</v>
      </c>
      <c r="Q310" s="9">
        <v>254.3219</v>
      </c>
      <c r="R310" s="9">
        <v>253.1225</v>
      </c>
      <c r="S310" s="9">
        <v>191.86490000000001</v>
      </c>
      <c r="T310" s="9">
        <v>166.77160000000001</v>
      </c>
      <c r="U310" s="9">
        <v>168.2449</v>
      </c>
      <c r="V310" s="9">
        <v>162.642</v>
      </c>
      <c r="W310" s="9">
        <v>146.797</v>
      </c>
      <c r="X310" s="9">
        <v>110.758</v>
      </c>
      <c r="Y310" s="9">
        <v>119.80889999999999</v>
      </c>
      <c r="Z310" s="9">
        <v>143.35130000000001</v>
      </c>
      <c r="AA310" s="9">
        <v>137.1771</v>
      </c>
      <c r="AB310" s="9">
        <v>127.4564</v>
      </c>
      <c r="AC310" s="9">
        <v>118.62690000000001</v>
      </c>
      <c r="AD310" s="9">
        <v>118.6811</v>
      </c>
      <c r="AE310" s="9">
        <v>148.80449999999999</v>
      </c>
      <c r="AF310" s="9">
        <v>112.0705</v>
      </c>
      <c r="AG310" s="9">
        <v>109.9087</v>
      </c>
      <c r="AH310" s="9">
        <v>112.11060000000001</v>
      </c>
      <c r="AI310" s="9">
        <v>125.8972</v>
      </c>
      <c r="AJ310" s="9">
        <v>153.0043</v>
      </c>
      <c r="AK310" s="9">
        <v>176.1936</v>
      </c>
      <c r="AL310" s="9">
        <v>196.45570000000001</v>
      </c>
      <c r="AM310" s="9">
        <v>217.6328</v>
      </c>
      <c r="AN310" s="9">
        <v>232.3177</v>
      </c>
      <c r="AO310" s="9">
        <v>243.4598</v>
      </c>
      <c r="AP310" s="9">
        <v>243.9281</v>
      </c>
      <c r="AQ310" s="9">
        <v>239.57749999999999</v>
      </c>
      <c r="AR310" s="9">
        <v>235.70140000000001</v>
      </c>
      <c r="AS310" s="9">
        <v>231.66890000000001</v>
      </c>
      <c r="AT310" s="9">
        <v>233.6063</v>
      </c>
      <c r="AU310" s="9">
        <v>225.9615</v>
      </c>
      <c r="AV310" s="9">
        <v>211.33500000000001</v>
      </c>
      <c r="AW310" s="9">
        <v>167.0137</v>
      </c>
      <c r="AX310" s="9">
        <v>150.38759999999999</v>
      </c>
      <c r="AY310" s="9">
        <v>146.85419999999999</v>
      </c>
      <c r="AZ310" s="9">
        <v>136.9111</v>
      </c>
      <c r="BA310" s="9">
        <v>126.45780000000001</v>
      </c>
      <c r="BB310" s="9">
        <v>120.3175</v>
      </c>
      <c r="BC310" s="9">
        <v>120.0596</v>
      </c>
      <c r="BD310" s="9">
        <v>212.81270000000001</v>
      </c>
      <c r="BE310" s="29">
        <v>68.056110000000004</v>
      </c>
      <c r="BF310" s="29">
        <v>67.414330000000007</v>
      </c>
      <c r="BG310" s="29">
        <v>67.147670000000005</v>
      </c>
      <c r="BH310" s="29">
        <v>66.986559999999997</v>
      </c>
      <c r="BI310" s="29">
        <v>66.812550000000002</v>
      </c>
      <c r="BJ310" s="29">
        <v>66.812550000000002</v>
      </c>
      <c r="BK310" s="29">
        <v>67.257000000000005</v>
      </c>
      <c r="BL310" s="29">
        <v>68.517219999999995</v>
      </c>
      <c r="BM310" s="29">
        <v>70.472219999999993</v>
      </c>
      <c r="BN310" s="29">
        <v>73.396780000000007</v>
      </c>
      <c r="BO310" s="29">
        <v>75.044439999999994</v>
      </c>
      <c r="BP310" s="29">
        <v>73.695890000000006</v>
      </c>
      <c r="BQ310" s="29">
        <v>74.403220000000005</v>
      </c>
      <c r="BR310" s="29">
        <v>76.812219999999996</v>
      </c>
      <c r="BS310" s="29">
        <v>78.872219999999999</v>
      </c>
      <c r="BT310" s="29">
        <v>79.001440000000002</v>
      </c>
      <c r="BU310" s="29">
        <v>79.949659999999994</v>
      </c>
      <c r="BV310" s="29">
        <v>79.127440000000007</v>
      </c>
      <c r="BW310" s="29">
        <v>75.611000000000004</v>
      </c>
      <c r="BX310" s="29">
        <v>73.384550000000004</v>
      </c>
      <c r="BY310" s="29">
        <v>71.934229999999999</v>
      </c>
      <c r="BZ310" s="29">
        <v>71.42456</v>
      </c>
      <c r="CA310" s="29">
        <v>70.552340000000001</v>
      </c>
      <c r="CB310" s="29">
        <v>70.233329999999995</v>
      </c>
      <c r="CC310" s="9">
        <v>2.098039</v>
      </c>
      <c r="CD310" s="9">
        <v>2.0024160000000002</v>
      </c>
      <c r="CE310" s="9">
        <v>2.0376949999999998</v>
      </c>
      <c r="CF310" s="9">
        <v>2.0190229999999998</v>
      </c>
      <c r="CG310" s="9">
        <v>1.8363229999999999</v>
      </c>
      <c r="CH310" s="9">
        <v>1.6359980000000001</v>
      </c>
      <c r="CI310" s="9">
        <v>2.5172099999999999</v>
      </c>
      <c r="CJ310" s="9">
        <v>4.6196140000000003</v>
      </c>
      <c r="CK310" s="9">
        <v>6.7214320000000001</v>
      </c>
      <c r="CL310" s="9">
        <v>10.577439999999999</v>
      </c>
      <c r="CM310" s="9">
        <v>10.583170000000001</v>
      </c>
      <c r="CN310" s="9">
        <v>15.397500000000001</v>
      </c>
      <c r="CO310" s="9">
        <v>10.89114</v>
      </c>
      <c r="CP310" s="9">
        <v>10.50572</v>
      </c>
      <c r="CQ310" s="9">
        <v>15.10328</v>
      </c>
      <c r="CR310" s="9">
        <v>12.009219999999999</v>
      </c>
      <c r="CS310" s="9">
        <v>15.398149999999999</v>
      </c>
      <c r="CT310" s="9">
        <v>13.48907</v>
      </c>
      <c r="CU310" s="9">
        <v>9.3630080000000007</v>
      </c>
      <c r="CV310" s="9">
        <v>6.6070900000000004</v>
      </c>
      <c r="CW310" s="9">
        <v>4.6226089999999997</v>
      </c>
      <c r="CX310" s="9">
        <v>2.5930390000000001</v>
      </c>
      <c r="CY310" s="9">
        <v>3.7236669999999998</v>
      </c>
      <c r="CZ310" s="9">
        <v>3.6466470000000002</v>
      </c>
      <c r="DA310" s="9">
        <v>9.9610719999999997</v>
      </c>
    </row>
    <row r="311" spans="1:105" x14ac:dyDescent="0.25">
      <c r="A311" s="9" t="s">
        <v>161</v>
      </c>
      <c r="B311" s="9" t="s">
        <v>162</v>
      </c>
      <c r="C311" s="9" t="s">
        <v>156</v>
      </c>
      <c r="D311" s="9" t="s">
        <v>148</v>
      </c>
      <c r="E311" s="9">
        <v>2024</v>
      </c>
      <c r="F311" s="9">
        <v>8</v>
      </c>
      <c r="BE311" s="29">
        <v>71.289330000000007</v>
      </c>
      <c r="BF311" s="29">
        <v>71.499650000000003</v>
      </c>
      <c r="BG311" s="29">
        <v>70.876000000000005</v>
      </c>
      <c r="BH311" s="29">
        <v>70.657330000000002</v>
      </c>
      <c r="BI311" s="29">
        <v>70.488879999999995</v>
      </c>
      <c r="BJ311" s="29">
        <v>69.962580000000003</v>
      </c>
      <c r="BK311" s="29">
        <v>70.091470000000001</v>
      </c>
      <c r="BL311" s="29">
        <v>69.752269999999996</v>
      </c>
      <c r="BM311" s="29">
        <v>71.276269999999997</v>
      </c>
      <c r="BN311" s="29">
        <v>73.908090000000001</v>
      </c>
      <c r="BO311" s="29">
        <v>77.298479999999998</v>
      </c>
      <c r="BP311" s="29">
        <v>79.782939999999996</v>
      </c>
      <c r="BQ311" s="29">
        <v>81.220089999999999</v>
      </c>
      <c r="BR311" s="29">
        <v>81.956270000000004</v>
      </c>
      <c r="BS311" s="29">
        <v>81.490750000000006</v>
      </c>
      <c r="BT311" s="29">
        <v>81.290310000000005</v>
      </c>
      <c r="BU311" s="29">
        <v>80.577330000000003</v>
      </c>
      <c r="BV311" s="29">
        <v>79.740359999999995</v>
      </c>
      <c r="BW311" s="29">
        <v>77.071370000000002</v>
      </c>
      <c r="BX311" s="29">
        <v>75.868530000000007</v>
      </c>
      <c r="BY311" s="29">
        <v>74.118579999999994</v>
      </c>
      <c r="BZ311" s="29">
        <v>73.308269999999993</v>
      </c>
      <c r="CA311" s="29">
        <v>72.688890000000001</v>
      </c>
      <c r="CB311" s="29">
        <v>72.565600000000003</v>
      </c>
    </row>
    <row r="312" spans="1:105" x14ac:dyDescent="0.25">
      <c r="A312" s="9" t="s">
        <v>161</v>
      </c>
      <c r="B312" s="9" t="s">
        <v>162</v>
      </c>
      <c r="C312" s="9" t="s">
        <v>156</v>
      </c>
      <c r="D312" s="9" t="s">
        <v>148</v>
      </c>
      <c r="E312" s="9">
        <v>2024</v>
      </c>
      <c r="F312" s="9">
        <v>9</v>
      </c>
      <c r="BE312" s="29">
        <v>67.857330000000005</v>
      </c>
      <c r="BF312" s="29">
        <v>67.429550000000006</v>
      </c>
      <c r="BG312" s="29">
        <v>67.2</v>
      </c>
      <c r="BH312" s="29">
        <v>66.02167</v>
      </c>
      <c r="BI312" s="29">
        <v>65.940330000000003</v>
      </c>
      <c r="BJ312" s="29">
        <v>65.723659999999995</v>
      </c>
      <c r="BK312" s="29">
        <v>66.362560000000002</v>
      </c>
      <c r="BL312" s="29">
        <v>67.54034</v>
      </c>
      <c r="BM312" s="29">
        <v>71.505549999999999</v>
      </c>
      <c r="BN312" s="29">
        <v>76.522220000000004</v>
      </c>
      <c r="BO312" s="29">
        <v>82.022220000000004</v>
      </c>
      <c r="BP312" s="29">
        <v>83.923109999999994</v>
      </c>
      <c r="BQ312" s="29">
        <v>84.373660000000001</v>
      </c>
      <c r="BR312" s="29">
        <v>83.799109999999999</v>
      </c>
      <c r="BS312" s="29">
        <v>85.088329999999999</v>
      </c>
      <c r="BT312" s="29">
        <v>86.840329999999994</v>
      </c>
      <c r="BU312" s="29">
        <v>86.243889999999993</v>
      </c>
      <c r="BV312" s="29">
        <v>85.093000000000004</v>
      </c>
      <c r="BW312" s="29">
        <v>83.096779999999995</v>
      </c>
      <c r="BX312" s="29">
        <v>79.553219999999996</v>
      </c>
      <c r="BY312" s="29">
        <v>76.989779999999996</v>
      </c>
      <c r="BZ312" s="29">
        <v>75.779560000000004</v>
      </c>
      <c r="CA312" s="29">
        <v>74.470439999999996</v>
      </c>
      <c r="CB312" s="29">
        <v>73.138000000000005</v>
      </c>
    </row>
    <row r="313" spans="1:105" x14ac:dyDescent="0.25">
      <c r="A313" s="9" t="s">
        <v>161</v>
      </c>
      <c r="B313" s="9" t="s">
        <v>162</v>
      </c>
      <c r="C313" s="9" t="s">
        <v>156</v>
      </c>
      <c r="D313" s="9" t="s">
        <v>148</v>
      </c>
      <c r="E313" s="9">
        <v>2024</v>
      </c>
      <c r="F313" s="9">
        <v>10</v>
      </c>
      <c r="BE313" s="29">
        <v>65.403220000000005</v>
      </c>
      <c r="BF313" s="29">
        <v>64.834220000000002</v>
      </c>
      <c r="BG313" s="29">
        <v>64.42689</v>
      </c>
      <c r="BH313" s="29">
        <v>63.982439999999997</v>
      </c>
      <c r="BI313" s="29">
        <v>63.442999999999998</v>
      </c>
      <c r="BJ313" s="29">
        <v>62.64678</v>
      </c>
      <c r="BK313" s="29">
        <v>62.785110000000003</v>
      </c>
      <c r="BL313" s="29">
        <v>64.246780000000001</v>
      </c>
      <c r="BM313" s="29">
        <v>67.500889999999998</v>
      </c>
      <c r="BN313" s="29">
        <v>71.699110000000005</v>
      </c>
      <c r="BO313" s="29">
        <v>74.814890000000005</v>
      </c>
      <c r="BP313" s="29">
        <v>76.840670000000003</v>
      </c>
      <c r="BQ313" s="29">
        <v>79.571330000000003</v>
      </c>
      <c r="BR313" s="29">
        <v>80.456440000000001</v>
      </c>
      <c r="BS313" s="29">
        <v>80.367549999999994</v>
      </c>
      <c r="BT313" s="29">
        <v>80.008769999999998</v>
      </c>
      <c r="BU313" s="29">
        <v>80.133330000000001</v>
      </c>
      <c r="BV313" s="29">
        <v>79.846220000000002</v>
      </c>
      <c r="BW313" s="29">
        <v>75.461110000000005</v>
      </c>
      <c r="BX313" s="29">
        <v>71.85145</v>
      </c>
      <c r="BY313" s="29">
        <v>69.870779999999996</v>
      </c>
      <c r="BZ313" s="29">
        <v>68.340670000000003</v>
      </c>
      <c r="CA313" s="29">
        <v>67.166659999999993</v>
      </c>
      <c r="CB313" s="29">
        <v>66.544439999999994</v>
      </c>
    </row>
    <row r="314" spans="1:105" x14ac:dyDescent="0.25">
      <c r="A314" s="9" t="s">
        <v>161</v>
      </c>
      <c r="B314" s="9" t="s">
        <v>162</v>
      </c>
      <c r="C314" s="9" t="s">
        <v>156</v>
      </c>
      <c r="D314" s="9" t="s">
        <v>148</v>
      </c>
      <c r="E314" s="9">
        <v>2025</v>
      </c>
      <c r="F314" s="9">
        <v>5</v>
      </c>
      <c r="BE314" s="29">
        <v>62.362679999999997</v>
      </c>
      <c r="BF314" s="29">
        <v>62.112679999999997</v>
      </c>
      <c r="BG314" s="29">
        <v>61.862679999999997</v>
      </c>
      <c r="BH314" s="29">
        <v>61.144669999999998</v>
      </c>
      <c r="BI314" s="29">
        <v>60.734749999999998</v>
      </c>
      <c r="BJ314" s="29">
        <v>60.119079999999997</v>
      </c>
      <c r="BK314" s="29">
        <v>61.790039999999998</v>
      </c>
      <c r="BL314" s="29">
        <v>63.82985</v>
      </c>
      <c r="BM314" s="29">
        <v>67.051469999999995</v>
      </c>
      <c r="BN314" s="29">
        <v>70.528459999999995</v>
      </c>
      <c r="BO314" s="29">
        <v>73.182389999999998</v>
      </c>
      <c r="BP314" s="29">
        <v>74.195179999999993</v>
      </c>
      <c r="BQ314" s="29">
        <v>73.630179999999996</v>
      </c>
      <c r="BR314" s="29">
        <v>74.419200000000004</v>
      </c>
      <c r="BS314" s="29">
        <v>75.074889999999996</v>
      </c>
      <c r="BT314" s="29">
        <v>74.242239999999995</v>
      </c>
      <c r="BU314" s="29">
        <v>73.500810000000001</v>
      </c>
      <c r="BV314" s="29">
        <v>72.454999999999998</v>
      </c>
      <c r="BW314" s="29">
        <v>71.307460000000006</v>
      </c>
      <c r="BX314" s="29">
        <v>68.523409999999998</v>
      </c>
      <c r="BY314" s="29">
        <v>66.793239999999997</v>
      </c>
      <c r="BZ314" s="29">
        <v>65.866290000000006</v>
      </c>
      <c r="CA314" s="29">
        <v>65.616290000000006</v>
      </c>
      <c r="CB314" s="29">
        <v>64.452129999999997</v>
      </c>
    </row>
    <row r="315" spans="1:105" x14ac:dyDescent="0.25">
      <c r="A315" s="9" t="s">
        <v>161</v>
      </c>
      <c r="B315" s="9" t="s">
        <v>162</v>
      </c>
      <c r="C315" s="9" t="s">
        <v>156</v>
      </c>
      <c r="D315" s="9" t="s">
        <v>148</v>
      </c>
      <c r="E315" s="9">
        <v>2025</v>
      </c>
      <c r="F315" s="9">
        <v>6</v>
      </c>
      <c r="BE315" s="29">
        <v>63.282200000000003</v>
      </c>
      <c r="BF315" s="29">
        <v>63.122280000000003</v>
      </c>
      <c r="BG315" s="29">
        <v>62.442129999999999</v>
      </c>
      <c r="BH315" s="29">
        <v>62.478340000000003</v>
      </c>
      <c r="BI315" s="29">
        <v>61.548200000000001</v>
      </c>
      <c r="BJ315" s="29">
        <v>61.985770000000002</v>
      </c>
      <c r="BK315" s="29">
        <v>62.186140000000002</v>
      </c>
      <c r="BL315" s="29">
        <v>64.333669999999998</v>
      </c>
      <c r="BM315" s="29">
        <v>66.437579999999997</v>
      </c>
      <c r="BN315" s="29">
        <v>68.680549999999997</v>
      </c>
      <c r="BO315" s="29">
        <v>71.147940000000006</v>
      </c>
      <c r="BP315" s="29">
        <v>73.345110000000005</v>
      </c>
      <c r="BQ315" s="29">
        <v>74.821690000000004</v>
      </c>
      <c r="BR315" s="29">
        <v>75.509270000000001</v>
      </c>
      <c r="BS315" s="29">
        <v>75.931979999999996</v>
      </c>
      <c r="BT315" s="29">
        <v>75.871319999999997</v>
      </c>
      <c r="BU315" s="29">
        <v>74.937979999999996</v>
      </c>
      <c r="BV315" s="29">
        <v>74.023820000000001</v>
      </c>
      <c r="BW315" s="29">
        <v>72.228020000000001</v>
      </c>
      <c r="BX315" s="29">
        <v>70.284040000000005</v>
      </c>
      <c r="BY315" s="29">
        <v>67.492570000000001</v>
      </c>
      <c r="BZ315" s="29">
        <v>66.419120000000007</v>
      </c>
      <c r="CA315" s="29">
        <v>65.726179999999999</v>
      </c>
      <c r="CB315" s="29">
        <v>64.979380000000006</v>
      </c>
    </row>
    <row r="316" spans="1:105" x14ac:dyDescent="0.25">
      <c r="A316" s="9" t="s">
        <v>161</v>
      </c>
      <c r="B316" s="9" t="s">
        <v>162</v>
      </c>
      <c r="C316" s="9" t="s">
        <v>156</v>
      </c>
      <c r="D316" s="9" t="s">
        <v>148</v>
      </c>
      <c r="E316" s="9">
        <v>2025</v>
      </c>
      <c r="F316" s="9">
        <v>7</v>
      </c>
      <c r="G316" s="9">
        <v>112.8775</v>
      </c>
      <c r="H316" s="9">
        <v>111.05110000000001</v>
      </c>
      <c r="I316" s="9">
        <v>108.52509999999999</v>
      </c>
      <c r="J316" s="9">
        <v>123.4932</v>
      </c>
      <c r="K316" s="9">
        <v>151.74180000000001</v>
      </c>
      <c r="L316" s="9">
        <v>177.5342</v>
      </c>
      <c r="M316" s="9">
        <v>200.1465</v>
      </c>
      <c r="N316" s="9">
        <v>218.33680000000001</v>
      </c>
      <c r="O316" s="9">
        <v>238.1003</v>
      </c>
      <c r="P316" s="9">
        <v>249.86330000000001</v>
      </c>
      <c r="Q316" s="9">
        <v>254.53479999999999</v>
      </c>
      <c r="R316" s="9">
        <v>253.49680000000001</v>
      </c>
      <c r="S316" s="9">
        <v>192.2518</v>
      </c>
      <c r="T316" s="9">
        <v>167.20740000000001</v>
      </c>
      <c r="U316" s="9">
        <v>168.6807</v>
      </c>
      <c r="V316" s="9">
        <v>163.10390000000001</v>
      </c>
      <c r="W316" s="9">
        <v>147.08359999999999</v>
      </c>
      <c r="X316" s="9">
        <v>110.9641</v>
      </c>
      <c r="Y316" s="9">
        <v>120.1604</v>
      </c>
      <c r="Z316" s="9">
        <v>144.01650000000001</v>
      </c>
      <c r="AA316" s="9">
        <v>137.64830000000001</v>
      </c>
      <c r="AB316" s="9">
        <v>127.88500000000001</v>
      </c>
      <c r="AC316" s="9">
        <v>118.9723</v>
      </c>
      <c r="AD316" s="9">
        <v>119.0265</v>
      </c>
      <c r="AE316" s="9">
        <v>149.27979999999999</v>
      </c>
      <c r="AF316" s="9">
        <v>112.4772</v>
      </c>
      <c r="AG316" s="9">
        <v>110.1883</v>
      </c>
      <c r="AH316" s="9">
        <v>112.2625</v>
      </c>
      <c r="AI316" s="9">
        <v>126.0599</v>
      </c>
      <c r="AJ316" s="9">
        <v>152.85480000000001</v>
      </c>
      <c r="AK316" s="9">
        <v>176.1662</v>
      </c>
      <c r="AL316" s="9">
        <v>196.45590000000001</v>
      </c>
      <c r="AM316" s="9">
        <v>217.65729999999999</v>
      </c>
      <c r="AN316" s="9">
        <v>232.49789999999999</v>
      </c>
      <c r="AO316" s="9">
        <v>243.5778</v>
      </c>
      <c r="AP316" s="9">
        <v>244.14099999999999</v>
      </c>
      <c r="AQ316" s="9">
        <v>239.95179999999999</v>
      </c>
      <c r="AR316" s="9">
        <v>236.0883</v>
      </c>
      <c r="AS316" s="9">
        <v>232.10470000000001</v>
      </c>
      <c r="AT316" s="9">
        <v>234.0421</v>
      </c>
      <c r="AU316" s="9">
        <v>226.42330000000001</v>
      </c>
      <c r="AV316" s="9">
        <v>211.6217</v>
      </c>
      <c r="AW316" s="9">
        <v>167.21979999999999</v>
      </c>
      <c r="AX316" s="9">
        <v>150.739</v>
      </c>
      <c r="AY316" s="9">
        <v>147.51939999999999</v>
      </c>
      <c r="AZ316" s="9">
        <v>137.38229999999999</v>
      </c>
      <c r="BA316" s="9">
        <v>126.88639999999999</v>
      </c>
      <c r="BB316" s="9">
        <v>120.66289999999999</v>
      </c>
      <c r="BC316" s="9">
        <v>120.405</v>
      </c>
      <c r="BD316" s="9">
        <v>213.28790000000001</v>
      </c>
      <c r="BE316" s="29">
        <v>68.056110000000004</v>
      </c>
      <c r="BF316" s="29">
        <v>67.414330000000007</v>
      </c>
      <c r="BG316" s="29">
        <v>67.147670000000005</v>
      </c>
      <c r="BH316" s="29">
        <v>66.986559999999997</v>
      </c>
      <c r="BI316" s="29">
        <v>66.812550000000002</v>
      </c>
      <c r="BJ316" s="29">
        <v>66.812550000000002</v>
      </c>
      <c r="BK316" s="29">
        <v>67.257000000000005</v>
      </c>
      <c r="BL316" s="29">
        <v>68.517219999999995</v>
      </c>
      <c r="BM316" s="29">
        <v>70.472219999999993</v>
      </c>
      <c r="BN316" s="29">
        <v>73.396780000000007</v>
      </c>
      <c r="BO316" s="29">
        <v>75.044439999999994</v>
      </c>
      <c r="BP316" s="29">
        <v>73.695890000000006</v>
      </c>
      <c r="BQ316" s="29">
        <v>74.403220000000005</v>
      </c>
      <c r="BR316" s="29">
        <v>76.812219999999996</v>
      </c>
      <c r="BS316" s="29">
        <v>78.872219999999999</v>
      </c>
      <c r="BT316" s="29">
        <v>79.001440000000002</v>
      </c>
      <c r="BU316" s="29">
        <v>79.949659999999994</v>
      </c>
      <c r="BV316" s="29">
        <v>79.127440000000007</v>
      </c>
      <c r="BW316" s="29">
        <v>75.611000000000004</v>
      </c>
      <c r="BX316" s="29">
        <v>73.384550000000004</v>
      </c>
      <c r="BY316" s="29">
        <v>71.934229999999999</v>
      </c>
      <c r="BZ316" s="29">
        <v>71.42456</v>
      </c>
      <c r="CA316" s="29">
        <v>70.552340000000001</v>
      </c>
      <c r="CB316" s="29">
        <v>70.233329999999995</v>
      </c>
      <c r="CC316" s="9">
        <v>2.0925630000000002</v>
      </c>
      <c r="CD316" s="9">
        <v>1.993026</v>
      </c>
      <c r="CE316" s="9">
        <v>2.0281410000000002</v>
      </c>
      <c r="CF316" s="9">
        <v>2.008988</v>
      </c>
      <c r="CG316" s="9">
        <v>1.825008</v>
      </c>
      <c r="CH316" s="9">
        <v>1.6250439999999999</v>
      </c>
      <c r="CI316" s="9">
        <v>2.5043950000000001</v>
      </c>
      <c r="CJ316" s="9">
        <v>4.5973449999999998</v>
      </c>
      <c r="CK316" s="9">
        <v>6.7092850000000004</v>
      </c>
      <c r="CL316" s="9">
        <v>10.57189</v>
      </c>
      <c r="CM316" s="9">
        <v>10.547940000000001</v>
      </c>
      <c r="CN316" s="9">
        <v>15.379009999999999</v>
      </c>
      <c r="CO316" s="9">
        <v>10.84038</v>
      </c>
      <c r="CP316" s="9">
        <v>10.45651</v>
      </c>
      <c r="CQ316" s="9">
        <v>15.09365</v>
      </c>
      <c r="CR316" s="9">
        <v>11.956910000000001</v>
      </c>
      <c r="CS316" s="9">
        <v>15.34065</v>
      </c>
      <c r="CT316" s="9">
        <v>13.44055</v>
      </c>
      <c r="CU316" s="9">
        <v>9.3402469999999997</v>
      </c>
      <c r="CV316" s="9">
        <v>6.5850799999999996</v>
      </c>
      <c r="CW316" s="9">
        <v>4.6176839999999997</v>
      </c>
      <c r="CX316" s="9">
        <v>2.5819549999999998</v>
      </c>
      <c r="CY316" s="9">
        <v>3.7117200000000001</v>
      </c>
      <c r="CZ316" s="9">
        <v>3.6353</v>
      </c>
      <c r="DA316" s="9">
        <v>9.9333130000000001</v>
      </c>
    </row>
    <row r="317" spans="1:105" x14ac:dyDescent="0.25">
      <c r="A317" s="9" t="s">
        <v>161</v>
      </c>
      <c r="B317" s="9" t="s">
        <v>162</v>
      </c>
      <c r="C317" s="9" t="s">
        <v>156</v>
      </c>
      <c r="D317" s="9" t="s">
        <v>148</v>
      </c>
      <c r="E317" s="9">
        <v>2025</v>
      </c>
      <c r="F317" s="9">
        <v>8</v>
      </c>
      <c r="BE317" s="29">
        <v>71.289330000000007</v>
      </c>
      <c r="BF317" s="29">
        <v>71.499650000000003</v>
      </c>
      <c r="BG317" s="29">
        <v>70.876000000000005</v>
      </c>
      <c r="BH317" s="29">
        <v>70.657330000000002</v>
      </c>
      <c r="BI317" s="29">
        <v>70.488879999999995</v>
      </c>
      <c r="BJ317" s="29">
        <v>69.962580000000003</v>
      </c>
      <c r="BK317" s="29">
        <v>70.091470000000001</v>
      </c>
      <c r="BL317" s="29">
        <v>69.752269999999996</v>
      </c>
      <c r="BM317" s="29">
        <v>71.276269999999997</v>
      </c>
      <c r="BN317" s="29">
        <v>73.908090000000001</v>
      </c>
      <c r="BO317" s="29">
        <v>77.298479999999998</v>
      </c>
      <c r="BP317" s="29">
        <v>79.782939999999996</v>
      </c>
      <c r="BQ317" s="29">
        <v>81.220089999999999</v>
      </c>
      <c r="BR317" s="29">
        <v>81.956270000000004</v>
      </c>
      <c r="BS317" s="29">
        <v>81.490750000000006</v>
      </c>
      <c r="BT317" s="29">
        <v>81.290310000000005</v>
      </c>
      <c r="BU317" s="29">
        <v>80.577330000000003</v>
      </c>
      <c r="BV317" s="29">
        <v>79.740359999999995</v>
      </c>
      <c r="BW317" s="29">
        <v>77.071370000000002</v>
      </c>
      <c r="BX317" s="29">
        <v>75.868530000000007</v>
      </c>
      <c r="BY317" s="29">
        <v>74.118579999999994</v>
      </c>
      <c r="BZ317" s="29">
        <v>73.308269999999993</v>
      </c>
      <c r="CA317" s="29">
        <v>72.688890000000001</v>
      </c>
      <c r="CB317" s="29">
        <v>72.565600000000003</v>
      </c>
    </row>
    <row r="318" spans="1:105" x14ac:dyDescent="0.25">
      <c r="A318" s="9" t="s">
        <v>161</v>
      </c>
      <c r="B318" s="9" t="s">
        <v>162</v>
      </c>
      <c r="C318" s="9" t="s">
        <v>156</v>
      </c>
      <c r="D318" s="9" t="s">
        <v>148</v>
      </c>
      <c r="E318" s="9">
        <v>2025</v>
      </c>
      <c r="F318" s="9">
        <v>9</v>
      </c>
      <c r="BE318" s="29">
        <v>67.857330000000005</v>
      </c>
      <c r="BF318" s="29">
        <v>67.429550000000006</v>
      </c>
      <c r="BG318" s="29">
        <v>67.2</v>
      </c>
      <c r="BH318" s="29">
        <v>66.02167</v>
      </c>
      <c r="BI318" s="29">
        <v>65.940330000000003</v>
      </c>
      <c r="BJ318" s="29">
        <v>65.723659999999995</v>
      </c>
      <c r="BK318" s="29">
        <v>66.362560000000002</v>
      </c>
      <c r="BL318" s="29">
        <v>67.54034</v>
      </c>
      <c r="BM318" s="29">
        <v>71.505549999999999</v>
      </c>
      <c r="BN318" s="29">
        <v>76.522220000000004</v>
      </c>
      <c r="BO318" s="29">
        <v>82.022220000000004</v>
      </c>
      <c r="BP318" s="29">
        <v>83.923109999999994</v>
      </c>
      <c r="BQ318" s="29">
        <v>84.373660000000001</v>
      </c>
      <c r="BR318" s="29">
        <v>83.799109999999999</v>
      </c>
      <c r="BS318" s="29">
        <v>85.088329999999999</v>
      </c>
      <c r="BT318" s="29">
        <v>86.840329999999994</v>
      </c>
      <c r="BU318" s="29">
        <v>86.243889999999993</v>
      </c>
      <c r="BV318" s="29">
        <v>85.093000000000004</v>
      </c>
      <c r="BW318" s="29">
        <v>83.096779999999995</v>
      </c>
      <c r="BX318" s="29">
        <v>79.553219999999996</v>
      </c>
      <c r="BY318" s="29">
        <v>76.989779999999996</v>
      </c>
      <c r="BZ318" s="29">
        <v>75.779560000000004</v>
      </c>
      <c r="CA318" s="29">
        <v>74.470439999999996</v>
      </c>
      <c r="CB318" s="29">
        <v>73.138000000000005</v>
      </c>
    </row>
    <row r="319" spans="1:105" x14ac:dyDescent="0.25">
      <c r="A319" s="9" t="s">
        <v>161</v>
      </c>
      <c r="B319" s="9" t="s">
        <v>162</v>
      </c>
      <c r="C319" s="9" t="s">
        <v>156</v>
      </c>
      <c r="D319" s="9" t="s">
        <v>148</v>
      </c>
      <c r="E319" s="9">
        <v>2025</v>
      </c>
      <c r="F319" s="9">
        <v>10</v>
      </c>
      <c r="BE319" s="29">
        <v>65.403220000000005</v>
      </c>
      <c r="BF319" s="29">
        <v>64.834220000000002</v>
      </c>
      <c r="BG319" s="29">
        <v>64.42689</v>
      </c>
      <c r="BH319" s="29">
        <v>63.982439999999997</v>
      </c>
      <c r="BI319" s="29">
        <v>63.442999999999998</v>
      </c>
      <c r="BJ319" s="29">
        <v>62.64678</v>
      </c>
      <c r="BK319" s="29">
        <v>62.785110000000003</v>
      </c>
      <c r="BL319" s="29">
        <v>64.246780000000001</v>
      </c>
      <c r="BM319" s="29">
        <v>67.500889999999998</v>
      </c>
      <c r="BN319" s="29">
        <v>71.699110000000005</v>
      </c>
      <c r="BO319" s="29">
        <v>74.814890000000005</v>
      </c>
      <c r="BP319" s="29">
        <v>76.840670000000003</v>
      </c>
      <c r="BQ319" s="29">
        <v>79.571330000000003</v>
      </c>
      <c r="BR319" s="29">
        <v>80.456440000000001</v>
      </c>
      <c r="BS319" s="29">
        <v>80.367549999999994</v>
      </c>
      <c r="BT319" s="29">
        <v>80.008769999999998</v>
      </c>
      <c r="BU319" s="29">
        <v>80.133330000000001</v>
      </c>
      <c r="BV319" s="29">
        <v>79.846220000000002</v>
      </c>
      <c r="BW319" s="29">
        <v>75.461110000000005</v>
      </c>
      <c r="BX319" s="29">
        <v>71.85145</v>
      </c>
      <c r="BY319" s="29">
        <v>69.870779999999996</v>
      </c>
      <c r="BZ319" s="29">
        <v>68.340670000000003</v>
      </c>
      <c r="CA319" s="29">
        <v>67.166659999999993</v>
      </c>
      <c r="CB319" s="29">
        <v>66.544439999999994</v>
      </c>
    </row>
    <row r="320" spans="1:105" x14ac:dyDescent="0.25">
      <c r="A320" s="9" t="s">
        <v>161</v>
      </c>
      <c r="B320" s="9" t="s">
        <v>162</v>
      </c>
      <c r="C320" s="9" t="s">
        <v>156</v>
      </c>
      <c r="D320" s="9" t="s">
        <v>148</v>
      </c>
      <c r="E320" s="9">
        <v>2026</v>
      </c>
      <c r="F320" s="9">
        <v>5</v>
      </c>
      <c r="BE320" s="29">
        <v>62.362679999999997</v>
      </c>
      <c r="BF320" s="29">
        <v>62.112679999999997</v>
      </c>
      <c r="BG320" s="29">
        <v>61.862679999999997</v>
      </c>
      <c r="BH320" s="29">
        <v>61.144669999999998</v>
      </c>
      <c r="BI320" s="29">
        <v>60.734749999999998</v>
      </c>
      <c r="BJ320" s="29">
        <v>60.119079999999997</v>
      </c>
      <c r="BK320" s="29">
        <v>61.790039999999998</v>
      </c>
      <c r="BL320" s="29">
        <v>63.82985</v>
      </c>
      <c r="BM320" s="29">
        <v>67.051469999999995</v>
      </c>
      <c r="BN320" s="29">
        <v>70.528459999999995</v>
      </c>
      <c r="BO320" s="29">
        <v>73.182389999999998</v>
      </c>
      <c r="BP320" s="29">
        <v>74.195179999999993</v>
      </c>
      <c r="BQ320" s="29">
        <v>73.630179999999996</v>
      </c>
      <c r="BR320" s="29">
        <v>74.419200000000004</v>
      </c>
      <c r="BS320" s="29">
        <v>75.074889999999996</v>
      </c>
      <c r="BT320" s="29">
        <v>74.242239999999995</v>
      </c>
      <c r="BU320" s="29">
        <v>73.500810000000001</v>
      </c>
      <c r="BV320" s="29">
        <v>72.454999999999998</v>
      </c>
      <c r="BW320" s="29">
        <v>71.307460000000006</v>
      </c>
      <c r="BX320" s="29">
        <v>68.523409999999998</v>
      </c>
      <c r="BY320" s="29">
        <v>66.793239999999997</v>
      </c>
      <c r="BZ320" s="29">
        <v>65.866290000000006</v>
      </c>
      <c r="CA320" s="29">
        <v>65.616290000000006</v>
      </c>
      <c r="CB320" s="29">
        <v>64.452129999999997</v>
      </c>
    </row>
    <row r="321" spans="1:105" x14ac:dyDescent="0.25">
      <c r="A321" s="9" t="s">
        <v>161</v>
      </c>
      <c r="B321" s="9" t="s">
        <v>162</v>
      </c>
      <c r="C321" s="9" t="s">
        <v>156</v>
      </c>
      <c r="D321" s="9" t="s">
        <v>148</v>
      </c>
      <c r="E321" s="9">
        <v>2026</v>
      </c>
      <c r="F321" s="9">
        <v>6</v>
      </c>
      <c r="BE321" s="29">
        <v>63.282200000000003</v>
      </c>
      <c r="BF321" s="29">
        <v>63.122280000000003</v>
      </c>
      <c r="BG321" s="29">
        <v>62.442129999999999</v>
      </c>
      <c r="BH321" s="29">
        <v>62.478340000000003</v>
      </c>
      <c r="BI321" s="29">
        <v>61.548200000000001</v>
      </c>
      <c r="BJ321" s="29">
        <v>61.985770000000002</v>
      </c>
      <c r="BK321" s="29">
        <v>62.186140000000002</v>
      </c>
      <c r="BL321" s="29">
        <v>64.333669999999998</v>
      </c>
      <c r="BM321" s="29">
        <v>66.437579999999997</v>
      </c>
      <c r="BN321" s="29">
        <v>68.680549999999997</v>
      </c>
      <c r="BO321" s="29">
        <v>71.147940000000006</v>
      </c>
      <c r="BP321" s="29">
        <v>73.345110000000005</v>
      </c>
      <c r="BQ321" s="29">
        <v>74.821690000000004</v>
      </c>
      <c r="BR321" s="29">
        <v>75.509270000000001</v>
      </c>
      <c r="BS321" s="29">
        <v>75.931979999999996</v>
      </c>
      <c r="BT321" s="29">
        <v>75.871319999999997</v>
      </c>
      <c r="BU321" s="29">
        <v>74.937979999999996</v>
      </c>
      <c r="BV321" s="29">
        <v>74.023820000000001</v>
      </c>
      <c r="BW321" s="29">
        <v>72.228020000000001</v>
      </c>
      <c r="BX321" s="29">
        <v>70.284040000000005</v>
      </c>
      <c r="BY321" s="29">
        <v>67.492570000000001</v>
      </c>
      <c r="BZ321" s="29">
        <v>66.419120000000007</v>
      </c>
      <c r="CA321" s="29">
        <v>65.726179999999999</v>
      </c>
      <c r="CB321" s="29">
        <v>64.979380000000006</v>
      </c>
    </row>
    <row r="322" spans="1:105" x14ac:dyDescent="0.25">
      <c r="A322" s="9" t="s">
        <v>161</v>
      </c>
      <c r="B322" s="9" t="s">
        <v>162</v>
      </c>
      <c r="C322" s="9" t="s">
        <v>156</v>
      </c>
      <c r="D322" s="9" t="s">
        <v>148</v>
      </c>
      <c r="E322" s="9">
        <v>2026</v>
      </c>
      <c r="F322" s="9">
        <v>7</v>
      </c>
      <c r="G322" s="9">
        <v>112.99</v>
      </c>
      <c r="H322" s="9">
        <v>111.194</v>
      </c>
      <c r="I322" s="9">
        <v>108.7127</v>
      </c>
      <c r="J322" s="9">
        <v>123.6773</v>
      </c>
      <c r="K322" s="9">
        <v>151.8537</v>
      </c>
      <c r="L322" s="9">
        <v>177.59970000000001</v>
      </c>
      <c r="M322" s="9">
        <v>199.977</v>
      </c>
      <c r="N322" s="9">
        <v>218.27090000000001</v>
      </c>
      <c r="O322" s="9">
        <v>237.98320000000001</v>
      </c>
      <c r="P322" s="9">
        <v>249.9034</v>
      </c>
      <c r="Q322" s="9">
        <v>254.49770000000001</v>
      </c>
      <c r="R322" s="9">
        <v>253.14359999999999</v>
      </c>
      <c r="S322" s="9">
        <v>191.89240000000001</v>
      </c>
      <c r="T322" s="9">
        <v>166.62610000000001</v>
      </c>
      <c r="U322" s="9">
        <v>168.0994</v>
      </c>
      <c r="V322" s="9">
        <v>162.39070000000001</v>
      </c>
      <c r="W322" s="9">
        <v>146.4639</v>
      </c>
      <c r="X322" s="9">
        <v>110.2484</v>
      </c>
      <c r="Y322" s="9">
        <v>119.24850000000001</v>
      </c>
      <c r="Z322" s="9">
        <v>143.13669999999999</v>
      </c>
      <c r="AA322" s="9">
        <v>136.8168</v>
      </c>
      <c r="AB322" s="9">
        <v>127.1258</v>
      </c>
      <c r="AC322" s="9">
        <v>118.261</v>
      </c>
      <c r="AD322" s="9">
        <v>118.3152</v>
      </c>
      <c r="AE322" s="9">
        <v>148.62440000000001</v>
      </c>
      <c r="AF322" s="9">
        <v>112.58969999999999</v>
      </c>
      <c r="AG322" s="9">
        <v>110.33110000000001</v>
      </c>
      <c r="AH322" s="9">
        <v>112.4502</v>
      </c>
      <c r="AI322" s="9">
        <v>126.244</v>
      </c>
      <c r="AJ322" s="9">
        <v>152.9667</v>
      </c>
      <c r="AK322" s="9">
        <v>176.23169999999999</v>
      </c>
      <c r="AL322" s="9">
        <v>196.28630000000001</v>
      </c>
      <c r="AM322" s="9">
        <v>217.59129999999999</v>
      </c>
      <c r="AN322" s="9">
        <v>232.38079999999999</v>
      </c>
      <c r="AO322" s="9">
        <v>243.61799999999999</v>
      </c>
      <c r="AP322" s="9">
        <v>244.10390000000001</v>
      </c>
      <c r="AQ322" s="9">
        <v>239.5986</v>
      </c>
      <c r="AR322" s="9">
        <v>235.72890000000001</v>
      </c>
      <c r="AS322" s="9">
        <v>231.52340000000001</v>
      </c>
      <c r="AT322" s="9">
        <v>233.46080000000001</v>
      </c>
      <c r="AU322" s="9">
        <v>225.71019999999999</v>
      </c>
      <c r="AV322" s="9">
        <v>211.00190000000001</v>
      </c>
      <c r="AW322" s="9">
        <v>166.50409999999999</v>
      </c>
      <c r="AX322" s="9">
        <v>149.8271</v>
      </c>
      <c r="AY322" s="9">
        <v>146.6396</v>
      </c>
      <c r="AZ322" s="9">
        <v>136.55080000000001</v>
      </c>
      <c r="BA322" s="9">
        <v>126.1272</v>
      </c>
      <c r="BB322" s="9">
        <v>119.9516</v>
      </c>
      <c r="BC322" s="9">
        <v>119.69370000000001</v>
      </c>
      <c r="BD322" s="9">
        <v>212.6326</v>
      </c>
      <c r="BE322" s="29">
        <v>68.056110000000004</v>
      </c>
      <c r="BF322" s="29">
        <v>67.414330000000007</v>
      </c>
      <c r="BG322" s="29">
        <v>67.147670000000005</v>
      </c>
      <c r="BH322" s="29">
        <v>66.986559999999997</v>
      </c>
      <c r="BI322" s="29">
        <v>66.812550000000002</v>
      </c>
      <c r="BJ322" s="29">
        <v>66.812550000000002</v>
      </c>
      <c r="BK322" s="29">
        <v>67.257000000000005</v>
      </c>
      <c r="BL322" s="29">
        <v>68.517219999999995</v>
      </c>
      <c r="BM322" s="29">
        <v>70.472219999999993</v>
      </c>
      <c r="BN322" s="29">
        <v>73.396780000000007</v>
      </c>
      <c r="BO322" s="29">
        <v>75.044439999999994</v>
      </c>
      <c r="BP322" s="29">
        <v>73.695890000000006</v>
      </c>
      <c r="BQ322" s="29">
        <v>74.403220000000005</v>
      </c>
      <c r="BR322" s="29">
        <v>76.812219999999996</v>
      </c>
      <c r="BS322" s="29">
        <v>78.872219999999999</v>
      </c>
      <c r="BT322" s="29">
        <v>79.001440000000002</v>
      </c>
      <c r="BU322" s="29">
        <v>79.949659999999994</v>
      </c>
      <c r="BV322" s="29">
        <v>79.127440000000007</v>
      </c>
      <c r="BW322" s="29">
        <v>75.611000000000004</v>
      </c>
      <c r="BX322" s="29">
        <v>73.384550000000004</v>
      </c>
      <c r="BY322" s="29">
        <v>71.934229999999999</v>
      </c>
      <c r="BZ322" s="29">
        <v>71.42456</v>
      </c>
      <c r="CA322" s="29">
        <v>70.552340000000001</v>
      </c>
      <c r="CB322" s="29">
        <v>70.233329999999995</v>
      </c>
      <c r="CC322" s="9">
        <v>2.0912039999999998</v>
      </c>
      <c r="CD322" s="9">
        <v>1.996448</v>
      </c>
      <c r="CE322" s="9">
        <v>2.03179</v>
      </c>
      <c r="CF322" s="9">
        <v>2.0133719999999999</v>
      </c>
      <c r="CG322" s="9">
        <v>1.8299099999999999</v>
      </c>
      <c r="CH322" s="9">
        <v>1.6300049999999999</v>
      </c>
      <c r="CI322" s="9">
        <v>2.5109469999999998</v>
      </c>
      <c r="CJ322" s="9">
        <v>4.6067650000000002</v>
      </c>
      <c r="CK322" s="9">
        <v>6.716348</v>
      </c>
      <c r="CL322" s="9">
        <v>10.57465</v>
      </c>
      <c r="CM322" s="9">
        <v>10.57019</v>
      </c>
      <c r="CN322" s="9">
        <v>15.43765</v>
      </c>
      <c r="CO322" s="9">
        <v>10.905720000000001</v>
      </c>
      <c r="CP322" s="9">
        <v>10.50123</v>
      </c>
      <c r="CQ322" s="9">
        <v>15.107760000000001</v>
      </c>
      <c r="CR322" s="9">
        <v>12.00032</v>
      </c>
      <c r="CS322" s="9">
        <v>15.35934</v>
      </c>
      <c r="CT322" s="9">
        <v>13.441280000000001</v>
      </c>
      <c r="CU322" s="9">
        <v>9.3367719999999998</v>
      </c>
      <c r="CV322" s="9">
        <v>6.6196679999999999</v>
      </c>
      <c r="CW322" s="9">
        <v>4.6381730000000001</v>
      </c>
      <c r="CX322" s="9">
        <v>2.5883980000000002</v>
      </c>
      <c r="CY322" s="9">
        <v>3.7152980000000002</v>
      </c>
      <c r="CZ322" s="9">
        <v>3.6383519999999998</v>
      </c>
      <c r="DA322" s="9">
        <v>9.9500969999999995</v>
      </c>
    </row>
    <row r="323" spans="1:105" x14ac:dyDescent="0.25">
      <c r="A323" s="9" t="s">
        <v>161</v>
      </c>
      <c r="B323" s="9" t="s">
        <v>162</v>
      </c>
      <c r="C323" s="9" t="s">
        <v>156</v>
      </c>
      <c r="D323" s="9" t="s">
        <v>148</v>
      </c>
      <c r="E323" s="9">
        <v>2026</v>
      </c>
      <c r="F323" s="9">
        <v>8</v>
      </c>
      <c r="BE323" s="29">
        <v>71.289330000000007</v>
      </c>
      <c r="BF323" s="29">
        <v>71.499650000000003</v>
      </c>
      <c r="BG323" s="29">
        <v>70.876000000000005</v>
      </c>
      <c r="BH323" s="29">
        <v>70.657330000000002</v>
      </c>
      <c r="BI323" s="29">
        <v>70.488879999999995</v>
      </c>
      <c r="BJ323" s="29">
        <v>69.962580000000003</v>
      </c>
      <c r="BK323" s="29">
        <v>70.091470000000001</v>
      </c>
      <c r="BL323" s="29">
        <v>69.752269999999996</v>
      </c>
      <c r="BM323" s="29">
        <v>71.276269999999997</v>
      </c>
      <c r="BN323" s="29">
        <v>73.908090000000001</v>
      </c>
      <c r="BO323" s="29">
        <v>77.298479999999998</v>
      </c>
      <c r="BP323" s="29">
        <v>79.782939999999996</v>
      </c>
      <c r="BQ323" s="29">
        <v>81.220089999999999</v>
      </c>
      <c r="BR323" s="29">
        <v>81.956270000000004</v>
      </c>
      <c r="BS323" s="29">
        <v>81.490750000000006</v>
      </c>
      <c r="BT323" s="29">
        <v>81.290310000000005</v>
      </c>
      <c r="BU323" s="29">
        <v>80.577330000000003</v>
      </c>
      <c r="BV323" s="29">
        <v>79.740359999999995</v>
      </c>
      <c r="BW323" s="29">
        <v>77.071370000000002</v>
      </c>
      <c r="BX323" s="29">
        <v>75.868530000000007</v>
      </c>
      <c r="BY323" s="29">
        <v>74.118579999999994</v>
      </c>
      <c r="BZ323" s="29">
        <v>73.308269999999993</v>
      </c>
      <c r="CA323" s="29">
        <v>72.688890000000001</v>
      </c>
      <c r="CB323" s="29">
        <v>72.565600000000003</v>
      </c>
    </row>
    <row r="324" spans="1:105" x14ac:dyDescent="0.25">
      <c r="A324" s="9" t="s">
        <v>161</v>
      </c>
      <c r="B324" s="9" t="s">
        <v>162</v>
      </c>
      <c r="C324" s="9" t="s">
        <v>156</v>
      </c>
      <c r="D324" s="9" t="s">
        <v>148</v>
      </c>
      <c r="E324" s="9">
        <v>2026</v>
      </c>
      <c r="F324" s="9">
        <v>9</v>
      </c>
      <c r="BE324" s="29">
        <v>67.857330000000005</v>
      </c>
      <c r="BF324" s="29">
        <v>67.429550000000006</v>
      </c>
      <c r="BG324" s="29">
        <v>67.2</v>
      </c>
      <c r="BH324" s="29">
        <v>66.02167</v>
      </c>
      <c r="BI324" s="29">
        <v>65.940330000000003</v>
      </c>
      <c r="BJ324" s="29">
        <v>65.723659999999995</v>
      </c>
      <c r="BK324" s="29">
        <v>66.362560000000002</v>
      </c>
      <c r="BL324" s="29">
        <v>67.54034</v>
      </c>
      <c r="BM324" s="29">
        <v>71.505549999999999</v>
      </c>
      <c r="BN324" s="29">
        <v>76.522220000000004</v>
      </c>
      <c r="BO324" s="29">
        <v>82.022220000000004</v>
      </c>
      <c r="BP324" s="29">
        <v>83.923109999999994</v>
      </c>
      <c r="BQ324" s="29">
        <v>84.373660000000001</v>
      </c>
      <c r="BR324" s="29">
        <v>83.799109999999999</v>
      </c>
      <c r="BS324" s="29">
        <v>85.088329999999999</v>
      </c>
      <c r="BT324" s="29">
        <v>86.840329999999994</v>
      </c>
      <c r="BU324" s="29">
        <v>86.243889999999993</v>
      </c>
      <c r="BV324" s="29">
        <v>85.093000000000004</v>
      </c>
      <c r="BW324" s="29">
        <v>83.096779999999995</v>
      </c>
      <c r="BX324" s="29">
        <v>79.553219999999996</v>
      </c>
      <c r="BY324" s="29">
        <v>76.989779999999996</v>
      </c>
      <c r="BZ324" s="29">
        <v>75.779560000000004</v>
      </c>
      <c r="CA324" s="29">
        <v>74.470439999999996</v>
      </c>
      <c r="CB324" s="29">
        <v>73.138000000000005</v>
      </c>
    </row>
    <row r="325" spans="1:105" x14ac:dyDescent="0.25">
      <c r="A325" s="9" t="s">
        <v>161</v>
      </c>
      <c r="B325" s="9" t="s">
        <v>162</v>
      </c>
      <c r="C325" s="9" t="s">
        <v>156</v>
      </c>
      <c r="D325" s="9" t="s">
        <v>148</v>
      </c>
      <c r="E325" s="9">
        <v>2026</v>
      </c>
      <c r="F325" s="9">
        <v>10</v>
      </c>
      <c r="BE325" s="29">
        <v>65.403220000000005</v>
      </c>
      <c r="BF325" s="29">
        <v>64.834220000000002</v>
      </c>
      <c r="BG325" s="29">
        <v>64.42689</v>
      </c>
      <c r="BH325" s="29">
        <v>63.982439999999997</v>
      </c>
      <c r="BI325" s="29">
        <v>63.442999999999998</v>
      </c>
      <c r="BJ325" s="29">
        <v>62.64678</v>
      </c>
      <c r="BK325" s="29">
        <v>62.785110000000003</v>
      </c>
      <c r="BL325" s="29">
        <v>64.246780000000001</v>
      </c>
      <c r="BM325" s="29">
        <v>67.500889999999998</v>
      </c>
      <c r="BN325" s="29">
        <v>71.699110000000005</v>
      </c>
      <c r="BO325" s="29">
        <v>74.814890000000005</v>
      </c>
      <c r="BP325" s="29">
        <v>76.840670000000003</v>
      </c>
      <c r="BQ325" s="29">
        <v>79.571330000000003</v>
      </c>
      <c r="BR325" s="29">
        <v>80.456440000000001</v>
      </c>
      <c r="BS325" s="29">
        <v>80.367549999999994</v>
      </c>
      <c r="BT325" s="29">
        <v>80.008769999999998</v>
      </c>
      <c r="BU325" s="29">
        <v>80.133330000000001</v>
      </c>
      <c r="BV325" s="29">
        <v>79.846220000000002</v>
      </c>
      <c r="BW325" s="29">
        <v>75.461110000000005</v>
      </c>
      <c r="BX325" s="29">
        <v>71.85145</v>
      </c>
      <c r="BY325" s="29">
        <v>69.870779999999996</v>
      </c>
      <c r="BZ325" s="29">
        <v>68.340670000000003</v>
      </c>
      <c r="CA325" s="29">
        <v>67.166659999999993</v>
      </c>
      <c r="CB325" s="29">
        <v>66.544439999999994</v>
      </c>
    </row>
    <row r="326" spans="1:105" x14ac:dyDescent="0.25">
      <c r="A326" s="9" t="s">
        <v>161</v>
      </c>
      <c r="B326" s="9" t="s">
        <v>162</v>
      </c>
      <c r="C326" s="9" t="s">
        <v>156</v>
      </c>
      <c r="D326" s="9" t="s">
        <v>17</v>
      </c>
      <c r="E326" s="9">
        <v>2015</v>
      </c>
      <c r="F326" s="9"/>
      <c r="BE326" s="29">
        <v>67.626829999999998</v>
      </c>
      <c r="BF326" s="29">
        <v>67.371740000000003</v>
      </c>
      <c r="BG326" s="29">
        <v>66.922389999999993</v>
      </c>
      <c r="BH326" s="29">
        <v>66.541060000000002</v>
      </c>
      <c r="BI326" s="29">
        <v>66.203109999999995</v>
      </c>
      <c r="BJ326" s="29">
        <v>66.125320000000002</v>
      </c>
      <c r="BK326" s="29">
        <v>66.476979999999998</v>
      </c>
      <c r="BL326" s="29">
        <v>67.535570000000007</v>
      </c>
      <c r="BM326" s="29">
        <v>69.921390000000002</v>
      </c>
      <c r="BN326" s="29">
        <v>73.123080000000002</v>
      </c>
      <c r="BO326" s="29">
        <v>76.372060000000005</v>
      </c>
      <c r="BP326" s="29">
        <v>77.679069999999996</v>
      </c>
      <c r="BQ326" s="29">
        <v>78.697860000000006</v>
      </c>
      <c r="BR326" s="29">
        <v>79.510900000000007</v>
      </c>
      <c r="BS326" s="29">
        <v>80.337800000000001</v>
      </c>
      <c r="BT326" s="29">
        <v>80.745519999999999</v>
      </c>
      <c r="BU326" s="29">
        <v>80.422499999999999</v>
      </c>
      <c r="BV326" s="29">
        <v>79.49203</v>
      </c>
      <c r="BW326" s="29">
        <v>76.998509999999996</v>
      </c>
      <c r="BX326" s="29">
        <v>74.770799999999994</v>
      </c>
      <c r="BY326" s="29">
        <v>72.634699999999995</v>
      </c>
      <c r="BZ326" s="29">
        <v>71.736400000000003</v>
      </c>
      <c r="CA326" s="29">
        <v>70.863550000000004</v>
      </c>
      <c r="CB326" s="29">
        <v>70.233239999999995</v>
      </c>
    </row>
    <row r="327" spans="1:105" x14ac:dyDescent="0.25">
      <c r="A327" s="9" t="s">
        <v>161</v>
      </c>
      <c r="B327" s="9" t="s">
        <v>162</v>
      </c>
      <c r="C327" s="9" t="s">
        <v>156</v>
      </c>
      <c r="D327" s="9" t="s">
        <v>17</v>
      </c>
      <c r="E327" s="9">
        <v>2016</v>
      </c>
      <c r="F327" s="9"/>
      <c r="BE327" s="29">
        <v>67.626829999999998</v>
      </c>
      <c r="BF327" s="29">
        <v>67.371740000000003</v>
      </c>
      <c r="BG327" s="29">
        <v>66.922389999999993</v>
      </c>
      <c r="BH327" s="29">
        <v>66.541060000000002</v>
      </c>
      <c r="BI327" s="29">
        <v>66.203109999999995</v>
      </c>
      <c r="BJ327" s="29">
        <v>66.125320000000002</v>
      </c>
      <c r="BK327" s="29">
        <v>66.476979999999998</v>
      </c>
      <c r="BL327" s="29">
        <v>67.535570000000007</v>
      </c>
      <c r="BM327" s="29">
        <v>69.921390000000002</v>
      </c>
      <c r="BN327" s="29">
        <v>73.123080000000002</v>
      </c>
      <c r="BO327" s="29">
        <v>76.372060000000005</v>
      </c>
      <c r="BP327" s="29">
        <v>77.679069999999996</v>
      </c>
      <c r="BQ327" s="29">
        <v>78.697860000000006</v>
      </c>
      <c r="BR327" s="29">
        <v>79.510900000000007</v>
      </c>
      <c r="BS327" s="29">
        <v>80.337800000000001</v>
      </c>
      <c r="BT327" s="29">
        <v>80.745519999999999</v>
      </c>
      <c r="BU327" s="29">
        <v>80.422499999999999</v>
      </c>
      <c r="BV327" s="29">
        <v>79.49203</v>
      </c>
      <c r="BW327" s="29">
        <v>76.998509999999996</v>
      </c>
      <c r="BX327" s="29">
        <v>74.770799999999994</v>
      </c>
      <c r="BY327" s="29">
        <v>72.634699999999995</v>
      </c>
      <c r="BZ327" s="29">
        <v>71.736400000000003</v>
      </c>
      <c r="CA327" s="29">
        <v>70.863550000000004</v>
      </c>
      <c r="CB327" s="29">
        <v>70.233239999999995</v>
      </c>
    </row>
    <row r="328" spans="1:105" x14ac:dyDescent="0.25">
      <c r="A328" s="9" t="s">
        <v>161</v>
      </c>
      <c r="B328" s="9" t="s">
        <v>162</v>
      </c>
      <c r="C328" s="9" t="s">
        <v>156</v>
      </c>
      <c r="D328" s="9" t="s">
        <v>17</v>
      </c>
      <c r="E328" s="9">
        <v>2017</v>
      </c>
      <c r="F328" s="9"/>
      <c r="BE328" s="29">
        <v>67.626829999999998</v>
      </c>
      <c r="BF328" s="29">
        <v>67.371740000000003</v>
      </c>
      <c r="BG328" s="29">
        <v>66.922389999999993</v>
      </c>
      <c r="BH328" s="29">
        <v>66.541060000000002</v>
      </c>
      <c r="BI328" s="29">
        <v>66.203109999999995</v>
      </c>
      <c r="BJ328" s="29">
        <v>66.125320000000002</v>
      </c>
      <c r="BK328" s="29">
        <v>66.476979999999998</v>
      </c>
      <c r="BL328" s="29">
        <v>67.535570000000007</v>
      </c>
      <c r="BM328" s="29">
        <v>69.921390000000002</v>
      </c>
      <c r="BN328" s="29">
        <v>73.123080000000002</v>
      </c>
      <c r="BO328" s="29">
        <v>76.372060000000005</v>
      </c>
      <c r="BP328" s="29">
        <v>77.679069999999996</v>
      </c>
      <c r="BQ328" s="29">
        <v>78.697860000000006</v>
      </c>
      <c r="BR328" s="29">
        <v>79.510900000000007</v>
      </c>
      <c r="BS328" s="29">
        <v>80.337800000000001</v>
      </c>
      <c r="BT328" s="29">
        <v>80.745519999999999</v>
      </c>
      <c r="BU328" s="29">
        <v>80.422499999999999</v>
      </c>
      <c r="BV328" s="29">
        <v>79.49203</v>
      </c>
      <c r="BW328" s="29">
        <v>76.998509999999996</v>
      </c>
      <c r="BX328" s="29">
        <v>74.770799999999994</v>
      </c>
      <c r="BY328" s="29">
        <v>72.634699999999995</v>
      </c>
      <c r="BZ328" s="29">
        <v>71.736400000000003</v>
      </c>
      <c r="CA328" s="29">
        <v>70.863550000000004</v>
      </c>
      <c r="CB328" s="29">
        <v>70.233239999999995</v>
      </c>
    </row>
    <row r="329" spans="1:105" x14ac:dyDescent="0.25">
      <c r="A329" s="9" t="s">
        <v>161</v>
      </c>
      <c r="B329" s="9" t="s">
        <v>162</v>
      </c>
      <c r="C329" s="9" t="s">
        <v>156</v>
      </c>
      <c r="D329" s="9" t="s">
        <v>17</v>
      </c>
      <c r="E329" s="9">
        <v>2018</v>
      </c>
      <c r="F329" s="9"/>
      <c r="BE329" s="29">
        <v>67.626829999999998</v>
      </c>
      <c r="BF329" s="29">
        <v>67.371740000000003</v>
      </c>
      <c r="BG329" s="29">
        <v>66.922389999999993</v>
      </c>
      <c r="BH329" s="29">
        <v>66.541060000000002</v>
      </c>
      <c r="BI329" s="29">
        <v>66.203109999999995</v>
      </c>
      <c r="BJ329" s="29">
        <v>66.125320000000002</v>
      </c>
      <c r="BK329" s="29">
        <v>66.476979999999998</v>
      </c>
      <c r="BL329" s="29">
        <v>67.535570000000007</v>
      </c>
      <c r="BM329" s="29">
        <v>69.921390000000002</v>
      </c>
      <c r="BN329" s="29">
        <v>73.123080000000002</v>
      </c>
      <c r="BO329" s="29">
        <v>76.372060000000005</v>
      </c>
      <c r="BP329" s="29">
        <v>77.679069999999996</v>
      </c>
      <c r="BQ329" s="29">
        <v>78.697860000000006</v>
      </c>
      <c r="BR329" s="29">
        <v>79.510900000000007</v>
      </c>
      <c r="BS329" s="29">
        <v>80.337800000000001</v>
      </c>
      <c r="BT329" s="29">
        <v>80.745519999999999</v>
      </c>
      <c r="BU329" s="29">
        <v>80.422499999999999</v>
      </c>
      <c r="BV329" s="29">
        <v>79.49203</v>
      </c>
      <c r="BW329" s="29">
        <v>76.998509999999996</v>
      </c>
      <c r="BX329" s="29">
        <v>74.770799999999994</v>
      </c>
      <c r="BY329" s="29">
        <v>72.634699999999995</v>
      </c>
      <c r="BZ329" s="29">
        <v>71.736400000000003</v>
      </c>
      <c r="CA329" s="29">
        <v>70.863550000000004</v>
      </c>
      <c r="CB329" s="29">
        <v>70.233239999999995</v>
      </c>
    </row>
    <row r="330" spans="1:105" x14ac:dyDescent="0.25">
      <c r="A330" s="9" t="s">
        <v>161</v>
      </c>
      <c r="B330" s="9" t="s">
        <v>162</v>
      </c>
      <c r="C330" s="9" t="s">
        <v>156</v>
      </c>
      <c r="D330" s="9" t="s">
        <v>17</v>
      </c>
      <c r="E330" s="9">
        <v>2019</v>
      </c>
      <c r="F330" s="9"/>
      <c r="BE330" s="29">
        <v>67.626829999999998</v>
      </c>
      <c r="BF330" s="29">
        <v>67.371740000000003</v>
      </c>
      <c r="BG330" s="29">
        <v>66.922389999999993</v>
      </c>
      <c r="BH330" s="29">
        <v>66.541060000000002</v>
      </c>
      <c r="BI330" s="29">
        <v>66.203109999999995</v>
      </c>
      <c r="BJ330" s="29">
        <v>66.125320000000002</v>
      </c>
      <c r="BK330" s="29">
        <v>66.476979999999998</v>
      </c>
      <c r="BL330" s="29">
        <v>67.535570000000007</v>
      </c>
      <c r="BM330" s="29">
        <v>69.921390000000002</v>
      </c>
      <c r="BN330" s="29">
        <v>73.123080000000002</v>
      </c>
      <c r="BO330" s="29">
        <v>76.372060000000005</v>
      </c>
      <c r="BP330" s="29">
        <v>77.679069999999996</v>
      </c>
      <c r="BQ330" s="29">
        <v>78.697860000000006</v>
      </c>
      <c r="BR330" s="29">
        <v>79.510900000000007</v>
      </c>
      <c r="BS330" s="29">
        <v>80.337800000000001</v>
      </c>
      <c r="BT330" s="29">
        <v>80.745519999999999</v>
      </c>
      <c r="BU330" s="29">
        <v>80.422499999999999</v>
      </c>
      <c r="BV330" s="29">
        <v>79.49203</v>
      </c>
      <c r="BW330" s="29">
        <v>76.998509999999996</v>
      </c>
      <c r="BX330" s="29">
        <v>74.770799999999994</v>
      </c>
      <c r="BY330" s="29">
        <v>72.634699999999995</v>
      </c>
      <c r="BZ330" s="29">
        <v>71.736400000000003</v>
      </c>
      <c r="CA330" s="29">
        <v>70.863550000000004</v>
      </c>
      <c r="CB330" s="29">
        <v>70.233239999999995</v>
      </c>
    </row>
    <row r="331" spans="1:105" x14ac:dyDescent="0.25">
      <c r="A331" s="9" t="s">
        <v>161</v>
      </c>
      <c r="B331" s="9" t="s">
        <v>162</v>
      </c>
      <c r="C331" s="9" t="s">
        <v>156</v>
      </c>
      <c r="D331" s="9" t="s">
        <v>17</v>
      </c>
      <c r="E331" s="9">
        <v>2020</v>
      </c>
      <c r="F331" s="9"/>
      <c r="BE331" s="29">
        <v>67.626829999999998</v>
      </c>
      <c r="BF331" s="29">
        <v>67.371740000000003</v>
      </c>
      <c r="BG331" s="29">
        <v>66.922389999999993</v>
      </c>
      <c r="BH331" s="29">
        <v>66.541060000000002</v>
      </c>
      <c r="BI331" s="29">
        <v>66.203109999999995</v>
      </c>
      <c r="BJ331" s="29">
        <v>66.125320000000002</v>
      </c>
      <c r="BK331" s="29">
        <v>66.476979999999998</v>
      </c>
      <c r="BL331" s="29">
        <v>67.535570000000007</v>
      </c>
      <c r="BM331" s="29">
        <v>69.921390000000002</v>
      </c>
      <c r="BN331" s="29">
        <v>73.123080000000002</v>
      </c>
      <c r="BO331" s="29">
        <v>76.372060000000005</v>
      </c>
      <c r="BP331" s="29">
        <v>77.679069999999996</v>
      </c>
      <c r="BQ331" s="29">
        <v>78.697860000000006</v>
      </c>
      <c r="BR331" s="29">
        <v>79.510900000000007</v>
      </c>
      <c r="BS331" s="29">
        <v>80.337800000000001</v>
      </c>
      <c r="BT331" s="29">
        <v>80.745519999999999</v>
      </c>
      <c r="BU331" s="29">
        <v>80.422499999999999</v>
      </c>
      <c r="BV331" s="29">
        <v>79.49203</v>
      </c>
      <c r="BW331" s="29">
        <v>76.998509999999996</v>
      </c>
      <c r="BX331" s="29">
        <v>74.770799999999994</v>
      </c>
      <c r="BY331" s="29">
        <v>72.634699999999995</v>
      </c>
      <c r="BZ331" s="29">
        <v>71.736400000000003</v>
      </c>
      <c r="CA331" s="29">
        <v>70.863550000000004</v>
      </c>
      <c r="CB331" s="29">
        <v>70.233239999999995</v>
      </c>
    </row>
    <row r="332" spans="1:105" x14ac:dyDescent="0.25">
      <c r="A332" s="9" t="s">
        <v>161</v>
      </c>
      <c r="B332" s="9" t="s">
        <v>162</v>
      </c>
      <c r="C332" s="9" t="s">
        <v>156</v>
      </c>
      <c r="D332" s="9" t="s">
        <v>17</v>
      </c>
      <c r="E332" s="9">
        <v>2021</v>
      </c>
      <c r="F332" s="9"/>
      <c r="BE332" s="29">
        <v>67.626829999999998</v>
      </c>
      <c r="BF332" s="29">
        <v>67.371740000000003</v>
      </c>
      <c r="BG332" s="29">
        <v>66.922389999999993</v>
      </c>
      <c r="BH332" s="29">
        <v>66.541060000000002</v>
      </c>
      <c r="BI332" s="29">
        <v>66.203109999999995</v>
      </c>
      <c r="BJ332" s="29">
        <v>66.125320000000002</v>
      </c>
      <c r="BK332" s="29">
        <v>66.476979999999998</v>
      </c>
      <c r="BL332" s="29">
        <v>67.535570000000007</v>
      </c>
      <c r="BM332" s="29">
        <v>69.921390000000002</v>
      </c>
      <c r="BN332" s="29">
        <v>73.123080000000002</v>
      </c>
      <c r="BO332" s="29">
        <v>76.372060000000005</v>
      </c>
      <c r="BP332" s="29">
        <v>77.679069999999996</v>
      </c>
      <c r="BQ332" s="29">
        <v>78.697860000000006</v>
      </c>
      <c r="BR332" s="29">
        <v>79.510900000000007</v>
      </c>
      <c r="BS332" s="29">
        <v>80.337800000000001</v>
      </c>
      <c r="BT332" s="29">
        <v>80.745519999999999</v>
      </c>
      <c r="BU332" s="29">
        <v>80.422499999999999</v>
      </c>
      <c r="BV332" s="29">
        <v>79.49203</v>
      </c>
      <c r="BW332" s="29">
        <v>76.998509999999996</v>
      </c>
      <c r="BX332" s="29">
        <v>74.770799999999994</v>
      </c>
      <c r="BY332" s="29">
        <v>72.634699999999995</v>
      </c>
      <c r="BZ332" s="29">
        <v>71.736400000000003</v>
      </c>
      <c r="CA332" s="29">
        <v>70.863550000000004</v>
      </c>
      <c r="CB332" s="29">
        <v>70.233239999999995</v>
      </c>
    </row>
    <row r="333" spans="1:105" x14ac:dyDescent="0.25">
      <c r="A333" s="9" t="s">
        <v>161</v>
      </c>
      <c r="B333" s="9" t="s">
        <v>162</v>
      </c>
      <c r="C333" s="9" t="s">
        <v>156</v>
      </c>
      <c r="D333" s="9" t="s">
        <v>17</v>
      </c>
      <c r="E333" s="9">
        <v>2022</v>
      </c>
      <c r="F333" s="9"/>
      <c r="BE333" s="29">
        <v>67.626829999999998</v>
      </c>
      <c r="BF333" s="29">
        <v>67.371740000000003</v>
      </c>
      <c r="BG333" s="29">
        <v>66.922389999999993</v>
      </c>
      <c r="BH333" s="29">
        <v>66.541060000000002</v>
      </c>
      <c r="BI333" s="29">
        <v>66.203109999999995</v>
      </c>
      <c r="BJ333" s="29">
        <v>66.125320000000002</v>
      </c>
      <c r="BK333" s="29">
        <v>66.476979999999998</v>
      </c>
      <c r="BL333" s="29">
        <v>67.535570000000007</v>
      </c>
      <c r="BM333" s="29">
        <v>69.921390000000002</v>
      </c>
      <c r="BN333" s="29">
        <v>73.123080000000002</v>
      </c>
      <c r="BO333" s="29">
        <v>76.372060000000005</v>
      </c>
      <c r="BP333" s="29">
        <v>77.679069999999996</v>
      </c>
      <c r="BQ333" s="29">
        <v>78.697860000000006</v>
      </c>
      <c r="BR333" s="29">
        <v>79.510900000000007</v>
      </c>
      <c r="BS333" s="29">
        <v>80.337800000000001</v>
      </c>
      <c r="BT333" s="29">
        <v>80.745519999999999</v>
      </c>
      <c r="BU333" s="29">
        <v>80.422499999999999</v>
      </c>
      <c r="BV333" s="29">
        <v>79.49203</v>
      </c>
      <c r="BW333" s="29">
        <v>76.998509999999996</v>
      </c>
      <c r="BX333" s="29">
        <v>74.770799999999994</v>
      </c>
      <c r="BY333" s="29">
        <v>72.634699999999995</v>
      </c>
      <c r="BZ333" s="29">
        <v>71.736400000000003</v>
      </c>
      <c r="CA333" s="29">
        <v>70.863550000000004</v>
      </c>
      <c r="CB333" s="29">
        <v>70.233239999999995</v>
      </c>
    </row>
    <row r="334" spans="1:105" x14ac:dyDescent="0.25">
      <c r="A334" s="9" t="s">
        <v>161</v>
      </c>
      <c r="B334" s="9" t="s">
        <v>162</v>
      </c>
      <c r="C334" s="9" t="s">
        <v>156</v>
      </c>
      <c r="D334" s="9" t="s">
        <v>17</v>
      </c>
      <c r="E334" s="9">
        <v>2023</v>
      </c>
      <c r="F334" s="9"/>
      <c r="BE334" s="29">
        <v>67.626829999999998</v>
      </c>
      <c r="BF334" s="29">
        <v>67.371740000000003</v>
      </c>
      <c r="BG334" s="29">
        <v>66.922389999999993</v>
      </c>
      <c r="BH334" s="29">
        <v>66.541060000000002</v>
      </c>
      <c r="BI334" s="29">
        <v>66.203109999999995</v>
      </c>
      <c r="BJ334" s="29">
        <v>66.125320000000002</v>
      </c>
      <c r="BK334" s="29">
        <v>66.476979999999998</v>
      </c>
      <c r="BL334" s="29">
        <v>67.535570000000007</v>
      </c>
      <c r="BM334" s="29">
        <v>69.921390000000002</v>
      </c>
      <c r="BN334" s="29">
        <v>73.123080000000002</v>
      </c>
      <c r="BO334" s="29">
        <v>76.372060000000005</v>
      </c>
      <c r="BP334" s="29">
        <v>77.679069999999996</v>
      </c>
      <c r="BQ334" s="29">
        <v>78.697860000000006</v>
      </c>
      <c r="BR334" s="29">
        <v>79.510900000000007</v>
      </c>
      <c r="BS334" s="29">
        <v>80.337800000000001</v>
      </c>
      <c r="BT334" s="29">
        <v>80.745519999999999</v>
      </c>
      <c r="BU334" s="29">
        <v>80.422499999999999</v>
      </c>
      <c r="BV334" s="29">
        <v>79.49203</v>
      </c>
      <c r="BW334" s="29">
        <v>76.998509999999996</v>
      </c>
      <c r="BX334" s="29">
        <v>74.770799999999994</v>
      </c>
      <c r="BY334" s="29">
        <v>72.634699999999995</v>
      </c>
      <c r="BZ334" s="29">
        <v>71.736400000000003</v>
      </c>
      <c r="CA334" s="29">
        <v>70.863550000000004</v>
      </c>
      <c r="CB334" s="29">
        <v>70.233239999999995</v>
      </c>
    </row>
    <row r="335" spans="1:105" x14ac:dyDescent="0.25">
      <c r="A335" s="9" t="s">
        <v>161</v>
      </c>
      <c r="B335" s="9" t="s">
        <v>162</v>
      </c>
      <c r="C335" s="9" t="s">
        <v>156</v>
      </c>
      <c r="D335" s="9" t="s">
        <v>17</v>
      </c>
      <c r="E335" s="9">
        <v>2024</v>
      </c>
      <c r="F335" s="9"/>
      <c r="BE335" s="29">
        <v>67.626829999999998</v>
      </c>
      <c r="BF335" s="29">
        <v>67.371740000000003</v>
      </c>
      <c r="BG335" s="29">
        <v>66.922389999999993</v>
      </c>
      <c r="BH335" s="29">
        <v>66.541060000000002</v>
      </c>
      <c r="BI335" s="29">
        <v>66.203109999999995</v>
      </c>
      <c r="BJ335" s="29">
        <v>66.125320000000002</v>
      </c>
      <c r="BK335" s="29">
        <v>66.476979999999998</v>
      </c>
      <c r="BL335" s="29">
        <v>67.535570000000007</v>
      </c>
      <c r="BM335" s="29">
        <v>69.921390000000002</v>
      </c>
      <c r="BN335" s="29">
        <v>73.123080000000002</v>
      </c>
      <c r="BO335" s="29">
        <v>76.372060000000005</v>
      </c>
      <c r="BP335" s="29">
        <v>77.679069999999996</v>
      </c>
      <c r="BQ335" s="29">
        <v>78.697860000000006</v>
      </c>
      <c r="BR335" s="29">
        <v>79.510900000000007</v>
      </c>
      <c r="BS335" s="29">
        <v>80.337800000000001</v>
      </c>
      <c r="BT335" s="29">
        <v>80.745519999999999</v>
      </c>
      <c r="BU335" s="29">
        <v>80.422499999999999</v>
      </c>
      <c r="BV335" s="29">
        <v>79.49203</v>
      </c>
      <c r="BW335" s="29">
        <v>76.998509999999996</v>
      </c>
      <c r="BX335" s="29">
        <v>74.770799999999994</v>
      </c>
      <c r="BY335" s="29">
        <v>72.634699999999995</v>
      </c>
      <c r="BZ335" s="29">
        <v>71.736400000000003</v>
      </c>
      <c r="CA335" s="29">
        <v>70.863550000000004</v>
      </c>
      <c r="CB335" s="29">
        <v>70.233239999999995</v>
      </c>
    </row>
    <row r="336" spans="1:105" x14ac:dyDescent="0.25">
      <c r="A336" s="9" t="s">
        <v>161</v>
      </c>
      <c r="B336" s="9" t="s">
        <v>162</v>
      </c>
      <c r="C336" s="9" t="s">
        <v>156</v>
      </c>
      <c r="D336" s="9" t="s">
        <v>17</v>
      </c>
      <c r="E336" s="9">
        <v>2025</v>
      </c>
      <c r="F336" s="9"/>
      <c r="BE336" s="29">
        <v>67.626829999999998</v>
      </c>
      <c r="BF336" s="29">
        <v>67.371740000000003</v>
      </c>
      <c r="BG336" s="29">
        <v>66.922389999999993</v>
      </c>
      <c r="BH336" s="29">
        <v>66.541060000000002</v>
      </c>
      <c r="BI336" s="29">
        <v>66.203109999999995</v>
      </c>
      <c r="BJ336" s="29">
        <v>66.125320000000002</v>
      </c>
      <c r="BK336" s="29">
        <v>66.476979999999998</v>
      </c>
      <c r="BL336" s="29">
        <v>67.535570000000007</v>
      </c>
      <c r="BM336" s="29">
        <v>69.921390000000002</v>
      </c>
      <c r="BN336" s="29">
        <v>73.123080000000002</v>
      </c>
      <c r="BO336" s="29">
        <v>76.372060000000005</v>
      </c>
      <c r="BP336" s="29">
        <v>77.679069999999996</v>
      </c>
      <c r="BQ336" s="29">
        <v>78.697860000000006</v>
      </c>
      <c r="BR336" s="29">
        <v>79.510900000000007</v>
      </c>
      <c r="BS336" s="29">
        <v>80.337800000000001</v>
      </c>
      <c r="BT336" s="29">
        <v>80.745519999999999</v>
      </c>
      <c r="BU336" s="29">
        <v>80.422499999999999</v>
      </c>
      <c r="BV336" s="29">
        <v>79.49203</v>
      </c>
      <c r="BW336" s="29">
        <v>76.998509999999996</v>
      </c>
      <c r="BX336" s="29">
        <v>74.770799999999994</v>
      </c>
      <c r="BY336" s="29">
        <v>72.634699999999995</v>
      </c>
      <c r="BZ336" s="29">
        <v>71.736400000000003</v>
      </c>
      <c r="CA336" s="29">
        <v>70.863550000000004</v>
      </c>
      <c r="CB336" s="29">
        <v>70.233239999999995</v>
      </c>
    </row>
    <row r="337" spans="1:80" x14ac:dyDescent="0.25">
      <c r="A337" s="9" t="s">
        <v>161</v>
      </c>
      <c r="B337" s="9" t="s">
        <v>162</v>
      </c>
      <c r="C337" s="9" t="s">
        <v>156</v>
      </c>
      <c r="D337" s="9" t="s">
        <v>17</v>
      </c>
      <c r="E337" s="9">
        <v>2026</v>
      </c>
      <c r="F337" s="9"/>
      <c r="BE337" s="29">
        <v>67.626829999999998</v>
      </c>
      <c r="BF337" s="29">
        <v>67.371740000000003</v>
      </c>
      <c r="BG337" s="29">
        <v>66.922389999999993</v>
      </c>
      <c r="BH337" s="29">
        <v>66.541060000000002</v>
      </c>
      <c r="BI337" s="29">
        <v>66.203109999999995</v>
      </c>
      <c r="BJ337" s="29">
        <v>66.125320000000002</v>
      </c>
      <c r="BK337" s="29">
        <v>66.476979999999998</v>
      </c>
      <c r="BL337" s="29">
        <v>67.535570000000007</v>
      </c>
      <c r="BM337" s="29">
        <v>69.921390000000002</v>
      </c>
      <c r="BN337" s="29">
        <v>73.123080000000002</v>
      </c>
      <c r="BO337" s="29">
        <v>76.372060000000005</v>
      </c>
      <c r="BP337" s="29">
        <v>77.679069999999996</v>
      </c>
      <c r="BQ337" s="29">
        <v>78.697860000000006</v>
      </c>
      <c r="BR337" s="29">
        <v>79.510900000000007</v>
      </c>
      <c r="BS337" s="29">
        <v>80.337800000000001</v>
      </c>
      <c r="BT337" s="29">
        <v>80.745519999999999</v>
      </c>
      <c r="BU337" s="29">
        <v>80.422499999999999</v>
      </c>
      <c r="BV337" s="29">
        <v>79.49203</v>
      </c>
      <c r="BW337" s="29">
        <v>76.998509999999996</v>
      </c>
      <c r="BX337" s="29">
        <v>74.770799999999994</v>
      </c>
      <c r="BY337" s="29">
        <v>72.634699999999995</v>
      </c>
      <c r="BZ337" s="29">
        <v>71.736400000000003</v>
      </c>
      <c r="CA337" s="29">
        <v>70.863550000000004</v>
      </c>
      <c r="CB337" s="29">
        <v>70.233239999999995</v>
      </c>
    </row>
    <row r="338" spans="1:80" x14ac:dyDescent="0.25">
      <c r="A338" s="9" t="s">
        <v>163</v>
      </c>
      <c r="B338" s="9" t="s">
        <v>164</v>
      </c>
      <c r="C338" s="9" t="s">
        <v>19</v>
      </c>
      <c r="D338" s="9" t="s">
        <v>148</v>
      </c>
      <c r="E338" s="9">
        <v>2015</v>
      </c>
      <c r="F338" s="9">
        <v>5</v>
      </c>
      <c r="BE338" s="29">
        <v>65.410449999999997</v>
      </c>
      <c r="BF338" s="29">
        <v>65.328360000000004</v>
      </c>
      <c r="BG338" s="29">
        <v>65.059700000000007</v>
      </c>
      <c r="BH338" s="29">
        <v>65.186570000000003</v>
      </c>
      <c r="BI338" s="29">
        <v>63.873130000000003</v>
      </c>
      <c r="BJ338" s="29">
        <v>63.164180000000002</v>
      </c>
      <c r="BK338" s="29">
        <v>64.018649999999994</v>
      </c>
      <c r="BL338" s="29">
        <v>67.335819999999998</v>
      </c>
      <c r="BM338" s="29">
        <v>73.444029999999998</v>
      </c>
      <c r="BN338" s="29">
        <v>77.716419999999999</v>
      </c>
      <c r="BO338" s="29">
        <v>80.947760000000002</v>
      </c>
      <c r="BP338" s="29">
        <v>81.906720000000007</v>
      </c>
      <c r="BQ338" s="29">
        <v>81.429109999999994</v>
      </c>
      <c r="BR338" s="29">
        <v>82.447760000000002</v>
      </c>
      <c r="BS338" s="29">
        <v>81.302239999999998</v>
      </c>
      <c r="BT338" s="29">
        <v>80.694029999999998</v>
      </c>
      <c r="BU338" s="29">
        <v>80.444029999999998</v>
      </c>
      <c r="BV338" s="29">
        <v>80.380600000000001</v>
      </c>
      <c r="BW338" s="29">
        <v>81.190299999999993</v>
      </c>
      <c r="BX338" s="29">
        <v>77.940299999999993</v>
      </c>
      <c r="BY338" s="29">
        <v>74.626869999999997</v>
      </c>
      <c r="BZ338" s="29">
        <v>71.936570000000003</v>
      </c>
      <c r="CA338" s="29">
        <v>71.145520000000005</v>
      </c>
      <c r="CB338" s="29">
        <v>70.037319999999994</v>
      </c>
    </row>
    <row r="339" spans="1:80" x14ac:dyDescent="0.25">
      <c r="A339" s="9" t="s">
        <v>163</v>
      </c>
      <c r="B339" s="9" t="s">
        <v>164</v>
      </c>
      <c r="C339" s="9" t="s">
        <v>19</v>
      </c>
      <c r="D339" s="9" t="s">
        <v>148</v>
      </c>
      <c r="E339" s="9">
        <v>2015</v>
      </c>
      <c r="F339" s="9">
        <v>6</v>
      </c>
      <c r="BE339" s="29">
        <v>66.925820000000002</v>
      </c>
      <c r="BF339" s="29">
        <v>65.559700000000007</v>
      </c>
      <c r="BG339" s="29">
        <v>65.350750000000005</v>
      </c>
      <c r="BH339" s="29">
        <v>64.996269999999996</v>
      </c>
      <c r="BI339" s="29">
        <v>65.339100000000002</v>
      </c>
      <c r="BJ339" s="29">
        <v>64.921199999999999</v>
      </c>
      <c r="BK339" s="29">
        <v>64.921199999999999</v>
      </c>
      <c r="BL339" s="29">
        <v>68.25</v>
      </c>
      <c r="BM339" s="29">
        <v>71.433279999999996</v>
      </c>
      <c r="BN339" s="29">
        <v>74.680369999999996</v>
      </c>
      <c r="BO339" s="29">
        <v>78.441940000000002</v>
      </c>
      <c r="BP339" s="29">
        <v>80.909620000000004</v>
      </c>
      <c r="BQ339" s="29">
        <v>81.596190000000007</v>
      </c>
      <c r="BR339" s="29">
        <v>82.477170000000001</v>
      </c>
      <c r="BS339" s="29">
        <v>81.350300000000004</v>
      </c>
      <c r="BT339" s="29">
        <v>81.809259999999995</v>
      </c>
      <c r="BU339" s="29">
        <v>82.611940000000004</v>
      </c>
      <c r="BV339" s="29">
        <v>81.007459999999995</v>
      </c>
      <c r="BW339" s="29">
        <v>79.41</v>
      </c>
      <c r="BX339" s="29">
        <v>77.245000000000005</v>
      </c>
      <c r="BY339" s="29">
        <v>74.467690000000005</v>
      </c>
      <c r="BZ339" s="29">
        <v>72.079179999999994</v>
      </c>
      <c r="CA339" s="29">
        <v>70.974699999999999</v>
      </c>
      <c r="CB339" s="29">
        <v>69.888890000000004</v>
      </c>
    </row>
    <row r="340" spans="1:80" x14ac:dyDescent="0.25">
      <c r="A340" s="9" t="s">
        <v>163</v>
      </c>
      <c r="B340" s="9" t="s">
        <v>164</v>
      </c>
      <c r="C340" s="9" t="s">
        <v>19</v>
      </c>
      <c r="D340" s="9" t="s">
        <v>148</v>
      </c>
      <c r="E340" s="9">
        <v>2015</v>
      </c>
      <c r="F340" s="9">
        <v>7</v>
      </c>
      <c r="BE340" s="29">
        <v>70.291529999999995</v>
      </c>
      <c r="BF340" s="29">
        <v>69.490690000000001</v>
      </c>
      <c r="BG340" s="29">
        <v>69.507679999999993</v>
      </c>
      <c r="BH340" s="29">
        <v>69.220889999999997</v>
      </c>
      <c r="BI340" s="29">
        <v>68.880350000000007</v>
      </c>
      <c r="BJ340" s="29">
        <v>68.708020000000005</v>
      </c>
      <c r="BK340" s="29">
        <v>69.201539999999994</v>
      </c>
      <c r="BL340" s="29">
        <v>70.678709999999995</v>
      </c>
      <c r="BM340" s="29">
        <v>72.668559999999999</v>
      </c>
      <c r="BN340" s="29">
        <v>74.523709999999994</v>
      </c>
      <c r="BO340" s="29">
        <v>76.264949999999999</v>
      </c>
      <c r="BP340" s="29">
        <v>75.966480000000004</v>
      </c>
      <c r="BQ340" s="29">
        <v>77.257279999999994</v>
      </c>
      <c r="BR340" s="29">
        <v>79.919650000000004</v>
      </c>
      <c r="BS340" s="29">
        <v>81.009649999999993</v>
      </c>
      <c r="BT340" s="29">
        <v>80.172030000000007</v>
      </c>
      <c r="BU340" s="29">
        <v>78.899850000000001</v>
      </c>
      <c r="BV340" s="29">
        <v>78.460099999999997</v>
      </c>
      <c r="BW340" s="29">
        <v>78.486930000000001</v>
      </c>
      <c r="BX340" s="29">
        <v>76.218410000000006</v>
      </c>
      <c r="BY340" s="29">
        <v>74.045550000000006</v>
      </c>
      <c r="BZ340" s="29">
        <v>72.865639999999999</v>
      </c>
      <c r="CA340" s="29">
        <v>72.541529999999995</v>
      </c>
      <c r="CB340" s="29">
        <v>72.120940000000004</v>
      </c>
    </row>
    <row r="341" spans="1:80" x14ac:dyDescent="0.25">
      <c r="A341" s="9" t="s">
        <v>163</v>
      </c>
      <c r="B341" s="9" t="s">
        <v>164</v>
      </c>
      <c r="C341" s="9" t="s">
        <v>19</v>
      </c>
      <c r="D341" s="9" t="s">
        <v>148</v>
      </c>
      <c r="E341" s="9">
        <v>2015</v>
      </c>
      <c r="F341" s="9">
        <v>8</v>
      </c>
      <c r="BE341" s="29">
        <v>71.62039</v>
      </c>
      <c r="BF341" s="29">
        <v>71.635000000000005</v>
      </c>
      <c r="BG341" s="29">
        <v>71.031040000000004</v>
      </c>
      <c r="BH341" s="29">
        <v>70.781040000000004</v>
      </c>
      <c r="BI341" s="29">
        <v>70.123320000000007</v>
      </c>
      <c r="BJ341" s="29">
        <v>70.019360000000006</v>
      </c>
      <c r="BK341" s="29">
        <v>70.165400000000005</v>
      </c>
      <c r="BL341" s="29">
        <v>70.928709999999995</v>
      </c>
      <c r="BM341" s="29">
        <v>74.199600000000004</v>
      </c>
      <c r="BN341" s="29">
        <v>77.817530000000005</v>
      </c>
      <c r="BO341" s="29">
        <v>81.511930000000007</v>
      </c>
      <c r="BP341" s="29">
        <v>82.689449999999994</v>
      </c>
      <c r="BQ341" s="29">
        <v>83.998419999999996</v>
      </c>
      <c r="BR341" s="29">
        <v>83.332570000000004</v>
      </c>
      <c r="BS341" s="29">
        <v>84.16901</v>
      </c>
      <c r="BT341" s="29">
        <v>84.618809999999996</v>
      </c>
      <c r="BU341" s="29">
        <v>83.857129999999998</v>
      </c>
      <c r="BV341" s="29">
        <v>83.711089999999999</v>
      </c>
      <c r="BW341" s="29">
        <v>80.8596</v>
      </c>
      <c r="BX341" s="29">
        <v>78.449600000000004</v>
      </c>
      <c r="BY341" s="29">
        <v>75.778559999999999</v>
      </c>
      <c r="BZ341" s="29">
        <v>74.196240000000003</v>
      </c>
      <c r="CA341" s="29">
        <v>73.592280000000002</v>
      </c>
      <c r="CB341" s="29">
        <v>73.025639999999996</v>
      </c>
    </row>
    <row r="342" spans="1:80" x14ac:dyDescent="0.25">
      <c r="A342" s="9" t="s">
        <v>163</v>
      </c>
      <c r="B342" s="9" t="s">
        <v>164</v>
      </c>
      <c r="C342" s="9" t="s">
        <v>19</v>
      </c>
      <c r="D342" s="9" t="s">
        <v>148</v>
      </c>
      <c r="E342" s="9">
        <v>2015</v>
      </c>
      <c r="F342" s="9">
        <v>9</v>
      </c>
      <c r="BE342" s="29">
        <v>74.418319999999994</v>
      </c>
      <c r="BF342" s="29">
        <v>73.688119999999998</v>
      </c>
      <c r="BG342" s="29">
        <v>72.584159999999997</v>
      </c>
      <c r="BH342" s="29">
        <v>72.438119999999998</v>
      </c>
      <c r="BI342" s="29">
        <v>72.603960000000001</v>
      </c>
      <c r="BJ342" s="29">
        <v>71.668319999999994</v>
      </c>
      <c r="BK342" s="29">
        <v>72.792079999999999</v>
      </c>
      <c r="BL342" s="29">
        <v>73.373760000000004</v>
      </c>
      <c r="BM342" s="29">
        <v>78.868809999999996</v>
      </c>
      <c r="BN342" s="29">
        <v>84.076740000000001</v>
      </c>
      <c r="BO342" s="29">
        <v>88.720299999999995</v>
      </c>
      <c r="BP342" s="29">
        <v>91.844059999999999</v>
      </c>
      <c r="BQ342" s="29">
        <v>90.403469999999999</v>
      </c>
      <c r="BR342" s="29">
        <v>89.071780000000004</v>
      </c>
      <c r="BS342" s="29">
        <v>89.282179999999997</v>
      </c>
      <c r="BT342" s="29">
        <v>88.242580000000004</v>
      </c>
      <c r="BU342" s="29">
        <v>89.326740000000001</v>
      </c>
      <c r="BV342" s="29">
        <v>89.368809999999996</v>
      </c>
      <c r="BW342" s="29">
        <v>86.683170000000004</v>
      </c>
      <c r="BX342" s="29">
        <v>83.247529999999998</v>
      </c>
      <c r="BY342" s="29">
        <v>80.311880000000002</v>
      </c>
      <c r="BZ342" s="29">
        <v>79.457920000000001</v>
      </c>
      <c r="CA342" s="29">
        <v>78.165840000000003</v>
      </c>
      <c r="CB342" s="29">
        <v>75.292079999999999</v>
      </c>
    </row>
    <row r="343" spans="1:80" x14ac:dyDescent="0.25">
      <c r="A343" s="9" t="s">
        <v>163</v>
      </c>
      <c r="B343" s="9" t="s">
        <v>164</v>
      </c>
      <c r="C343" s="9" t="s">
        <v>19</v>
      </c>
      <c r="D343" s="9" t="s">
        <v>148</v>
      </c>
      <c r="E343" s="9">
        <v>2015</v>
      </c>
      <c r="F343" s="9">
        <v>10</v>
      </c>
      <c r="BE343" s="29">
        <v>71.469149999999999</v>
      </c>
      <c r="BF343" s="29">
        <v>70.15728</v>
      </c>
      <c r="BG343" s="29">
        <v>69.873320000000007</v>
      </c>
      <c r="BH343" s="29">
        <v>69.533959999999993</v>
      </c>
      <c r="BI343" s="29">
        <v>68.368120000000005</v>
      </c>
      <c r="BJ343" s="29">
        <v>68.118120000000005</v>
      </c>
      <c r="BK343" s="29">
        <v>68.230199999999996</v>
      </c>
      <c r="BL343" s="29">
        <v>68.533959999999993</v>
      </c>
      <c r="BM343" s="29">
        <v>71.472329999999999</v>
      </c>
      <c r="BN343" s="29">
        <v>75.632320000000007</v>
      </c>
      <c r="BO343" s="29">
        <v>79.464650000000006</v>
      </c>
      <c r="BP343" s="29">
        <v>81.258570000000006</v>
      </c>
      <c r="BQ343" s="29">
        <v>81.630049999999997</v>
      </c>
      <c r="BR343" s="29">
        <v>82.486930000000001</v>
      </c>
      <c r="BS343" s="29">
        <v>81.787130000000005</v>
      </c>
      <c r="BT343" s="29">
        <v>81.809849999999997</v>
      </c>
      <c r="BU343" s="29">
        <v>81.798810000000003</v>
      </c>
      <c r="BV343" s="29">
        <v>79.58981</v>
      </c>
      <c r="BW343" s="29">
        <v>76.721879999999999</v>
      </c>
      <c r="BX343" s="29">
        <v>74.623320000000007</v>
      </c>
      <c r="BY343" s="29">
        <v>73.430000000000007</v>
      </c>
      <c r="BZ343" s="29">
        <v>71.952280000000002</v>
      </c>
      <c r="CA343" s="29">
        <v>70.994349999999997</v>
      </c>
      <c r="CB343" s="29">
        <v>70.348309999999998</v>
      </c>
    </row>
    <row r="344" spans="1:80" x14ac:dyDescent="0.25">
      <c r="A344" s="9" t="s">
        <v>163</v>
      </c>
      <c r="B344" s="9" t="s">
        <v>164</v>
      </c>
      <c r="C344" s="9" t="s">
        <v>19</v>
      </c>
      <c r="D344" s="9" t="s">
        <v>148</v>
      </c>
      <c r="E344" s="9">
        <v>2016</v>
      </c>
      <c r="F344" s="9">
        <v>5</v>
      </c>
      <c r="BE344" s="29">
        <v>65.410449999999997</v>
      </c>
      <c r="BF344" s="29">
        <v>65.328360000000004</v>
      </c>
      <c r="BG344" s="29">
        <v>65.059700000000007</v>
      </c>
      <c r="BH344" s="29">
        <v>65.186570000000003</v>
      </c>
      <c r="BI344" s="29">
        <v>63.873130000000003</v>
      </c>
      <c r="BJ344" s="29">
        <v>63.164180000000002</v>
      </c>
      <c r="BK344" s="29">
        <v>64.018649999999994</v>
      </c>
      <c r="BL344" s="29">
        <v>67.335819999999998</v>
      </c>
      <c r="BM344" s="29">
        <v>73.444029999999998</v>
      </c>
      <c r="BN344" s="29">
        <v>77.716419999999999</v>
      </c>
      <c r="BO344" s="29">
        <v>80.947760000000002</v>
      </c>
      <c r="BP344" s="29">
        <v>81.906720000000007</v>
      </c>
      <c r="BQ344" s="29">
        <v>81.429109999999994</v>
      </c>
      <c r="BR344" s="29">
        <v>82.447760000000002</v>
      </c>
      <c r="BS344" s="29">
        <v>81.302239999999998</v>
      </c>
      <c r="BT344" s="29">
        <v>80.694029999999998</v>
      </c>
      <c r="BU344" s="29">
        <v>80.444029999999998</v>
      </c>
      <c r="BV344" s="29">
        <v>80.380600000000001</v>
      </c>
      <c r="BW344" s="29">
        <v>81.190299999999993</v>
      </c>
      <c r="BX344" s="29">
        <v>77.940299999999993</v>
      </c>
      <c r="BY344" s="29">
        <v>74.626869999999997</v>
      </c>
      <c r="BZ344" s="29">
        <v>71.936570000000003</v>
      </c>
      <c r="CA344" s="29">
        <v>71.145520000000005</v>
      </c>
      <c r="CB344" s="29">
        <v>70.037319999999994</v>
      </c>
    </row>
    <row r="345" spans="1:80" x14ac:dyDescent="0.25">
      <c r="A345" s="9" t="s">
        <v>163</v>
      </c>
      <c r="B345" s="9" t="s">
        <v>164</v>
      </c>
      <c r="C345" s="9" t="s">
        <v>19</v>
      </c>
      <c r="D345" s="9" t="s">
        <v>148</v>
      </c>
      <c r="E345" s="9">
        <v>2016</v>
      </c>
      <c r="F345" s="9">
        <v>6</v>
      </c>
      <c r="BE345" s="29">
        <v>66.925820000000002</v>
      </c>
      <c r="BF345" s="29">
        <v>65.559700000000007</v>
      </c>
      <c r="BG345" s="29">
        <v>65.350750000000005</v>
      </c>
      <c r="BH345" s="29">
        <v>64.996269999999996</v>
      </c>
      <c r="BI345" s="29">
        <v>65.339100000000002</v>
      </c>
      <c r="BJ345" s="29">
        <v>64.921199999999999</v>
      </c>
      <c r="BK345" s="29">
        <v>64.921199999999999</v>
      </c>
      <c r="BL345" s="29">
        <v>68.25</v>
      </c>
      <c r="BM345" s="29">
        <v>71.433279999999996</v>
      </c>
      <c r="BN345" s="29">
        <v>74.680369999999996</v>
      </c>
      <c r="BO345" s="29">
        <v>78.441940000000002</v>
      </c>
      <c r="BP345" s="29">
        <v>80.909620000000004</v>
      </c>
      <c r="BQ345" s="29">
        <v>81.596190000000007</v>
      </c>
      <c r="BR345" s="29">
        <v>82.477170000000001</v>
      </c>
      <c r="BS345" s="29">
        <v>81.350300000000004</v>
      </c>
      <c r="BT345" s="29">
        <v>81.809259999999995</v>
      </c>
      <c r="BU345" s="29">
        <v>82.611940000000004</v>
      </c>
      <c r="BV345" s="29">
        <v>81.007459999999995</v>
      </c>
      <c r="BW345" s="29">
        <v>79.41</v>
      </c>
      <c r="BX345" s="29">
        <v>77.245000000000005</v>
      </c>
      <c r="BY345" s="29">
        <v>74.467690000000005</v>
      </c>
      <c r="BZ345" s="29">
        <v>72.079179999999994</v>
      </c>
      <c r="CA345" s="29">
        <v>70.974699999999999</v>
      </c>
      <c r="CB345" s="29">
        <v>69.888890000000004</v>
      </c>
    </row>
    <row r="346" spans="1:80" x14ac:dyDescent="0.25">
      <c r="A346" s="9" t="s">
        <v>163</v>
      </c>
      <c r="B346" s="9" t="s">
        <v>164</v>
      </c>
      <c r="C346" s="9" t="s">
        <v>19</v>
      </c>
      <c r="D346" s="9" t="s">
        <v>148</v>
      </c>
      <c r="E346" s="9">
        <v>2016</v>
      </c>
      <c r="F346" s="9">
        <v>7</v>
      </c>
      <c r="BE346" s="29">
        <v>70.291529999999995</v>
      </c>
      <c r="BF346" s="29">
        <v>69.490690000000001</v>
      </c>
      <c r="BG346" s="29">
        <v>69.507679999999993</v>
      </c>
      <c r="BH346" s="29">
        <v>69.220889999999997</v>
      </c>
      <c r="BI346" s="29">
        <v>68.880350000000007</v>
      </c>
      <c r="BJ346" s="29">
        <v>68.708020000000005</v>
      </c>
      <c r="BK346" s="29">
        <v>69.201539999999994</v>
      </c>
      <c r="BL346" s="29">
        <v>70.678709999999995</v>
      </c>
      <c r="BM346" s="29">
        <v>72.668559999999999</v>
      </c>
      <c r="BN346" s="29">
        <v>74.523709999999994</v>
      </c>
      <c r="BO346" s="29">
        <v>76.264949999999999</v>
      </c>
      <c r="BP346" s="29">
        <v>75.966480000000004</v>
      </c>
      <c r="BQ346" s="29">
        <v>77.257279999999994</v>
      </c>
      <c r="BR346" s="29">
        <v>79.919650000000004</v>
      </c>
      <c r="BS346" s="29">
        <v>81.009649999999993</v>
      </c>
      <c r="BT346" s="29">
        <v>80.172030000000007</v>
      </c>
      <c r="BU346" s="29">
        <v>78.899850000000001</v>
      </c>
      <c r="BV346" s="29">
        <v>78.460099999999997</v>
      </c>
      <c r="BW346" s="29">
        <v>78.486930000000001</v>
      </c>
      <c r="BX346" s="29">
        <v>76.218410000000006</v>
      </c>
      <c r="BY346" s="29">
        <v>74.045550000000006</v>
      </c>
      <c r="BZ346" s="29">
        <v>72.865639999999999</v>
      </c>
      <c r="CA346" s="29">
        <v>72.541529999999995</v>
      </c>
      <c r="CB346" s="29">
        <v>72.120940000000004</v>
      </c>
    </row>
    <row r="347" spans="1:80" x14ac:dyDescent="0.25">
      <c r="A347" s="9" t="s">
        <v>163</v>
      </c>
      <c r="B347" s="9" t="s">
        <v>164</v>
      </c>
      <c r="C347" s="9" t="s">
        <v>19</v>
      </c>
      <c r="D347" s="9" t="s">
        <v>148</v>
      </c>
      <c r="E347" s="9">
        <v>2016</v>
      </c>
      <c r="F347" s="9">
        <v>8</v>
      </c>
      <c r="BE347" s="29">
        <v>71.62039</v>
      </c>
      <c r="BF347" s="29">
        <v>71.635000000000005</v>
      </c>
      <c r="BG347" s="29">
        <v>71.031040000000004</v>
      </c>
      <c r="BH347" s="29">
        <v>70.781040000000004</v>
      </c>
      <c r="BI347" s="29">
        <v>70.123320000000007</v>
      </c>
      <c r="BJ347" s="29">
        <v>70.019360000000006</v>
      </c>
      <c r="BK347" s="29">
        <v>70.165400000000005</v>
      </c>
      <c r="BL347" s="29">
        <v>70.928709999999995</v>
      </c>
      <c r="BM347" s="29">
        <v>74.199600000000004</v>
      </c>
      <c r="BN347" s="29">
        <v>77.817530000000005</v>
      </c>
      <c r="BO347" s="29">
        <v>81.511930000000007</v>
      </c>
      <c r="BP347" s="29">
        <v>82.689449999999994</v>
      </c>
      <c r="BQ347" s="29">
        <v>83.998419999999996</v>
      </c>
      <c r="BR347" s="29">
        <v>83.332570000000004</v>
      </c>
      <c r="BS347" s="29">
        <v>84.16901</v>
      </c>
      <c r="BT347" s="29">
        <v>84.618809999999996</v>
      </c>
      <c r="BU347" s="29">
        <v>83.857129999999998</v>
      </c>
      <c r="BV347" s="29">
        <v>83.711089999999999</v>
      </c>
      <c r="BW347" s="29">
        <v>80.8596</v>
      </c>
      <c r="BX347" s="29">
        <v>78.449600000000004</v>
      </c>
      <c r="BY347" s="29">
        <v>75.778559999999999</v>
      </c>
      <c r="BZ347" s="29">
        <v>74.196240000000003</v>
      </c>
      <c r="CA347" s="29">
        <v>73.592280000000002</v>
      </c>
      <c r="CB347" s="29">
        <v>73.025639999999996</v>
      </c>
    </row>
    <row r="348" spans="1:80" x14ac:dyDescent="0.25">
      <c r="A348" s="9" t="s">
        <v>163</v>
      </c>
      <c r="B348" s="9" t="s">
        <v>164</v>
      </c>
      <c r="C348" s="9" t="s">
        <v>19</v>
      </c>
      <c r="D348" s="9" t="s">
        <v>148</v>
      </c>
      <c r="E348" s="9">
        <v>2016</v>
      </c>
      <c r="F348" s="9">
        <v>9</v>
      </c>
      <c r="BE348" s="29">
        <v>74.418319999999994</v>
      </c>
      <c r="BF348" s="29">
        <v>73.688119999999998</v>
      </c>
      <c r="BG348" s="29">
        <v>72.584159999999997</v>
      </c>
      <c r="BH348" s="29">
        <v>72.438119999999998</v>
      </c>
      <c r="BI348" s="29">
        <v>72.603960000000001</v>
      </c>
      <c r="BJ348" s="29">
        <v>71.668319999999994</v>
      </c>
      <c r="BK348" s="29">
        <v>72.792079999999999</v>
      </c>
      <c r="BL348" s="29">
        <v>73.373760000000004</v>
      </c>
      <c r="BM348" s="29">
        <v>78.868809999999996</v>
      </c>
      <c r="BN348" s="29">
        <v>84.076740000000001</v>
      </c>
      <c r="BO348" s="29">
        <v>88.720299999999995</v>
      </c>
      <c r="BP348" s="29">
        <v>91.844059999999999</v>
      </c>
      <c r="BQ348" s="29">
        <v>90.403469999999999</v>
      </c>
      <c r="BR348" s="29">
        <v>89.071780000000004</v>
      </c>
      <c r="BS348" s="29">
        <v>89.282179999999997</v>
      </c>
      <c r="BT348" s="29">
        <v>88.242580000000004</v>
      </c>
      <c r="BU348" s="29">
        <v>89.326740000000001</v>
      </c>
      <c r="BV348" s="29">
        <v>89.368809999999996</v>
      </c>
      <c r="BW348" s="29">
        <v>86.683170000000004</v>
      </c>
      <c r="BX348" s="29">
        <v>83.247529999999998</v>
      </c>
      <c r="BY348" s="29">
        <v>80.311880000000002</v>
      </c>
      <c r="BZ348" s="29">
        <v>79.457920000000001</v>
      </c>
      <c r="CA348" s="29">
        <v>78.165840000000003</v>
      </c>
      <c r="CB348" s="29">
        <v>75.292079999999999</v>
      </c>
    </row>
    <row r="349" spans="1:80" x14ac:dyDescent="0.25">
      <c r="A349" s="9" t="s">
        <v>163</v>
      </c>
      <c r="B349" s="9" t="s">
        <v>164</v>
      </c>
      <c r="C349" s="9" t="s">
        <v>19</v>
      </c>
      <c r="D349" s="9" t="s">
        <v>148</v>
      </c>
      <c r="E349" s="9">
        <v>2016</v>
      </c>
      <c r="F349" s="9">
        <v>10</v>
      </c>
      <c r="BE349" s="29">
        <v>71.469149999999999</v>
      </c>
      <c r="BF349" s="29">
        <v>70.15728</v>
      </c>
      <c r="BG349" s="29">
        <v>69.873320000000007</v>
      </c>
      <c r="BH349" s="29">
        <v>69.533959999999993</v>
      </c>
      <c r="BI349" s="29">
        <v>68.368120000000005</v>
      </c>
      <c r="BJ349" s="29">
        <v>68.118120000000005</v>
      </c>
      <c r="BK349" s="29">
        <v>68.230199999999996</v>
      </c>
      <c r="BL349" s="29">
        <v>68.533959999999993</v>
      </c>
      <c r="BM349" s="29">
        <v>71.472329999999999</v>
      </c>
      <c r="BN349" s="29">
        <v>75.632320000000007</v>
      </c>
      <c r="BO349" s="29">
        <v>79.464650000000006</v>
      </c>
      <c r="BP349" s="29">
        <v>81.258570000000006</v>
      </c>
      <c r="BQ349" s="29">
        <v>81.630049999999997</v>
      </c>
      <c r="BR349" s="29">
        <v>82.486930000000001</v>
      </c>
      <c r="BS349" s="29">
        <v>81.787130000000005</v>
      </c>
      <c r="BT349" s="29">
        <v>81.809849999999997</v>
      </c>
      <c r="BU349" s="29">
        <v>81.798810000000003</v>
      </c>
      <c r="BV349" s="29">
        <v>79.58981</v>
      </c>
      <c r="BW349" s="29">
        <v>76.721879999999999</v>
      </c>
      <c r="BX349" s="29">
        <v>74.623320000000007</v>
      </c>
      <c r="BY349" s="29">
        <v>73.430000000000007</v>
      </c>
      <c r="BZ349" s="29">
        <v>71.952280000000002</v>
      </c>
      <c r="CA349" s="29">
        <v>70.994349999999997</v>
      </c>
      <c r="CB349" s="29">
        <v>70.348309999999998</v>
      </c>
    </row>
    <row r="350" spans="1:80" x14ac:dyDescent="0.25">
      <c r="A350" s="9" t="s">
        <v>163</v>
      </c>
      <c r="B350" s="9" t="s">
        <v>164</v>
      </c>
      <c r="C350" s="9" t="s">
        <v>19</v>
      </c>
      <c r="D350" s="9" t="s">
        <v>148</v>
      </c>
      <c r="E350" s="9">
        <v>2017</v>
      </c>
      <c r="F350" s="9">
        <v>5</v>
      </c>
      <c r="BE350" s="29">
        <v>65.410449999999997</v>
      </c>
      <c r="BF350" s="29">
        <v>65.328360000000004</v>
      </c>
      <c r="BG350" s="29">
        <v>65.059700000000007</v>
      </c>
      <c r="BH350" s="29">
        <v>65.186570000000003</v>
      </c>
      <c r="BI350" s="29">
        <v>63.873130000000003</v>
      </c>
      <c r="BJ350" s="29">
        <v>63.164180000000002</v>
      </c>
      <c r="BK350" s="29">
        <v>64.018649999999994</v>
      </c>
      <c r="BL350" s="29">
        <v>67.335819999999998</v>
      </c>
      <c r="BM350" s="29">
        <v>73.444029999999998</v>
      </c>
      <c r="BN350" s="29">
        <v>77.716419999999999</v>
      </c>
      <c r="BO350" s="29">
        <v>80.947760000000002</v>
      </c>
      <c r="BP350" s="29">
        <v>81.906720000000007</v>
      </c>
      <c r="BQ350" s="29">
        <v>81.429109999999994</v>
      </c>
      <c r="BR350" s="29">
        <v>82.447760000000002</v>
      </c>
      <c r="BS350" s="29">
        <v>81.302239999999998</v>
      </c>
      <c r="BT350" s="29">
        <v>80.694029999999998</v>
      </c>
      <c r="BU350" s="29">
        <v>80.444029999999998</v>
      </c>
      <c r="BV350" s="29">
        <v>80.380600000000001</v>
      </c>
      <c r="BW350" s="29">
        <v>81.190299999999993</v>
      </c>
      <c r="BX350" s="29">
        <v>77.940299999999993</v>
      </c>
      <c r="BY350" s="29">
        <v>74.626869999999997</v>
      </c>
      <c r="BZ350" s="29">
        <v>71.936570000000003</v>
      </c>
      <c r="CA350" s="29">
        <v>71.145520000000005</v>
      </c>
      <c r="CB350" s="29">
        <v>70.037319999999994</v>
      </c>
    </row>
    <row r="351" spans="1:80" x14ac:dyDescent="0.25">
      <c r="A351" s="9" t="s">
        <v>163</v>
      </c>
      <c r="B351" s="9" t="s">
        <v>164</v>
      </c>
      <c r="C351" s="9" t="s">
        <v>19</v>
      </c>
      <c r="D351" s="9" t="s">
        <v>148</v>
      </c>
      <c r="E351" s="9">
        <v>2017</v>
      </c>
      <c r="F351" s="9">
        <v>6</v>
      </c>
      <c r="BE351" s="29">
        <v>66.925820000000002</v>
      </c>
      <c r="BF351" s="29">
        <v>65.559700000000007</v>
      </c>
      <c r="BG351" s="29">
        <v>65.350750000000005</v>
      </c>
      <c r="BH351" s="29">
        <v>64.996269999999996</v>
      </c>
      <c r="BI351" s="29">
        <v>65.339100000000002</v>
      </c>
      <c r="BJ351" s="29">
        <v>64.921199999999999</v>
      </c>
      <c r="BK351" s="29">
        <v>64.921199999999999</v>
      </c>
      <c r="BL351" s="29">
        <v>68.25</v>
      </c>
      <c r="BM351" s="29">
        <v>71.433279999999996</v>
      </c>
      <c r="BN351" s="29">
        <v>74.680369999999996</v>
      </c>
      <c r="BO351" s="29">
        <v>78.441940000000002</v>
      </c>
      <c r="BP351" s="29">
        <v>80.909620000000004</v>
      </c>
      <c r="BQ351" s="29">
        <v>81.596190000000007</v>
      </c>
      <c r="BR351" s="29">
        <v>82.477170000000001</v>
      </c>
      <c r="BS351" s="29">
        <v>81.350300000000004</v>
      </c>
      <c r="BT351" s="29">
        <v>81.809259999999995</v>
      </c>
      <c r="BU351" s="29">
        <v>82.611940000000004</v>
      </c>
      <c r="BV351" s="29">
        <v>81.007459999999995</v>
      </c>
      <c r="BW351" s="29">
        <v>79.41</v>
      </c>
      <c r="BX351" s="29">
        <v>77.245000000000005</v>
      </c>
      <c r="BY351" s="29">
        <v>74.467690000000005</v>
      </c>
      <c r="BZ351" s="29">
        <v>72.079179999999994</v>
      </c>
      <c r="CA351" s="29">
        <v>70.974699999999999</v>
      </c>
      <c r="CB351" s="29">
        <v>69.888890000000004</v>
      </c>
    </row>
    <row r="352" spans="1:80" x14ac:dyDescent="0.25">
      <c r="A352" s="9" t="s">
        <v>163</v>
      </c>
      <c r="B352" s="9" t="s">
        <v>164</v>
      </c>
      <c r="C352" s="9" t="s">
        <v>19</v>
      </c>
      <c r="D352" s="9" t="s">
        <v>148</v>
      </c>
      <c r="E352" s="9">
        <v>2017</v>
      </c>
      <c r="F352" s="9">
        <v>7</v>
      </c>
      <c r="BE352" s="29">
        <v>70.291529999999995</v>
      </c>
      <c r="BF352" s="29">
        <v>69.490690000000001</v>
      </c>
      <c r="BG352" s="29">
        <v>69.507679999999993</v>
      </c>
      <c r="BH352" s="29">
        <v>69.220889999999997</v>
      </c>
      <c r="BI352" s="29">
        <v>68.880350000000007</v>
      </c>
      <c r="BJ352" s="29">
        <v>68.708020000000005</v>
      </c>
      <c r="BK352" s="29">
        <v>69.201539999999994</v>
      </c>
      <c r="BL352" s="29">
        <v>70.678709999999995</v>
      </c>
      <c r="BM352" s="29">
        <v>72.668559999999999</v>
      </c>
      <c r="BN352" s="29">
        <v>74.523709999999994</v>
      </c>
      <c r="BO352" s="29">
        <v>76.264949999999999</v>
      </c>
      <c r="BP352" s="29">
        <v>75.966480000000004</v>
      </c>
      <c r="BQ352" s="29">
        <v>77.257279999999994</v>
      </c>
      <c r="BR352" s="29">
        <v>79.919650000000004</v>
      </c>
      <c r="BS352" s="29">
        <v>81.009649999999993</v>
      </c>
      <c r="BT352" s="29">
        <v>80.172030000000007</v>
      </c>
      <c r="BU352" s="29">
        <v>78.899850000000001</v>
      </c>
      <c r="BV352" s="29">
        <v>78.460099999999997</v>
      </c>
      <c r="BW352" s="29">
        <v>78.486930000000001</v>
      </c>
      <c r="BX352" s="29">
        <v>76.218410000000006</v>
      </c>
      <c r="BY352" s="29">
        <v>74.045550000000006</v>
      </c>
      <c r="BZ352" s="29">
        <v>72.865639999999999</v>
      </c>
      <c r="CA352" s="29">
        <v>72.541529999999995</v>
      </c>
      <c r="CB352" s="29">
        <v>72.120940000000004</v>
      </c>
    </row>
    <row r="353" spans="1:80" x14ac:dyDescent="0.25">
      <c r="A353" s="9" t="s">
        <v>163</v>
      </c>
      <c r="B353" s="9" t="s">
        <v>164</v>
      </c>
      <c r="C353" s="9" t="s">
        <v>19</v>
      </c>
      <c r="D353" s="9" t="s">
        <v>148</v>
      </c>
      <c r="E353" s="9">
        <v>2017</v>
      </c>
      <c r="F353" s="9">
        <v>8</v>
      </c>
      <c r="BE353" s="29">
        <v>71.62039</v>
      </c>
      <c r="BF353" s="29">
        <v>71.635000000000005</v>
      </c>
      <c r="BG353" s="29">
        <v>71.031040000000004</v>
      </c>
      <c r="BH353" s="29">
        <v>70.781040000000004</v>
      </c>
      <c r="BI353" s="29">
        <v>70.123320000000007</v>
      </c>
      <c r="BJ353" s="29">
        <v>70.019360000000006</v>
      </c>
      <c r="BK353" s="29">
        <v>70.165400000000005</v>
      </c>
      <c r="BL353" s="29">
        <v>70.928709999999995</v>
      </c>
      <c r="BM353" s="29">
        <v>74.199600000000004</v>
      </c>
      <c r="BN353" s="29">
        <v>77.817530000000005</v>
      </c>
      <c r="BO353" s="29">
        <v>81.511930000000007</v>
      </c>
      <c r="BP353" s="29">
        <v>82.689449999999994</v>
      </c>
      <c r="BQ353" s="29">
        <v>83.998419999999996</v>
      </c>
      <c r="BR353" s="29">
        <v>83.332570000000004</v>
      </c>
      <c r="BS353" s="29">
        <v>84.16901</v>
      </c>
      <c r="BT353" s="29">
        <v>84.618809999999996</v>
      </c>
      <c r="BU353" s="29">
        <v>83.857129999999998</v>
      </c>
      <c r="BV353" s="29">
        <v>83.711089999999999</v>
      </c>
      <c r="BW353" s="29">
        <v>80.8596</v>
      </c>
      <c r="BX353" s="29">
        <v>78.449600000000004</v>
      </c>
      <c r="BY353" s="29">
        <v>75.778559999999999</v>
      </c>
      <c r="BZ353" s="29">
        <v>74.196240000000003</v>
      </c>
      <c r="CA353" s="29">
        <v>73.592280000000002</v>
      </c>
      <c r="CB353" s="29">
        <v>73.025639999999996</v>
      </c>
    </row>
    <row r="354" spans="1:80" x14ac:dyDescent="0.25">
      <c r="A354" s="9" t="s">
        <v>163</v>
      </c>
      <c r="B354" s="9" t="s">
        <v>164</v>
      </c>
      <c r="C354" s="9" t="s">
        <v>19</v>
      </c>
      <c r="D354" s="9" t="s">
        <v>148</v>
      </c>
      <c r="E354" s="9">
        <v>2017</v>
      </c>
      <c r="F354" s="9">
        <v>9</v>
      </c>
      <c r="BE354" s="29">
        <v>74.418319999999994</v>
      </c>
      <c r="BF354" s="29">
        <v>73.688119999999998</v>
      </c>
      <c r="BG354" s="29">
        <v>72.584159999999997</v>
      </c>
      <c r="BH354" s="29">
        <v>72.438119999999998</v>
      </c>
      <c r="BI354" s="29">
        <v>72.603960000000001</v>
      </c>
      <c r="BJ354" s="29">
        <v>71.668319999999994</v>
      </c>
      <c r="BK354" s="29">
        <v>72.792079999999999</v>
      </c>
      <c r="BL354" s="29">
        <v>73.373760000000004</v>
      </c>
      <c r="BM354" s="29">
        <v>78.868809999999996</v>
      </c>
      <c r="BN354" s="29">
        <v>84.076740000000001</v>
      </c>
      <c r="BO354" s="29">
        <v>88.720299999999995</v>
      </c>
      <c r="BP354" s="29">
        <v>91.844059999999999</v>
      </c>
      <c r="BQ354" s="29">
        <v>90.403469999999999</v>
      </c>
      <c r="BR354" s="29">
        <v>89.071780000000004</v>
      </c>
      <c r="BS354" s="29">
        <v>89.282179999999997</v>
      </c>
      <c r="BT354" s="29">
        <v>88.242580000000004</v>
      </c>
      <c r="BU354" s="29">
        <v>89.326740000000001</v>
      </c>
      <c r="BV354" s="29">
        <v>89.368809999999996</v>
      </c>
      <c r="BW354" s="29">
        <v>86.683170000000004</v>
      </c>
      <c r="BX354" s="29">
        <v>83.247529999999998</v>
      </c>
      <c r="BY354" s="29">
        <v>80.311880000000002</v>
      </c>
      <c r="BZ354" s="29">
        <v>79.457920000000001</v>
      </c>
      <c r="CA354" s="29">
        <v>78.165840000000003</v>
      </c>
      <c r="CB354" s="29">
        <v>75.292079999999999</v>
      </c>
    </row>
    <row r="355" spans="1:80" x14ac:dyDescent="0.25">
      <c r="A355" s="9" t="s">
        <v>163</v>
      </c>
      <c r="B355" s="9" t="s">
        <v>164</v>
      </c>
      <c r="C355" s="9" t="s">
        <v>19</v>
      </c>
      <c r="D355" s="9" t="s">
        <v>148</v>
      </c>
      <c r="E355" s="9">
        <v>2017</v>
      </c>
      <c r="F355" s="9">
        <v>10</v>
      </c>
      <c r="BE355" s="29">
        <v>71.469149999999999</v>
      </c>
      <c r="BF355" s="29">
        <v>70.15728</v>
      </c>
      <c r="BG355" s="29">
        <v>69.873320000000007</v>
      </c>
      <c r="BH355" s="29">
        <v>69.533959999999993</v>
      </c>
      <c r="BI355" s="29">
        <v>68.368120000000005</v>
      </c>
      <c r="BJ355" s="29">
        <v>68.118120000000005</v>
      </c>
      <c r="BK355" s="29">
        <v>68.230199999999996</v>
      </c>
      <c r="BL355" s="29">
        <v>68.533959999999993</v>
      </c>
      <c r="BM355" s="29">
        <v>71.472329999999999</v>
      </c>
      <c r="BN355" s="29">
        <v>75.632320000000007</v>
      </c>
      <c r="BO355" s="29">
        <v>79.464650000000006</v>
      </c>
      <c r="BP355" s="29">
        <v>81.258570000000006</v>
      </c>
      <c r="BQ355" s="29">
        <v>81.630049999999997</v>
      </c>
      <c r="BR355" s="29">
        <v>82.486930000000001</v>
      </c>
      <c r="BS355" s="29">
        <v>81.787130000000005</v>
      </c>
      <c r="BT355" s="29">
        <v>81.809849999999997</v>
      </c>
      <c r="BU355" s="29">
        <v>81.798810000000003</v>
      </c>
      <c r="BV355" s="29">
        <v>79.58981</v>
      </c>
      <c r="BW355" s="29">
        <v>76.721879999999999</v>
      </c>
      <c r="BX355" s="29">
        <v>74.623320000000007</v>
      </c>
      <c r="BY355" s="29">
        <v>73.430000000000007</v>
      </c>
      <c r="BZ355" s="29">
        <v>71.952280000000002</v>
      </c>
      <c r="CA355" s="29">
        <v>70.994349999999997</v>
      </c>
      <c r="CB355" s="29">
        <v>70.348309999999998</v>
      </c>
    </row>
    <row r="356" spans="1:80" x14ac:dyDescent="0.25">
      <c r="A356" s="9" t="s">
        <v>163</v>
      </c>
      <c r="B356" s="9" t="s">
        <v>164</v>
      </c>
      <c r="C356" s="9" t="s">
        <v>19</v>
      </c>
      <c r="D356" s="9" t="s">
        <v>148</v>
      </c>
      <c r="E356" s="9">
        <v>2018</v>
      </c>
      <c r="F356" s="9">
        <v>5</v>
      </c>
      <c r="BE356" s="29">
        <v>65.410449999999997</v>
      </c>
      <c r="BF356" s="29">
        <v>65.328360000000004</v>
      </c>
      <c r="BG356" s="29">
        <v>65.059700000000007</v>
      </c>
      <c r="BH356" s="29">
        <v>65.186570000000003</v>
      </c>
      <c r="BI356" s="29">
        <v>63.873130000000003</v>
      </c>
      <c r="BJ356" s="29">
        <v>63.164180000000002</v>
      </c>
      <c r="BK356" s="29">
        <v>64.018649999999994</v>
      </c>
      <c r="BL356" s="29">
        <v>67.335819999999998</v>
      </c>
      <c r="BM356" s="29">
        <v>73.444029999999998</v>
      </c>
      <c r="BN356" s="29">
        <v>77.716419999999999</v>
      </c>
      <c r="BO356" s="29">
        <v>80.947760000000002</v>
      </c>
      <c r="BP356" s="29">
        <v>81.906720000000007</v>
      </c>
      <c r="BQ356" s="29">
        <v>81.429109999999994</v>
      </c>
      <c r="BR356" s="29">
        <v>82.447760000000002</v>
      </c>
      <c r="BS356" s="29">
        <v>81.302239999999998</v>
      </c>
      <c r="BT356" s="29">
        <v>80.694029999999998</v>
      </c>
      <c r="BU356" s="29">
        <v>80.444029999999998</v>
      </c>
      <c r="BV356" s="29">
        <v>80.380600000000001</v>
      </c>
      <c r="BW356" s="29">
        <v>81.190299999999993</v>
      </c>
      <c r="BX356" s="29">
        <v>77.940299999999993</v>
      </c>
      <c r="BY356" s="29">
        <v>74.626869999999997</v>
      </c>
      <c r="BZ356" s="29">
        <v>71.936570000000003</v>
      </c>
      <c r="CA356" s="29">
        <v>71.145520000000005</v>
      </c>
      <c r="CB356" s="29">
        <v>70.037319999999994</v>
      </c>
    </row>
    <row r="357" spans="1:80" x14ac:dyDescent="0.25">
      <c r="A357" s="9" t="s">
        <v>163</v>
      </c>
      <c r="B357" s="9" t="s">
        <v>164</v>
      </c>
      <c r="C357" s="9" t="s">
        <v>19</v>
      </c>
      <c r="D357" s="9" t="s">
        <v>148</v>
      </c>
      <c r="E357" s="9">
        <v>2018</v>
      </c>
      <c r="F357" s="9">
        <v>6</v>
      </c>
      <c r="BE357" s="29">
        <v>66.925820000000002</v>
      </c>
      <c r="BF357" s="29">
        <v>65.559700000000007</v>
      </c>
      <c r="BG357" s="29">
        <v>65.350750000000005</v>
      </c>
      <c r="BH357" s="29">
        <v>64.996269999999996</v>
      </c>
      <c r="BI357" s="29">
        <v>65.339100000000002</v>
      </c>
      <c r="BJ357" s="29">
        <v>64.921199999999999</v>
      </c>
      <c r="BK357" s="29">
        <v>64.921199999999999</v>
      </c>
      <c r="BL357" s="29">
        <v>68.25</v>
      </c>
      <c r="BM357" s="29">
        <v>71.433279999999996</v>
      </c>
      <c r="BN357" s="29">
        <v>74.680369999999996</v>
      </c>
      <c r="BO357" s="29">
        <v>78.441940000000002</v>
      </c>
      <c r="BP357" s="29">
        <v>80.909620000000004</v>
      </c>
      <c r="BQ357" s="29">
        <v>81.596190000000007</v>
      </c>
      <c r="BR357" s="29">
        <v>82.477170000000001</v>
      </c>
      <c r="BS357" s="29">
        <v>81.350300000000004</v>
      </c>
      <c r="BT357" s="29">
        <v>81.809259999999995</v>
      </c>
      <c r="BU357" s="29">
        <v>82.611940000000004</v>
      </c>
      <c r="BV357" s="29">
        <v>81.007459999999995</v>
      </c>
      <c r="BW357" s="29">
        <v>79.41</v>
      </c>
      <c r="BX357" s="29">
        <v>77.245000000000005</v>
      </c>
      <c r="BY357" s="29">
        <v>74.467690000000005</v>
      </c>
      <c r="BZ357" s="29">
        <v>72.079179999999994</v>
      </c>
      <c r="CA357" s="29">
        <v>70.974699999999999</v>
      </c>
      <c r="CB357" s="29">
        <v>69.888890000000004</v>
      </c>
    </row>
    <row r="358" spans="1:80" x14ac:dyDescent="0.25">
      <c r="A358" s="9" t="s">
        <v>163</v>
      </c>
      <c r="B358" s="9" t="s">
        <v>164</v>
      </c>
      <c r="C358" s="9" t="s">
        <v>19</v>
      </c>
      <c r="D358" s="9" t="s">
        <v>148</v>
      </c>
      <c r="E358" s="9">
        <v>2018</v>
      </c>
      <c r="F358" s="9">
        <v>7</v>
      </c>
      <c r="BE358" s="29">
        <v>70.291529999999995</v>
      </c>
      <c r="BF358" s="29">
        <v>69.490690000000001</v>
      </c>
      <c r="BG358" s="29">
        <v>69.507679999999993</v>
      </c>
      <c r="BH358" s="29">
        <v>69.220889999999997</v>
      </c>
      <c r="BI358" s="29">
        <v>68.880350000000007</v>
      </c>
      <c r="BJ358" s="29">
        <v>68.708020000000005</v>
      </c>
      <c r="BK358" s="29">
        <v>69.201539999999994</v>
      </c>
      <c r="BL358" s="29">
        <v>70.678709999999995</v>
      </c>
      <c r="BM358" s="29">
        <v>72.668559999999999</v>
      </c>
      <c r="BN358" s="29">
        <v>74.523709999999994</v>
      </c>
      <c r="BO358" s="29">
        <v>76.264949999999999</v>
      </c>
      <c r="BP358" s="29">
        <v>75.966480000000004</v>
      </c>
      <c r="BQ358" s="29">
        <v>77.257279999999994</v>
      </c>
      <c r="BR358" s="29">
        <v>79.919650000000004</v>
      </c>
      <c r="BS358" s="29">
        <v>81.009649999999993</v>
      </c>
      <c r="BT358" s="29">
        <v>80.172030000000007</v>
      </c>
      <c r="BU358" s="29">
        <v>78.899850000000001</v>
      </c>
      <c r="BV358" s="29">
        <v>78.460099999999997</v>
      </c>
      <c r="BW358" s="29">
        <v>78.486930000000001</v>
      </c>
      <c r="BX358" s="29">
        <v>76.218410000000006</v>
      </c>
      <c r="BY358" s="29">
        <v>74.045550000000006</v>
      </c>
      <c r="BZ358" s="29">
        <v>72.865639999999999</v>
      </c>
      <c r="CA358" s="29">
        <v>72.541529999999995</v>
      </c>
      <c r="CB358" s="29">
        <v>72.120940000000004</v>
      </c>
    </row>
    <row r="359" spans="1:80" x14ac:dyDescent="0.25">
      <c r="A359" s="9" t="s">
        <v>163</v>
      </c>
      <c r="B359" s="9" t="s">
        <v>164</v>
      </c>
      <c r="C359" s="9" t="s">
        <v>19</v>
      </c>
      <c r="D359" s="9" t="s">
        <v>148</v>
      </c>
      <c r="E359" s="9">
        <v>2018</v>
      </c>
      <c r="F359" s="9">
        <v>8</v>
      </c>
      <c r="BE359" s="29">
        <v>71.62039</v>
      </c>
      <c r="BF359" s="29">
        <v>71.635000000000005</v>
      </c>
      <c r="BG359" s="29">
        <v>71.031040000000004</v>
      </c>
      <c r="BH359" s="29">
        <v>70.781040000000004</v>
      </c>
      <c r="BI359" s="29">
        <v>70.123320000000007</v>
      </c>
      <c r="BJ359" s="29">
        <v>70.019360000000006</v>
      </c>
      <c r="BK359" s="29">
        <v>70.165400000000005</v>
      </c>
      <c r="BL359" s="29">
        <v>70.928709999999995</v>
      </c>
      <c r="BM359" s="29">
        <v>74.199600000000004</v>
      </c>
      <c r="BN359" s="29">
        <v>77.817530000000005</v>
      </c>
      <c r="BO359" s="29">
        <v>81.511930000000007</v>
      </c>
      <c r="BP359" s="29">
        <v>82.689449999999994</v>
      </c>
      <c r="BQ359" s="29">
        <v>83.998419999999996</v>
      </c>
      <c r="BR359" s="29">
        <v>83.332570000000004</v>
      </c>
      <c r="BS359" s="29">
        <v>84.16901</v>
      </c>
      <c r="BT359" s="29">
        <v>84.618809999999996</v>
      </c>
      <c r="BU359" s="29">
        <v>83.857129999999998</v>
      </c>
      <c r="BV359" s="29">
        <v>83.711089999999999</v>
      </c>
      <c r="BW359" s="29">
        <v>80.8596</v>
      </c>
      <c r="BX359" s="29">
        <v>78.449600000000004</v>
      </c>
      <c r="BY359" s="29">
        <v>75.778559999999999</v>
      </c>
      <c r="BZ359" s="29">
        <v>74.196240000000003</v>
      </c>
      <c r="CA359" s="29">
        <v>73.592280000000002</v>
      </c>
      <c r="CB359" s="29">
        <v>73.025639999999996</v>
      </c>
    </row>
    <row r="360" spans="1:80" x14ac:dyDescent="0.25">
      <c r="A360" s="9" t="s">
        <v>163</v>
      </c>
      <c r="B360" s="9" t="s">
        <v>164</v>
      </c>
      <c r="C360" s="9" t="s">
        <v>19</v>
      </c>
      <c r="D360" s="9" t="s">
        <v>148</v>
      </c>
      <c r="E360" s="9">
        <v>2018</v>
      </c>
      <c r="F360" s="9">
        <v>9</v>
      </c>
      <c r="BE360" s="29">
        <v>74.418319999999994</v>
      </c>
      <c r="BF360" s="29">
        <v>73.688119999999998</v>
      </c>
      <c r="BG360" s="29">
        <v>72.584159999999997</v>
      </c>
      <c r="BH360" s="29">
        <v>72.438119999999998</v>
      </c>
      <c r="BI360" s="29">
        <v>72.603960000000001</v>
      </c>
      <c r="BJ360" s="29">
        <v>71.668319999999994</v>
      </c>
      <c r="BK360" s="29">
        <v>72.792079999999999</v>
      </c>
      <c r="BL360" s="29">
        <v>73.373760000000004</v>
      </c>
      <c r="BM360" s="29">
        <v>78.868809999999996</v>
      </c>
      <c r="BN360" s="29">
        <v>84.076740000000001</v>
      </c>
      <c r="BO360" s="29">
        <v>88.720299999999995</v>
      </c>
      <c r="BP360" s="29">
        <v>91.844059999999999</v>
      </c>
      <c r="BQ360" s="29">
        <v>90.403469999999999</v>
      </c>
      <c r="BR360" s="29">
        <v>89.071780000000004</v>
      </c>
      <c r="BS360" s="29">
        <v>89.282179999999997</v>
      </c>
      <c r="BT360" s="29">
        <v>88.242580000000004</v>
      </c>
      <c r="BU360" s="29">
        <v>89.326740000000001</v>
      </c>
      <c r="BV360" s="29">
        <v>89.368809999999996</v>
      </c>
      <c r="BW360" s="29">
        <v>86.683170000000004</v>
      </c>
      <c r="BX360" s="29">
        <v>83.247529999999998</v>
      </c>
      <c r="BY360" s="29">
        <v>80.311880000000002</v>
      </c>
      <c r="BZ360" s="29">
        <v>79.457920000000001</v>
      </c>
      <c r="CA360" s="29">
        <v>78.165840000000003</v>
      </c>
      <c r="CB360" s="29">
        <v>75.292079999999999</v>
      </c>
    </row>
    <row r="361" spans="1:80" x14ac:dyDescent="0.25">
      <c r="A361" s="9" t="s">
        <v>163</v>
      </c>
      <c r="B361" s="9" t="s">
        <v>164</v>
      </c>
      <c r="C361" s="9" t="s">
        <v>19</v>
      </c>
      <c r="D361" s="9" t="s">
        <v>148</v>
      </c>
      <c r="E361" s="9">
        <v>2018</v>
      </c>
      <c r="F361" s="9">
        <v>10</v>
      </c>
      <c r="BE361" s="29">
        <v>71.469149999999999</v>
      </c>
      <c r="BF361" s="29">
        <v>70.15728</v>
      </c>
      <c r="BG361" s="29">
        <v>69.873320000000007</v>
      </c>
      <c r="BH361" s="29">
        <v>69.533959999999993</v>
      </c>
      <c r="BI361" s="29">
        <v>68.368120000000005</v>
      </c>
      <c r="BJ361" s="29">
        <v>68.118120000000005</v>
      </c>
      <c r="BK361" s="29">
        <v>68.230199999999996</v>
      </c>
      <c r="BL361" s="29">
        <v>68.533959999999993</v>
      </c>
      <c r="BM361" s="29">
        <v>71.472329999999999</v>
      </c>
      <c r="BN361" s="29">
        <v>75.632320000000007</v>
      </c>
      <c r="BO361" s="29">
        <v>79.464650000000006</v>
      </c>
      <c r="BP361" s="29">
        <v>81.258570000000006</v>
      </c>
      <c r="BQ361" s="29">
        <v>81.630049999999997</v>
      </c>
      <c r="BR361" s="29">
        <v>82.486930000000001</v>
      </c>
      <c r="BS361" s="29">
        <v>81.787130000000005</v>
      </c>
      <c r="BT361" s="29">
        <v>81.809849999999997</v>
      </c>
      <c r="BU361" s="29">
        <v>81.798810000000003</v>
      </c>
      <c r="BV361" s="29">
        <v>79.58981</v>
      </c>
      <c r="BW361" s="29">
        <v>76.721879999999999</v>
      </c>
      <c r="BX361" s="29">
        <v>74.623320000000007</v>
      </c>
      <c r="BY361" s="29">
        <v>73.430000000000007</v>
      </c>
      <c r="BZ361" s="29">
        <v>71.952280000000002</v>
      </c>
      <c r="CA361" s="29">
        <v>70.994349999999997</v>
      </c>
      <c r="CB361" s="29">
        <v>70.348309999999998</v>
      </c>
    </row>
    <row r="362" spans="1:80" x14ac:dyDescent="0.25">
      <c r="A362" s="9" t="s">
        <v>163</v>
      </c>
      <c r="B362" s="9" t="s">
        <v>164</v>
      </c>
      <c r="C362" s="9" t="s">
        <v>19</v>
      </c>
      <c r="D362" s="9" t="s">
        <v>148</v>
      </c>
      <c r="E362" s="9">
        <v>2019</v>
      </c>
      <c r="F362" s="9">
        <v>5</v>
      </c>
      <c r="BE362" s="29">
        <v>65.410449999999997</v>
      </c>
      <c r="BF362" s="29">
        <v>65.328360000000004</v>
      </c>
      <c r="BG362" s="29">
        <v>65.059700000000007</v>
      </c>
      <c r="BH362" s="29">
        <v>65.186570000000003</v>
      </c>
      <c r="BI362" s="29">
        <v>63.873130000000003</v>
      </c>
      <c r="BJ362" s="29">
        <v>63.164180000000002</v>
      </c>
      <c r="BK362" s="29">
        <v>64.018649999999994</v>
      </c>
      <c r="BL362" s="29">
        <v>67.335819999999998</v>
      </c>
      <c r="BM362" s="29">
        <v>73.444029999999998</v>
      </c>
      <c r="BN362" s="29">
        <v>77.716419999999999</v>
      </c>
      <c r="BO362" s="29">
        <v>80.947760000000002</v>
      </c>
      <c r="BP362" s="29">
        <v>81.906720000000007</v>
      </c>
      <c r="BQ362" s="29">
        <v>81.429109999999994</v>
      </c>
      <c r="BR362" s="29">
        <v>82.447760000000002</v>
      </c>
      <c r="BS362" s="29">
        <v>81.302239999999998</v>
      </c>
      <c r="BT362" s="29">
        <v>80.694029999999998</v>
      </c>
      <c r="BU362" s="29">
        <v>80.444029999999998</v>
      </c>
      <c r="BV362" s="29">
        <v>80.380600000000001</v>
      </c>
      <c r="BW362" s="29">
        <v>81.190299999999993</v>
      </c>
      <c r="BX362" s="29">
        <v>77.940299999999993</v>
      </c>
      <c r="BY362" s="29">
        <v>74.626869999999997</v>
      </c>
      <c r="BZ362" s="29">
        <v>71.936570000000003</v>
      </c>
      <c r="CA362" s="29">
        <v>71.145520000000005</v>
      </c>
      <c r="CB362" s="29">
        <v>70.037319999999994</v>
      </c>
    </row>
    <row r="363" spans="1:80" x14ac:dyDescent="0.25">
      <c r="A363" s="9" t="s">
        <v>163</v>
      </c>
      <c r="B363" s="9" t="s">
        <v>164</v>
      </c>
      <c r="C363" s="9" t="s">
        <v>19</v>
      </c>
      <c r="D363" s="9" t="s">
        <v>148</v>
      </c>
      <c r="E363" s="9">
        <v>2019</v>
      </c>
      <c r="F363" s="9">
        <v>6</v>
      </c>
      <c r="BE363" s="29">
        <v>66.925820000000002</v>
      </c>
      <c r="BF363" s="29">
        <v>65.559700000000007</v>
      </c>
      <c r="BG363" s="29">
        <v>65.350750000000005</v>
      </c>
      <c r="BH363" s="29">
        <v>64.996269999999996</v>
      </c>
      <c r="BI363" s="29">
        <v>65.339100000000002</v>
      </c>
      <c r="BJ363" s="29">
        <v>64.921199999999999</v>
      </c>
      <c r="BK363" s="29">
        <v>64.921199999999999</v>
      </c>
      <c r="BL363" s="29">
        <v>68.25</v>
      </c>
      <c r="BM363" s="29">
        <v>71.433279999999996</v>
      </c>
      <c r="BN363" s="29">
        <v>74.680369999999996</v>
      </c>
      <c r="BO363" s="29">
        <v>78.441940000000002</v>
      </c>
      <c r="BP363" s="29">
        <v>80.909620000000004</v>
      </c>
      <c r="BQ363" s="29">
        <v>81.596190000000007</v>
      </c>
      <c r="BR363" s="29">
        <v>82.477170000000001</v>
      </c>
      <c r="BS363" s="29">
        <v>81.350300000000004</v>
      </c>
      <c r="BT363" s="29">
        <v>81.809259999999995</v>
      </c>
      <c r="BU363" s="29">
        <v>82.611940000000004</v>
      </c>
      <c r="BV363" s="29">
        <v>81.007459999999995</v>
      </c>
      <c r="BW363" s="29">
        <v>79.41</v>
      </c>
      <c r="BX363" s="29">
        <v>77.245000000000005</v>
      </c>
      <c r="BY363" s="29">
        <v>74.467690000000005</v>
      </c>
      <c r="BZ363" s="29">
        <v>72.079179999999994</v>
      </c>
      <c r="CA363" s="29">
        <v>70.974699999999999</v>
      </c>
      <c r="CB363" s="29">
        <v>69.888890000000004</v>
      </c>
    </row>
    <row r="364" spans="1:80" x14ac:dyDescent="0.25">
      <c r="A364" s="9" t="s">
        <v>163</v>
      </c>
      <c r="B364" s="9" t="s">
        <v>164</v>
      </c>
      <c r="C364" s="9" t="s">
        <v>19</v>
      </c>
      <c r="D364" s="9" t="s">
        <v>148</v>
      </c>
      <c r="E364" s="9">
        <v>2019</v>
      </c>
      <c r="F364" s="9">
        <v>7</v>
      </c>
      <c r="BE364" s="29">
        <v>70.291529999999995</v>
      </c>
      <c r="BF364" s="29">
        <v>69.490690000000001</v>
      </c>
      <c r="BG364" s="29">
        <v>69.507679999999993</v>
      </c>
      <c r="BH364" s="29">
        <v>69.220889999999997</v>
      </c>
      <c r="BI364" s="29">
        <v>68.880350000000007</v>
      </c>
      <c r="BJ364" s="29">
        <v>68.708020000000005</v>
      </c>
      <c r="BK364" s="29">
        <v>69.201539999999994</v>
      </c>
      <c r="BL364" s="29">
        <v>70.678709999999995</v>
      </c>
      <c r="BM364" s="29">
        <v>72.668559999999999</v>
      </c>
      <c r="BN364" s="29">
        <v>74.523709999999994</v>
      </c>
      <c r="BO364" s="29">
        <v>76.264949999999999</v>
      </c>
      <c r="BP364" s="29">
        <v>75.966480000000004</v>
      </c>
      <c r="BQ364" s="29">
        <v>77.257279999999994</v>
      </c>
      <c r="BR364" s="29">
        <v>79.919650000000004</v>
      </c>
      <c r="BS364" s="29">
        <v>81.009649999999993</v>
      </c>
      <c r="BT364" s="29">
        <v>80.172030000000007</v>
      </c>
      <c r="BU364" s="29">
        <v>78.899850000000001</v>
      </c>
      <c r="BV364" s="29">
        <v>78.460099999999997</v>
      </c>
      <c r="BW364" s="29">
        <v>78.486930000000001</v>
      </c>
      <c r="BX364" s="29">
        <v>76.218410000000006</v>
      </c>
      <c r="BY364" s="29">
        <v>74.045550000000006</v>
      </c>
      <c r="BZ364" s="29">
        <v>72.865639999999999</v>
      </c>
      <c r="CA364" s="29">
        <v>72.541529999999995</v>
      </c>
      <c r="CB364" s="29">
        <v>72.120940000000004</v>
      </c>
    </row>
    <row r="365" spans="1:80" x14ac:dyDescent="0.25">
      <c r="A365" s="9" t="s">
        <v>163</v>
      </c>
      <c r="B365" s="9" t="s">
        <v>164</v>
      </c>
      <c r="C365" s="9" t="s">
        <v>19</v>
      </c>
      <c r="D365" s="9" t="s">
        <v>148</v>
      </c>
      <c r="E365" s="9">
        <v>2019</v>
      </c>
      <c r="F365" s="9">
        <v>8</v>
      </c>
      <c r="BE365" s="29">
        <v>71.62039</v>
      </c>
      <c r="BF365" s="29">
        <v>71.635000000000005</v>
      </c>
      <c r="BG365" s="29">
        <v>71.031040000000004</v>
      </c>
      <c r="BH365" s="29">
        <v>70.781040000000004</v>
      </c>
      <c r="BI365" s="29">
        <v>70.123320000000007</v>
      </c>
      <c r="BJ365" s="29">
        <v>70.019360000000006</v>
      </c>
      <c r="BK365" s="29">
        <v>70.165400000000005</v>
      </c>
      <c r="BL365" s="29">
        <v>70.928709999999995</v>
      </c>
      <c r="BM365" s="29">
        <v>74.199600000000004</v>
      </c>
      <c r="BN365" s="29">
        <v>77.817530000000005</v>
      </c>
      <c r="BO365" s="29">
        <v>81.511930000000007</v>
      </c>
      <c r="BP365" s="29">
        <v>82.689449999999994</v>
      </c>
      <c r="BQ365" s="29">
        <v>83.998419999999996</v>
      </c>
      <c r="BR365" s="29">
        <v>83.332570000000004</v>
      </c>
      <c r="BS365" s="29">
        <v>84.16901</v>
      </c>
      <c r="BT365" s="29">
        <v>84.618809999999996</v>
      </c>
      <c r="BU365" s="29">
        <v>83.857129999999998</v>
      </c>
      <c r="BV365" s="29">
        <v>83.711089999999999</v>
      </c>
      <c r="BW365" s="29">
        <v>80.8596</v>
      </c>
      <c r="BX365" s="29">
        <v>78.449600000000004</v>
      </c>
      <c r="BY365" s="29">
        <v>75.778559999999999</v>
      </c>
      <c r="BZ365" s="29">
        <v>74.196240000000003</v>
      </c>
      <c r="CA365" s="29">
        <v>73.592280000000002</v>
      </c>
      <c r="CB365" s="29">
        <v>73.025639999999996</v>
      </c>
    </row>
    <row r="366" spans="1:80" x14ac:dyDescent="0.25">
      <c r="A366" s="9" t="s">
        <v>163</v>
      </c>
      <c r="B366" s="9" t="s">
        <v>164</v>
      </c>
      <c r="C366" s="9" t="s">
        <v>19</v>
      </c>
      <c r="D366" s="9" t="s">
        <v>148</v>
      </c>
      <c r="E366" s="9">
        <v>2019</v>
      </c>
      <c r="F366" s="9">
        <v>9</v>
      </c>
      <c r="BE366" s="29">
        <v>74.418319999999994</v>
      </c>
      <c r="BF366" s="29">
        <v>73.688119999999998</v>
      </c>
      <c r="BG366" s="29">
        <v>72.584159999999997</v>
      </c>
      <c r="BH366" s="29">
        <v>72.438119999999998</v>
      </c>
      <c r="BI366" s="29">
        <v>72.603960000000001</v>
      </c>
      <c r="BJ366" s="29">
        <v>71.668319999999994</v>
      </c>
      <c r="BK366" s="29">
        <v>72.792079999999999</v>
      </c>
      <c r="BL366" s="29">
        <v>73.373760000000004</v>
      </c>
      <c r="BM366" s="29">
        <v>78.868809999999996</v>
      </c>
      <c r="BN366" s="29">
        <v>84.076740000000001</v>
      </c>
      <c r="BO366" s="29">
        <v>88.720299999999995</v>
      </c>
      <c r="BP366" s="29">
        <v>91.844059999999999</v>
      </c>
      <c r="BQ366" s="29">
        <v>90.403469999999999</v>
      </c>
      <c r="BR366" s="29">
        <v>89.071780000000004</v>
      </c>
      <c r="BS366" s="29">
        <v>89.282179999999997</v>
      </c>
      <c r="BT366" s="29">
        <v>88.242580000000004</v>
      </c>
      <c r="BU366" s="29">
        <v>89.326740000000001</v>
      </c>
      <c r="BV366" s="29">
        <v>89.368809999999996</v>
      </c>
      <c r="BW366" s="29">
        <v>86.683170000000004</v>
      </c>
      <c r="BX366" s="29">
        <v>83.247529999999998</v>
      </c>
      <c r="BY366" s="29">
        <v>80.311880000000002</v>
      </c>
      <c r="BZ366" s="29">
        <v>79.457920000000001</v>
      </c>
      <c r="CA366" s="29">
        <v>78.165840000000003</v>
      </c>
      <c r="CB366" s="29">
        <v>75.292079999999999</v>
      </c>
    </row>
    <row r="367" spans="1:80" x14ac:dyDescent="0.25">
      <c r="A367" s="9" t="s">
        <v>163</v>
      </c>
      <c r="B367" s="9" t="s">
        <v>164</v>
      </c>
      <c r="C367" s="9" t="s">
        <v>19</v>
      </c>
      <c r="D367" s="9" t="s">
        <v>148</v>
      </c>
      <c r="E367" s="9">
        <v>2019</v>
      </c>
      <c r="F367" s="9">
        <v>10</v>
      </c>
      <c r="BE367" s="29">
        <v>71.469149999999999</v>
      </c>
      <c r="BF367" s="29">
        <v>70.15728</v>
      </c>
      <c r="BG367" s="29">
        <v>69.873320000000007</v>
      </c>
      <c r="BH367" s="29">
        <v>69.533959999999993</v>
      </c>
      <c r="BI367" s="29">
        <v>68.368120000000005</v>
      </c>
      <c r="BJ367" s="29">
        <v>68.118120000000005</v>
      </c>
      <c r="BK367" s="29">
        <v>68.230199999999996</v>
      </c>
      <c r="BL367" s="29">
        <v>68.533959999999993</v>
      </c>
      <c r="BM367" s="29">
        <v>71.472329999999999</v>
      </c>
      <c r="BN367" s="29">
        <v>75.632320000000007</v>
      </c>
      <c r="BO367" s="29">
        <v>79.464650000000006</v>
      </c>
      <c r="BP367" s="29">
        <v>81.258570000000006</v>
      </c>
      <c r="BQ367" s="29">
        <v>81.630049999999997</v>
      </c>
      <c r="BR367" s="29">
        <v>82.486930000000001</v>
      </c>
      <c r="BS367" s="29">
        <v>81.787130000000005</v>
      </c>
      <c r="BT367" s="29">
        <v>81.809849999999997</v>
      </c>
      <c r="BU367" s="29">
        <v>81.798810000000003</v>
      </c>
      <c r="BV367" s="29">
        <v>79.58981</v>
      </c>
      <c r="BW367" s="29">
        <v>76.721879999999999</v>
      </c>
      <c r="BX367" s="29">
        <v>74.623320000000007</v>
      </c>
      <c r="BY367" s="29">
        <v>73.430000000000007</v>
      </c>
      <c r="BZ367" s="29">
        <v>71.952280000000002</v>
      </c>
      <c r="CA367" s="29">
        <v>70.994349999999997</v>
      </c>
      <c r="CB367" s="29">
        <v>70.348309999999998</v>
      </c>
    </row>
    <row r="368" spans="1:80" x14ac:dyDescent="0.25">
      <c r="A368" s="9" t="s">
        <v>163</v>
      </c>
      <c r="B368" s="9" t="s">
        <v>164</v>
      </c>
      <c r="C368" s="9" t="s">
        <v>19</v>
      </c>
      <c r="D368" s="9" t="s">
        <v>148</v>
      </c>
      <c r="E368" s="9">
        <v>2020</v>
      </c>
      <c r="F368" s="9">
        <v>5</v>
      </c>
      <c r="BE368" s="29">
        <v>65.410449999999997</v>
      </c>
      <c r="BF368" s="29">
        <v>65.328360000000004</v>
      </c>
      <c r="BG368" s="29">
        <v>65.059700000000007</v>
      </c>
      <c r="BH368" s="29">
        <v>65.186570000000003</v>
      </c>
      <c r="BI368" s="29">
        <v>63.873130000000003</v>
      </c>
      <c r="BJ368" s="29">
        <v>63.164180000000002</v>
      </c>
      <c r="BK368" s="29">
        <v>64.018649999999994</v>
      </c>
      <c r="BL368" s="29">
        <v>67.335819999999998</v>
      </c>
      <c r="BM368" s="29">
        <v>73.444029999999998</v>
      </c>
      <c r="BN368" s="29">
        <v>77.716419999999999</v>
      </c>
      <c r="BO368" s="29">
        <v>80.947760000000002</v>
      </c>
      <c r="BP368" s="29">
        <v>81.906720000000007</v>
      </c>
      <c r="BQ368" s="29">
        <v>81.429109999999994</v>
      </c>
      <c r="BR368" s="29">
        <v>82.447760000000002</v>
      </c>
      <c r="BS368" s="29">
        <v>81.302239999999998</v>
      </c>
      <c r="BT368" s="29">
        <v>80.694029999999998</v>
      </c>
      <c r="BU368" s="29">
        <v>80.444029999999998</v>
      </c>
      <c r="BV368" s="29">
        <v>80.380600000000001</v>
      </c>
      <c r="BW368" s="29">
        <v>81.190299999999993</v>
      </c>
      <c r="BX368" s="29">
        <v>77.940299999999993</v>
      </c>
      <c r="BY368" s="29">
        <v>74.626869999999997</v>
      </c>
      <c r="BZ368" s="29">
        <v>71.936570000000003</v>
      </c>
      <c r="CA368" s="29">
        <v>71.145520000000005</v>
      </c>
      <c r="CB368" s="29">
        <v>70.037319999999994</v>
      </c>
    </row>
    <row r="369" spans="1:80" x14ac:dyDescent="0.25">
      <c r="A369" s="9" t="s">
        <v>163</v>
      </c>
      <c r="B369" s="9" t="s">
        <v>164</v>
      </c>
      <c r="C369" s="9" t="s">
        <v>19</v>
      </c>
      <c r="D369" s="9" t="s">
        <v>148</v>
      </c>
      <c r="E369" s="9">
        <v>2020</v>
      </c>
      <c r="F369" s="9">
        <v>6</v>
      </c>
      <c r="BE369" s="29">
        <v>66.925820000000002</v>
      </c>
      <c r="BF369" s="29">
        <v>65.559700000000007</v>
      </c>
      <c r="BG369" s="29">
        <v>65.350750000000005</v>
      </c>
      <c r="BH369" s="29">
        <v>64.996269999999996</v>
      </c>
      <c r="BI369" s="29">
        <v>65.339100000000002</v>
      </c>
      <c r="BJ369" s="29">
        <v>64.921199999999999</v>
      </c>
      <c r="BK369" s="29">
        <v>64.921199999999999</v>
      </c>
      <c r="BL369" s="29">
        <v>68.25</v>
      </c>
      <c r="BM369" s="29">
        <v>71.433279999999996</v>
      </c>
      <c r="BN369" s="29">
        <v>74.680369999999996</v>
      </c>
      <c r="BO369" s="29">
        <v>78.441940000000002</v>
      </c>
      <c r="BP369" s="29">
        <v>80.909620000000004</v>
      </c>
      <c r="BQ369" s="29">
        <v>81.596190000000007</v>
      </c>
      <c r="BR369" s="29">
        <v>82.477170000000001</v>
      </c>
      <c r="BS369" s="29">
        <v>81.350300000000004</v>
      </c>
      <c r="BT369" s="29">
        <v>81.809259999999995</v>
      </c>
      <c r="BU369" s="29">
        <v>82.611940000000004</v>
      </c>
      <c r="BV369" s="29">
        <v>81.007459999999995</v>
      </c>
      <c r="BW369" s="29">
        <v>79.41</v>
      </c>
      <c r="BX369" s="29">
        <v>77.245000000000005</v>
      </c>
      <c r="BY369" s="29">
        <v>74.467690000000005</v>
      </c>
      <c r="BZ369" s="29">
        <v>72.079179999999994</v>
      </c>
      <c r="CA369" s="29">
        <v>70.974699999999999</v>
      </c>
      <c r="CB369" s="29">
        <v>69.888890000000004</v>
      </c>
    </row>
    <row r="370" spans="1:80" x14ac:dyDescent="0.25">
      <c r="A370" s="9" t="s">
        <v>163</v>
      </c>
      <c r="B370" s="9" t="s">
        <v>164</v>
      </c>
      <c r="C370" s="9" t="s">
        <v>19</v>
      </c>
      <c r="D370" s="9" t="s">
        <v>148</v>
      </c>
      <c r="E370" s="9">
        <v>2020</v>
      </c>
      <c r="F370" s="9">
        <v>7</v>
      </c>
      <c r="BE370" s="29">
        <v>70.291529999999995</v>
      </c>
      <c r="BF370" s="29">
        <v>69.490690000000001</v>
      </c>
      <c r="BG370" s="29">
        <v>69.507679999999993</v>
      </c>
      <c r="BH370" s="29">
        <v>69.220889999999997</v>
      </c>
      <c r="BI370" s="29">
        <v>68.880350000000007</v>
      </c>
      <c r="BJ370" s="29">
        <v>68.708020000000005</v>
      </c>
      <c r="BK370" s="29">
        <v>69.201539999999994</v>
      </c>
      <c r="BL370" s="29">
        <v>70.678709999999995</v>
      </c>
      <c r="BM370" s="29">
        <v>72.668559999999999</v>
      </c>
      <c r="BN370" s="29">
        <v>74.523709999999994</v>
      </c>
      <c r="BO370" s="29">
        <v>76.264949999999999</v>
      </c>
      <c r="BP370" s="29">
        <v>75.966480000000004</v>
      </c>
      <c r="BQ370" s="29">
        <v>77.257279999999994</v>
      </c>
      <c r="BR370" s="29">
        <v>79.919650000000004</v>
      </c>
      <c r="BS370" s="29">
        <v>81.009649999999993</v>
      </c>
      <c r="BT370" s="29">
        <v>80.172030000000007</v>
      </c>
      <c r="BU370" s="29">
        <v>78.899850000000001</v>
      </c>
      <c r="BV370" s="29">
        <v>78.460099999999997</v>
      </c>
      <c r="BW370" s="29">
        <v>78.486930000000001</v>
      </c>
      <c r="BX370" s="29">
        <v>76.218410000000006</v>
      </c>
      <c r="BY370" s="29">
        <v>74.045550000000006</v>
      </c>
      <c r="BZ370" s="29">
        <v>72.865639999999999</v>
      </c>
      <c r="CA370" s="29">
        <v>72.541529999999995</v>
      </c>
      <c r="CB370" s="29">
        <v>72.120940000000004</v>
      </c>
    </row>
    <row r="371" spans="1:80" x14ac:dyDescent="0.25">
      <c r="A371" s="9" t="s">
        <v>163</v>
      </c>
      <c r="B371" s="9" t="s">
        <v>164</v>
      </c>
      <c r="C371" s="9" t="s">
        <v>19</v>
      </c>
      <c r="D371" s="9" t="s">
        <v>148</v>
      </c>
      <c r="E371" s="9">
        <v>2020</v>
      </c>
      <c r="F371" s="9">
        <v>8</v>
      </c>
      <c r="BE371" s="29">
        <v>71.62039</v>
      </c>
      <c r="BF371" s="29">
        <v>71.635000000000005</v>
      </c>
      <c r="BG371" s="29">
        <v>71.031040000000004</v>
      </c>
      <c r="BH371" s="29">
        <v>70.781040000000004</v>
      </c>
      <c r="BI371" s="29">
        <v>70.123320000000007</v>
      </c>
      <c r="BJ371" s="29">
        <v>70.019360000000006</v>
      </c>
      <c r="BK371" s="29">
        <v>70.165400000000005</v>
      </c>
      <c r="BL371" s="29">
        <v>70.928709999999995</v>
      </c>
      <c r="BM371" s="29">
        <v>74.199600000000004</v>
      </c>
      <c r="BN371" s="29">
        <v>77.817530000000005</v>
      </c>
      <c r="BO371" s="29">
        <v>81.511930000000007</v>
      </c>
      <c r="BP371" s="29">
        <v>82.689449999999994</v>
      </c>
      <c r="BQ371" s="29">
        <v>83.998419999999996</v>
      </c>
      <c r="BR371" s="29">
        <v>83.332570000000004</v>
      </c>
      <c r="BS371" s="29">
        <v>84.16901</v>
      </c>
      <c r="BT371" s="29">
        <v>84.618809999999996</v>
      </c>
      <c r="BU371" s="29">
        <v>83.857129999999998</v>
      </c>
      <c r="BV371" s="29">
        <v>83.711089999999999</v>
      </c>
      <c r="BW371" s="29">
        <v>80.8596</v>
      </c>
      <c r="BX371" s="29">
        <v>78.449600000000004</v>
      </c>
      <c r="BY371" s="29">
        <v>75.778559999999999</v>
      </c>
      <c r="BZ371" s="29">
        <v>74.196240000000003</v>
      </c>
      <c r="CA371" s="29">
        <v>73.592280000000002</v>
      </c>
      <c r="CB371" s="29">
        <v>73.025639999999996</v>
      </c>
    </row>
    <row r="372" spans="1:80" x14ac:dyDescent="0.25">
      <c r="A372" s="9" t="s">
        <v>163</v>
      </c>
      <c r="B372" s="9" t="s">
        <v>164</v>
      </c>
      <c r="C372" s="9" t="s">
        <v>19</v>
      </c>
      <c r="D372" s="9" t="s">
        <v>148</v>
      </c>
      <c r="E372" s="9">
        <v>2020</v>
      </c>
      <c r="F372" s="9">
        <v>9</v>
      </c>
      <c r="BE372" s="29">
        <v>74.418319999999994</v>
      </c>
      <c r="BF372" s="29">
        <v>73.688119999999998</v>
      </c>
      <c r="BG372" s="29">
        <v>72.584159999999997</v>
      </c>
      <c r="BH372" s="29">
        <v>72.438119999999998</v>
      </c>
      <c r="BI372" s="29">
        <v>72.603960000000001</v>
      </c>
      <c r="BJ372" s="29">
        <v>71.668319999999994</v>
      </c>
      <c r="BK372" s="29">
        <v>72.792079999999999</v>
      </c>
      <c r="BL372" s="29">
        <v>73.373760000000004</v>
      </c>
      <c r="BM372" s="29">
        <v>78.868809999999996</v>
      </c>
      <c r="BN372" s="29">
        <v>84.076740000000001</v>
      </c>
      <c r="BO372" s="29">
        <v>88.720299999999995</v>
      </c>
      <c r="BP372" s="29">
        <v>91.844059999999999</v>
      </c>
      <c r="BQ372" s="29">
        <v>90.403469999999999</v>
      </c>
      <c r="BR372" s="29">
        <v>89.071780000000004</v>
      </c>
      <c r="BS372" s="29">
        <v>89.282179999999997</v>
      </c>
      <c r="BT372" s="29">
        <v>88.242580000000004</v>
      </c>
      <c r="BU372" s="29">
        <v>89.326740000000001</v>
      </c>
      <c r="BV372" s="29">
        <v>89.368809999999996</v>
      </c>
      <c r="BW372" s="29">
        <v>86.683170000000004</v>
      </c>
      <c r="BX372" s="29">
        <v>83.247529999999998</v>
      </c>
      <c r="BY372" s="29">
        <v>80.311880000000002</v>
      </c>
      <c r="BZ372" s="29">
        <v>79.457920000000001</v>
      </c>
      <c r="CA372" s="29">
        <v>78.165840000000003</v>
      </c>
      <c r="CB372" s="29">
        <v>75.292079999999999</v>
      </c>
    </row>
    <row r="373" spans="1:80" x14ac:dyDescent="0.25">
      <c r="A373" s="9" t="s">
        <v>163</v>
      </c>
      <c r="B373" s="9" t="s">
        <v>164</v>
      </c>
      <c r="C373" s="9" t="s">
        <v>19</v>
      </c>
      <c r="D373" s="9" t="s">
        <v>148</v>
      </c>
      <c r="E373" s="9">
        <v>2020</v>
      </c>
      <c r="F373" s="9">
        <v>10</v>
      </c>
      <c r="BE373" s="29">
        <v>71.469149999999999</v>
      </c>
      <c r="BF373" s="29">
        <v>70.15728</v>
      </c>
      <c r="BG373" s="29">
        <v>69.873320000000007</v>
      </c>
      <c r="BH373" s="29">
        <v>69.533959999999993</v>
      </c>
      <c r="BI373" s="29">
        <v>68.368120000000005</v>
      </c>
      <c r="BJ373" s="29">
        <v>68.118120000000005</v>
      </c>
      <c r="BK373" s="29">
        <v>68.230199999999996</v>
      </c>
      <c r="BL373" s="29">
        <v>68.533959999999993</v>
      </c>
      <c r="BM373" s="29">
        <v>71.472329999999999</v>
      </c>
      <c r="BN373" s="29">
        <v>75.632320000000007</v>
      </c>
      <c r="BO373" s="29">
        <v>79.464650000000006</v>
      </c>
      <c r="BP373" s="29">
        <v>81.258570000000006</v>
      </c>
      <c r="BQ373" s="29">
        <v>81.630049999999997</v>
      </c>
      <c r="BR373" s="29">
        <v>82.486930000000001</v>
      </c>
      <c r="BS373" s="29">
        <v>81.787130000000005</v>
      </c>
      <c r="BT373" s="29">
        <v>81.809849999999997</v>
      </c>
      <c r="BU373" s="29">
        <v>81.798810000000003</v>
      </c>
      <c r="BV373" s="29">
        <v>79.58981</v>
      </c>
      <c r="BW373" s="29">
        <v>76.721879999999999</v>
      </c>
      <c r="BX373" s="29">
        <v>74.623320000000007</v>
      </c>
      <c r="BY373" s="29">
        <v>73.430000000000007</v>
      </c>
      <c r="BZ373" s="29">
        <v>71.952280000000002</v>
      </c>
      <c r="CA373" s="29">
        <v>70.994349999999997</v>
      </c>
      <c r="CB373" s="29">
        <v>70.348309999999998</v>
      </c>
    </row>
    <row r="374" spans="1:80" x14ac:dyDescent="0.25">
      <c r="A374" s="9" t="s">
        <v>163</v>
      </c>
      <c r="B374" s="9" t="s">
        <v>164</v>
      </c>
      <c r="C374" s="9" t="s">
        <v>19</v>
      </c>
      <c r="D374" s="9" t="s">
        <v>148</v>
      </c>
      <c r="E374" s="9">
        <v>2021</v>
      </c>
      <c r="F374" s="9">
        <v>5</v>
      </c>
      <c r="BE374" s="29">
        <v>65.410449999999997</v>
      </c>
      <c r="BF374" s="29">
        <v>65.328360000000004</v>
      </c>
      <c r="BG374" s="29">
        <v>65.059700000000007</v>
      </c>
      <c r="BH374" s="29">
        <v>65.186570000000003</v>
      </c>
      <c r="BI374" s="29">
        <v>63.873130000000003</v>
      </c>
      <c r="BJ374" s="29">
        <v>63.164180000000002</v>
      </c>
      <c r="BK374" s="29">
        <v>64.018649999999994</v>
      </c>
      <c r="BL374" s="29">
        <v>67.335819999999998</v>
      </c>
      <c r="BM374" s="29">
        <v>73.444029999999998</v>
      </c>
      <c r="BN374" s="29">
        <v>77.716419999999999</v>
      </c>
      <c r="BO374" s="29">
        <v>80.947760000000002</v>
      </c>
      <c r="BP374" s="29">
        <v>81.906720000000007</v>
      </c>
      <c r="BQ374" s="29">
        <v>81.429109999999994</v>
      </c>
      <c r="BR374" s="29">
        <v>82.447760000000002</v>
      </c>
      <c r="BS374" s="29">
        <v>81.302239999999998</v>
      </c>
      <c r="BT374" s="29">
        <v>80.694029999999998</v>
      </c>
      <c r="BU374" s="29">
        <v>80.444029999999998</v>
      </c>
      <c r="BV374" s="29">
        <v>80.380600000000001</v>
      </c>
      <c r="BW374" s="29">
        <v>81.190299999999993</v>
      </c>
      <c r="BX374" s="29">
        <v>77.940299999999993</v>
      </c>
      <c r="BY374" s="29">
        <v>74.626869999999997</v>
      </c>
      <c r="BZ374" s="29">
        <v>71.936570000000003</v>
      </c>
      <c r="CA374" s="29">
        <v>71.145520000000005</v>
      </c>
      <c r="CB374" s="29">
        <v>70.037319999999994</v>
      </c>
    </row>
    <row r="375" spans="1:80" x14ac:dyDescent="0.25">
      <c r="A375" s="9" t="s">
        <v>163</v>
      </c>
      <c r="B375" s="9" t="s">
        <v>164</v>
      </c>
      <c r="C375" s="9" t="s">
        <v>19</v>
      </c>
      <c r="D375" s="9" t="s">
        <v>148</v>
      </c>
      <c r="E375" s="9">
        <v>2021</v>
      </c>
      <c r="F375" s="9">
        <v>6</v>
      </c>
      <c r="BE375" s="29">
        <v>66.925820000000002</v>
      </c>
      <c r="BF375" s="29">
        <v>65.559700000000007</v>
      </c>
      <c r="BG375" s="29">
        <v>65.350750000000005</v>
      </c>
      <c r="BH375" s="29">
        <v>64.996269999999996</v>
      </c>
      <c r="BI375" s="29">
        <v>65.339100000000002</v>
      </c>
      <c r="BJ375" s="29">
        <v>64.921199999999999</v>
      </c>
      <c r="BK375" s="29">
        <v>64.921199999999999</v>
      </c>
      <c r="BL375" s="29">
        <v>68.25</v>
      </c>
      <c r="BM375" s="29">
        <v>71.433279999999996</v>
      </c>
      <c r="BN375" s="29">
        <v>74.680369999999996</v>
      </c>
      <c r="BO375" s="29">
        <v>78.441940000000002</v>
      </c>
      <c r="BP375" s="29">
        <v>80.909620000000004</v>
      </c>
      <c r="BQ375" s="29">
        <v>81.596190000000007</v>
      </c>
      <c r="BR375" s="29">
        <v>82.477170000000001</v>
      </c>
      <c r="BS375" s="29">
        <v>81.350300000000004</v>
      </c>
      <c r="BT375" s="29">
        <v>81.809259999999995</v>
      </c>
      <c r="BU375" s="29">
        <v>82.611940000000004</v>
      </c>
      <c r="BV375" s="29">
        <v>81.007459999999995</v>
      </c>
      <c r="BW375" s="29">
        <v>79.41</v>
      </c>
      <c r="BX375" s="29">
        <v>77.245000000000005</v>
      </c>
      <c r="BY375" s="29">
        <v>74.467690000000005</v>
      </c>
      <c r="BZ375" s="29">
        <v>72.079179999999994</v>
      </c>
      <c r="CA375" s="29">
        <v>70.974699999999999</v>
      </c>
      <c r="CB375" s="29">
        <v>69.888890000000004</v>
      </c>
    </row>
    <row r="376" spans="1:80" x14ac:dyDescent="0.25">
      <c r="A376" s="9" t="s">
        <v>163</v>
      </c>
      <c r="B376" s="9" t="s">
        <v>164</v>
      </c>
      <c r="C376" s="9" t="s">
        <v>19</v>
      </c>
      <c r="D376" s="9" t="s">
        <v>148</v>
      </c>
      <c r="E376" s="9">
        <v>2021</v>
      </c>
      <c r="F376" s="9">
        <v>7</v>
      </c>
      <c r="BE376" s="29">
        <v>70.291529999999995</v>
      </c>
      <c r="BF376" s="29">
        <v>69.490690000000001</v>
      </c>
      <c r="BG376" s="29">
        <v>69.507679999999993</v>
      </c>
      <c r="BH376" s="29">
        <v>69.220889999999997</v>
      </c>
      <c r="BI376" s="29">
        <v>68.880350000000007</v>
      </c>
      <c r="BJ376" s="29">
        <v>68.708020000000005</v>
      </c>
      <c r="BK376" s="29">
        <v>69.201539999999994</v>
      </c>
      <c r="BL376" s="29">
        <v>70.678709999999995</v>
      </c>
      <c r="BM376" s="29">
        <v>72.668559999999999</v>
      </c>
      <c r="BN376" s="29">
        <v>74.523709999999994</v>
      </c>
      <c r="BO376" s="29">
        <v>76.264949999999999</v>
      </c>
      <c r="BP376" s="29">
        <v>75.966480000000004</v>
      </c>
      <c r="BQ376" s="29">
        <v>77.257279999999994</v>
      </c>
      <c r="BR376" s="29">
        <v>79.919650000000004</v>
      </c>
      <c r="BS376" s="29">
        <v>81.009649999999993</v>
      </c>
      <c r="BT376" s="29">
        <v>80.172030000000007</v>
      </c>
      <c r="BU376" s="29">
        <v>78.899850000000001</v>
      </c>
      <c r="BV376" s="29">
        <v>78.460099999999997</v>
      </c>
      <c r="BW376" s="29">
        <v>78.486930000000001</v>
      </c>
      <c r="BX376" s="29">
        <v>76.218410000000006</v>
      </c>
      <c r="BY376" s="29">
        <v>74.045550000000006</v>
      </c>
      <c r="BZ376" s="29">
        <v>72.865639999999999</v>
      </c>
      <c r="CA376" s="29">
        <v>72.541529999999995</v>
      </c>
      <c r="CB376" s="29">
        <v>72.120940000000004</v>
      </c>
    </row>
    <row r="377" spans="1:80" x14ac:dyDescent="0.25">
      <c r="A377" s="9" t="s">
        <v>163</v>
      </c>
      <c r="B377" s="9" t="s">
        <v>164</v>
      </c>
      <c r="C377" s="9" t="s">
        <v>19</v>
      </c>
      <c r="D377" s="9" t="s">
        <v>148</v>
      </c>
      <c r="E377" s="9">
        <v>2021</v>
      </c>
      <c r="F377" s="9">
        <v>8</v>
      </c>
      <c r="BE377" s="29">
        <v>71.62039</v>
      </c>
      <c r="BF377" s="29">
        <v>71.635000000000005</v>
      </c>
      <c r="BG377" s="29">
        <v>71.031040000000004</v>
      </c>
      <c r="BH377" s="29">
        <v>70.781040000000004</v>
      </c>
      <c r="BI377" s="29">
        <v>70.123320000000007</v>
      </c>
      <c r="BJ377" s="29">
        <v>70.019360000000006</v>
      </c>
      <c r="BK377" s="29">
        <v>70.165400000000005</v>
      </c>
      <c r="BL377" s="29">
        <v>70.928709999999995</v>
      </c>
      <c r="BM377" s="29">
        <v>74.199600000000004</v>
      </c>
      <c r="BN377" s="29">
        <v>77.817530000000005</v>
      </c>
      <c r="BO377" s="29">
        <v>81.511930000000007</v>
      </c>
      <c r="BP377" s="29">
        <v>82.689449999999994</v>
      </c>
      <c r="BQ377" s="29">
        <v>83.998419999999996</v>
      </c>
      <c r="BR377" s="29">
        <v>83.332570000000004</v>
      </c>
      <c r="BS377" s="29">
        <v>84.16901</v>
      </c>
      <c r="BT377" s="29">
        <v>84.618809999999996</v>
      </c>
      <c r="BU377" s="29">
        <v>83.857129999999998</v>
      </c>
      <c r="BV377" s="29">
        <v>83.711089999999999</v>
      </c>
      <c r="BW377" s="29">
        <v>80.8596</v>
      </c>
      <c r="BX377" s="29">
        <v>78.449600000000004</v>
      </c>
      <c r="BY377" s="29">
        <v>75.778559999999999</v>
      </c>
      <c r="BZ377" s="29">
        <v>74.196240000000003</v>
      </c>
      <c r="CA377" s="29">
        <v>73.592280000000002</v>
      </c>
      <c r="CB377" s="29">
        <v>73.025639999999996</v>
      </c>
    </row>
    <row r="378" spans="1:80" x14ac:dyDescent="0.25">
      <c r="A378" s="9" t="s">
        <v>163</v>
      </c>
      <c r="B378" s="9" t="s">
        <v>164</v>
      </c>
      <c r="C378" s="9" t="s">
        <v>19</v>
      </c>
      <c r="D378" s="9" t="s">
        <v>148</v>
      </c>
      <c r="E378" s="9">
        <v>2021</v>
      </c>
      <c r="F378" s="9">
        <v>9</v>
      </c>
      <c r="BE378" s="29">
        <v>74.418319999999994</v>
      </c>
      <c r="BF378" s="29">
        <v>73.688119999999998</v>
      </c>
      <c r="BG378" s="29">
        <v>72.584159999999997</v>
      </c>
      <c r="BH378" s="29">
        <v>72.438119999999998</v>
      </c>
      <c r="BI378" s="29">
        <v>72.603960000000001</v>
      </c>
      <c r="BJ378" s="29">
        <v>71.668319999999994</v>
      </c>
      <c r="BK378" s="29">
        <v>72.792079999999999</v>
      </c>
      <c r="BL378" s="29">
        <v>73.373760000000004</v>
      </c>
      <c r="BM378" s="29">
        <v>78.868809999999996</v>
      </c>
      <c r="BN378" s="29">
        <v>84.076740000000001</v>
      </c>
      <c r="BO378" s="29">
        <v>88.720299999999995</v>
      </c>
      <c r="BP378" s="29">
        <v>91.844059999999999</v>
      </c>
      <c r="BQ378" s="29">
        <v>90.403469999999999</v>
      </c>
      <c r="BR378" s="29">
        <v>89.071780000000004</v>
      </c>
      <c r="BS378" s="29">
        <v>89.282179999999997</v>
      </c>
      <c r="BT378" s="29">
        <v>88.242580000000004</v>
      </c>
      <c r="BU378" s="29">
        <v>89.326740000000001</v>
      </c>
      <c r="BV378" s="29">
        <v>89.368809999999996</v>
      </c>
      <c r="BW378" s="29">
        <v>86.683170000000004</v>
      </c>
      <c r="BX378" s="29">
        <v>83.247529999999998</v>
      </c>
      <c r="BY378" s="29">
        <v>80.311880000000002</v>
      </c>
      <c r="BZ378" s="29">
        <v>79.457920000000001</v>
      </c>
      <c r="CA378" s="29">
        <v>78.165840000000003</v>
      </c>
      <c r="CB378" s="29">
        <v>75.292079999999999</v>
      </c>
    </row>
    <row r="379" spans="1:80" x14ac:dyDescent="0.25">
      <c r="A379" s="9" t="s">
        <v>163</v>
      </c>
      <c r="B379" s="9" t="s">
        <v>164</v>
      </c>
      <c r="C379" s="9" t="s">
        <v>19</v>
      </c>
      <c r="D379" s="9" t="s">
        <v>148</v>
      </c>
      <c r="E379" s="9">
        <v>2021</v>
      </c>
      <c r="F379" s="9">
        <v>10</v>
      </c>
      <c r="BE379" s="29">
        <v>71.469149999999999</v>
      </c>
      <c r="BF379" s="29">
        <v>70.15728</v>
      </c>
      <c r="BG379" s="29">
        <v>69.873320000000007</v>
      </c>
      <c r="BH379" s="29">
        <v>69.533959999999993</v>
      </c>
      <c r="BI379" s="29">
        <v>68.368120000000005</v>
      </c>
      <c r="BJ379" s="29">
        <v>68.118120000000005</v>
      </c>
      <c r="BK379" s="29">
        <v>68.230199999999996</v>
      </c>
      <c r="BL379" s="29">
        <v>68.533959999999993</v>
      </c>
      <c r="BM379" s="29">
        <v>71.472329999999999</v>
      </c>
      <c r="BN379" s="29">
        <v>75.632320000000007</v>
      </c>
      <c r="BO379" s="29">
        <v>79.464650000000006</v>
      </c>
      <c r="BP379" s="29">
        <v>81.258570000000006</v>
      </c>
      <c r="BQ379" s="29">
        <v>81.630049999999997</v>
      </c>
      <c r="BR379" s="29">
        <v>82.486930000000001</v>
      </c>
      <c r="BS379" s="29">
        <v>81.787130000000005</v>
      </c>
      <c r="BT379" s="29">
        <v>81.809849999999997</v>
      </c>
      <c r="BU379" s="29">
        <v>81.798810000000003</v>
      </c>
      <c r="BV379" s="29">
        <v>79.58981</v>
      </c>
      <c r="BW379" s="29">
        <v>76.721879999999999</v>
      </c>
      <c r="BX379" s="29">
        <v>74.623320000000007</v>
      </c>
      <c r="BY379" s="29">
        <v>73.430000000000007</v>
      </c>
      <c r="BZ379" s="29">
        <v>71.952280000000002</v>
      </c>
      <c r="CA379" s="29">
        <v>70.994349999999997</v>
      </c>
      <c r="CB379" s="29">
        <v>70.348309999999998</v>
      </c>
    </row>
    <row r="380" spans="1:80" x14ac:dyDescent="0.25">
      <c r="A380" s="9" t="s">
        <v>163</v>
      </c>
      <c r="B380" s="9" t="s">
        <v>164</v>
      </c>
      <c r="C380" s="9" t="s">
        <v>19</v>
      </c>
      <c r="D380" s="9" t="s">
        <v>148</v>
      </c>
      <c r="E380" s="9">
        <v>2022</v>
      </c>
      <c r="F380" s="9">
        <v>5</v>
      </c>
      <c r="BE380" s="29">
        <v>65.410449999999997</v>
      </c>
      <c r="BF380" s="29">
        <v>65.328360000000004</v>
      </c>
      <c r="BG380" s="29">
        <v>65.059700000000007</v>
      </c>
      <c r="BH380" s="29">
        <v>65.186570000000003</v>
      </c>
      <c r="BI380" s="29">
        <v>63.873130000000003</v>
      </c>
      <c r="BJ380" s="29">
        <v>63.164180000000002</v>
      </c>
      <c r="BK380" s="29">
        <v>64.018649999999994</v>
      </c>
      <c r="BL380" s="29">
        <v>67.335819999999998</v>
      </c>
      <c r="BM380" s="29">
        <v>73.444029999999998</v>
      </c>
      <c r="BN380" s="29">
        <v>77.716419999999999</v>
      </c>
      <c r="BO380" s="29">
        <v>80.947760000000002</v>
      </c>
      <c r="BP380" s="29">
        <v>81.906720000000007</v>
      </c>
      <c r="BQ380" s="29">
        <v>81.429109999999994</v>
      </c>
      <c r="BR380" s="29">
        <v>82.447760000000002</v>
      </c>
      <c r="BS380" s="29">
        <v>81.302239999999998</v>
      </c>
      <c r="BT380" s="29">
        <v>80.694029999999998</v>
      </c>
      <c r="BU380" s="29">
        <v>80.444029999999998</v>
      </c>
      <c r="BV380" s="29">
        <v>80.380600000000001</v>
      </c>
      <c r="BW380" s="29">
        <v>81.190299999999993</v>
      </c>
      <c r="BX380" s="29">
        <v>77.940299999999993</v>
      </c>
      <c r="BY380" s="29">
        <v>74.626869999999997</v>
      </c>
      <c r="BZ380" s="29">
        <v>71.936570000000003</v>
      </c>
      <c r="CA380" s="29">
        <v>71.145520000000005</v>
      </c>
      <c r="CB380" s="29">
        <v>70.037319999999994</v>
      </c>
    </row>
    <row r="381" spans="1:80" x14ac:dyDescent="0.25">
      <c r="A381" s="9" t="s">
        <v>163</v>
      </c>
      <c r="B381" s="9" t="s">
        <v>164</v>
      </c>
      <c r="C381" s="9" t="s">
        <v>19</v>
      </c>
      <c r="D381" s="9" t="s">
        <v>148</v>
      </c>
      <c r="E381" s="9">
        <v>2022</v>
      </c>
      <c r="F381" s="9">
        <v>6</v>
      </c>
      <c r="BE381" s="29">
        <v>66.925820000000002</v>
      </c>
      <c r="BF381" s="29">
        <v>65.559700000000007</v>
      </c>
      <c r="BG381" s="29">
        <v>65.350750000000005</v>
      </c>
      <c r="BH381" s="29">
        <v>64.996269999999996</v>
      </c>
      <c r="BI381" s="29">
        <v>65.339100000000002</v>
      </c>
      <c r="BJ381" s="29">
        <v>64.921199999999999</v>
      </c>
      <c r="BK381" s="29">
        <v>64.921199999999999</v>
      </c>
      <c r="BL381" s="29">
        <v>68.25</v>
      </c>
      <c r="BM381" s="29">
        <v>71.433279999999996</v>
      </c>
      <c r="BN381" s="29">
        <v>74.680369999999996</v>
      </c>
      <c r="BO381" s="29">
        <v>78.441940000000002</v>
      </c>
      <c r="BP381" s="29">
        <v>80.909620000000004</v>
      </c>
      <c r="BQ381" s="29">
        <v>81.596190000000007</v>
      </c>
      <c r="BR381" s="29">
        <v>82.477170000000001</v>
      </c>
      <c r="BS381" s="29">
        <v>81.350300000000004</v>
      </c>
      <c r="BT381" s="29">
        <v>81.809259999999995</v>
      </c>
      <c r="BU381" s="29">
        <v>82.611940000000004</v>
      </c>
      <c r="BV381" s="29">
        <v>81.007459999999995</v>
      </c>
      <c r="BW381" s="29">
        <v>79.41</v>
      </c>
      <c r="BX381" s="29">
        <v>77.245000000000005</v>
      </c>
      <c r="BY381" s="29">
        <v>74.467690000000005</v>
      </c>
      <c r="BZ381" s="29">
        <v>72.079179999999994</v>
      </c>
      <c r="CA381" s="29">
        <v>70.974699999999999</v>
      </c>
      <c r="CB381" s="29">
        <v>69.888890000000004</v>
      </c>
    </row>
    <row r="382" spans="1:80" x14ac:dyDescent="0.25">
      <c r="A382" s="9" t="s">
        <v>163</v>
      </c>
      <c r="B382" s="9" t="s">
        <v>164</v>
      </c>
      <c r="C382" s="9" t="s">
        <v>19</v>
      </c>
      <c r="D382" s="9" t="s">
        <v>148</v>
      </c>
      <c r="E382" s="9">
        <v>2022</v>
      </c>
      <c r="F382" s="9">
        <v>7</v>
      </c>
      <c r="BE382" s="29">
        <v>70.291529999999995</v>
      </c>
      <c r="BF382" s="29">
        <v>69.490690000000001</v>
      </c>
      <c r="BG382" s="29">
        <v>69.507679999999993</v>
      </c>
      <c r="BH382" s="29">
        <v>69.220889999999997</v>
      </c>
      <c r="BI382" s="29">
        <v>68.880350000000007</v>
      </c>
      <c r="BJ382" s="29">
        <v>68.708020000000005</v>
      </c>
      <c r="BK382" s="29">
        <v>69.201539999999994</v>
      </c>
      <c r="BL382" s="29">
        <v>70.678709999999995</v>
      </c>
      <c r="BM382" s="29">
        <v>72.668559999999999</v>
      </c>
      <c r="BN382" s="29">
        <v>74.523709999999994</v>
      </c>
      <c r="BO382" s="29">
        <v>76.264949999999999</v>
      </c>
      <c r="BP382" s="29">
        <v>75.966480000000004</v>
      </c>
      <c r="BQ382" s="29">
        <v>77.257279999999994</v>
      </c>
      <c r="BR382" s="29">
        <v>79.919650000000004</v>
      </c>
      <c r="BS382" s="29">
        <v>81.009649999999993</v>
      </c>
      <c r="BT382" s="29">
        <v>80.172030000000007</v>
      </c>
      <c r="BU382" s="29">
        <v>78.899850000000001</v>
      </c>
      <c r="BV382" s="29">
        <v>78.460099999999997</v>
      </c>
      <c r="BW382" s="29">
        <v>78.486930000000001</v>
      </c>
      <c r="BX382" s="29">
        <v>76.218410000000006</v>
      </c>
      <c r="BY382" s="29">
        <v>74.045550000000006</v>
      </c>
      <c r="BZ382" s="29">
        <v>72.865639999999999</v>
      </c>
      <c r="CA382" s="29">
        <v>72.541529999999995</v>
      </c>
      <c r="CB382" s="29">
        <v>72.120940000000004</v>
      </c>
    </row>
    <row r="383" spans="1:80" x14ac:dyDescent="0.25">
      <c r="A383" s="9" t="s">
        <v>163</v>
      </c>
      <c r="B383" s="9" t="s">
        <v>164</v>
      </c>
      <c r="C383" s="9" t="s">
        <v>19</v>
      </c>
      <c r="D383" s="9" t="s">
        <v>148</v>
      </c>
      <c r="E383" s="9">
        <v>2022</v>
      </c>
      <c r="F383" s="9">
        <v>8</v>
      </c>
      <c r="BE383" s="29">
        <v>71.62039</v>
      </c>
      <c r="BF383" s="29">
        <v>71.635000000000005</v>
      </c>
      <c r="BG383" s="29">
        <v>71.031040000000004</v>
      </c>
      <c r="BH383" s="29">
        <v>70.781040000000004</v>
      </c>
      <c r="BI383" s="29">
        <v>70.123320000000007</v>
      </c>
      <c r="BJ383" s="29">
        <v>70.019360000000006</v>
      </c>
      <c r="BK383" s="29">
        <v>70.165400000000005</v>
      </c>
      <c r="BL383" s="29">
        <v>70.928709999999995</v>
      </c>
      <c r="BM383" s="29">
        <v>74.199600000000004</v>
      </c>
      <c r="BN383" s="29">
        <v>77.817530000000005</v>
      </c>
      <c r="BO383" s="29">
        <v>81.511930000000007</v>
      </c>
      <c r="BP383" s="29">
        <v>82.689449999999994</v>
      </c>
      <c r="BQ383" s="29">
        <v>83.998419999999996</v>
      </c>
      <c r="BR383" s="29">
        <v>83.332570000000004</v>
      </c>
      <c r="BS383" s="29">
        <v>84.16901</v>
      </c>
      <c r="BT383" s="29">
        <v>84.618809999999996</v>
      </c>
      <c r="BU383" s="29">
        <v>83.857129999999998</v>
      </c>
      <c r="BV383" s="29">
        <v>83.711089999999999</v>
      </c>
      <c r="BW383" s="29">
        <v>80.8596</v>
      </c>
      <c r="BX383" s="29">
        <v>78.449600000000004</v>
      </c>
      <c r="BY383" s="29">
        <v>75.778559999999999</v>
      </c>
      <c r="BZ383" s="29">
        <v>74.196240000000003</v>
      </c>
      <c r="CA383" s="29">
        <v>73.592280000000002</v>
      </c>
      <c r="CB383" s="29">
        <v>73.025639999999996</v>
      </c>
    </row>
    <row r="384" spans="1:80" x14ac:dyDescent="0.25">
      <c r="A384" s="9" t="s">
        <v>163</v>
      </c>
      <c r="B384" s="9" t="s">
        <v>164</v>
      </c>
      <c r="C384" s="9" t="s">
        <v>19</v>
      </c>
      <c r="D384" s="9" t="s">
        <v>148</v>
      </c>
      <c r="E384" s="9">
        <v>2022</v>
      </c>
      <c r="F384" s="9">
        <v>9</v>
      </c>
      <c r="BE384" s="29">
        <v>74.418319999999994</v>
      </c>
      <c r="BF384" s="29">
        <v>73.688119999999998</v>
      </c>
      <c r="BG384" s="29">
        <v>72.584159999999997</v>
      </c>
      <c r="BH384" s="29">
        <v>72.438119999999998</v>
      </c>
      <c r="BI384" s="29">
        <v>72.603960000000001</v>
      </c>
      <c r="BJ384" s="29">
        <v>71.668319999999994</v>
      </c>
      <c r="BK384" s="29">
        <v>72.792079999999999</v>
      </c>
      <c r="BL384" s="29">
        <v>73.373760000000004</v>
      </c>
      <c r="BM384" s="29">
        <v>78.868809999999996</v>
      </c>
      <c r="BN384" s="29">
        <v>84.076740000000001</v>
      </c>
      <c r="BO384" s="29">
        <v>88.720299999999995</v>
      </c>
      <c r="BP384" s="29">
        <v>91.844059999999999</v>
      </c>
      <c r="BQ384" s="29">
        <v>90.403469999999999</v>
      </c>
      <c r="BR384" s="29">
        <v>89.071780000000004</v>
      </c>
      <c r="BS384" s="29">
        <v>89.282179999999997</v>
      </c>
      <c r="BT384" s="29">
        <v>88.242580000000004</v>
      </c>
      <c r="BU384" s="29">
        <v>89.326740000000001</v>
      </c>
      <c r="BV384" s="29">
        <v>89.368809999999996</v>
      </c>
      <c r="BW384" s="29">
        <v>86.683170000000004</v>
      </c>
      <c r="BX384" s="29">
        <v>83.247529999999998</v>
      </c>
      <c r="BY384" s="29">
        <v>80.311880000000002</v>
      </c>
      <c r="BZ384" s="29">
        <v>79.457920000000001</v>
      </c>
      <c r="CA384" s="29">
        <v>78.165840000000003</v>
      </c>
      <c r="CB384" s="29">
        <v>75.292079999999999</v>
      </c>
    </row>
    <row r="385" spans="1:80" x14ac:dyDescent="0.25">
      <c r="A385" s="9" t="s">
        <v>163</v>
      </c>
      <c r="B385" s="9" t="s">
        <v>164</v>
      </c>
      <c r="C385" s="9" t="s">
        <v>19</v>
      </c>
      <c r="D385" s="9" t="s">
        <v>148</v>
      </c>
      <c r="E385" s="9">
        <v>2022</v>
      </c>
      <c r="F385" s="9">
        <v>10</v>
      </c>
      <c r="BE385" s="29">
        <v>71.469149999999999</v>
      </c>
      <c r="BF385" s="29">
        <v>70.15728</v>
      </c>
      <c r="BG385" s="29">
        <v>69.873320000000007</v>
      </c>
      <c r="BH385" s="29">
        <v>69.533959999999993</v>
      </c>
      <c r="BI385" s="29">
        <v>68.368120000000005</v>
      </c>
      <c r="BJ385" s="29">
        <v>68.118120000000005</v>
      </c>
      <c r="BK385" s="29">
        <v>68.230199999999996</v>
      </c>
      <c r="BL385" s="29">
        <v>68.533959999999993</v>
      </c>
      <c r="BM385" s="29">
        <v>71.472329999999999</v>
      </c>
      <c r="BN385" s="29">
        <v>75.632320000000007</v>
      </c>
      <c r="BO385" s="29">
        <v>79.464650000000006</v>
      </c>
      <c r="BP385" s="29">
        <v>81.258570000000006</v>
      </c>
      <c r="BQ385" s="29">
        <v>81.630049999999997</v>
      </c>
      <c r="BR385" s="29">
        <v>82.486930000000001</v>
      </c>
      <c r="BS385" s="29">
        <v>81.787130000000005</v>
      </c>
      <c r="BT385" s="29">
        <v>81.809849999999997</v>
      </c>
      <c r="BU385" s="29">
        <v>81.798810000000003</v>
      </c>
      <c r="BV385" s="29">
        <v>79.58981</v>
      </c>
      <c r="BW385" s="29">
        <v>76.721879999999999</v>
      </c>
      <c r="BX385" s="29">
        <v>74.623320000000007</v>
      </c>
      <c r="BY385" s="29">
        <v>73.430000000000007</v>
      </c>
      <c r="BZ385" s="29">
        <v>71.952280000000002</v>
      </c>
      <c r="CA385" s="29">
        <v>70.994349999999997</v>
      </c>
      <c r="CB385" s="29">
        <v>70.348309999999998</v>
      </c>
    </row>
    <row r="386" spans="1:80" x14ac:dyDescent="0.25">
      <c r="A386" s="9" t="s">
        <v>163</v>
      </c>
      <c r="B386" s="9" t="s">
        <v>164</v>
      </c>
      <c r="C386" s="9" t="s">
        <v>19</v>
      </c>
      <c r="D386" s="9" t="s">
        <v>148</v>
      </c>
      <c r="E386" s="9">
        <v>2023</v>
      </c>
      <c r="F386" s="9">
        <v>5</v>
      </c>
      <c r="BE386" s="29">
        <v>65.410449999999997</v>
      </c>
      <c r="BF386" s="29">
        <v>65.328360000000004</v>
      </c>
      <c r="BG386" s="29">
        <v>65.059700000000007</v>
      </c>
      <c r="BH386" s="29">
        <v>65.186570000000003</v>
      </c>
      <c r="BI386" s="29">
        <v>63.873130000000003</v>
      </c>
      <c r="BJ386" s="29">
        <v>63.164180000000002</v>
      </c>
      <c r="BK386" s="29">
        <v>64.018649999999994</v>
      </c>
      <c r="BL386" s="29">
        <v>67.335819999999998</v>
      </c>
      <c r="BM386" s="29">
        <v>73.444029999999998</v>
      </c>
      <c r="BN386" s="29">
        <v>77.716419999999999</v>
      </c>
      <c r="BO386" s="29">
        <v>80.947760000000002</v>
      </c>
      <c r="BP386" s="29">
        <v>81.906720000000007</v>
      </c>
      <c r="BQ386" s="29">
        <v>81.429109999999994</v>
      </c>
      <c r="BR386" s="29">
        <v>82.447760000000002</v>
      </c>
      <c r="BS386" s="29">
        <v>81.302239999999998</v>
      </c>
      <c r="BT386" s="29">
        <v>80.694029999999998</v>
      </c>
      <c r="BU386" s="29">
        <v>80.444029999999998</v>
      </c>
      <c r="BV386" s="29">
        <v>80.380600000000001</v>
      </c>
      <c r="BW386" s="29">
        <v>81.190299999999993</v>
      </c>
      <c r="BX386" s="29">
        <v>77.940299999999993</v>
      </c>
      <c r="BY386" s="29">
        <v>74.626869999999997</v>
      </c>
      <c r="BZ386" s="29">
        <v>71.936570000000003</v>
      </c>
      <c r="CA386" s="29">
        <v>71.145520000000005</v>
      </c>
      <c r="CB386" s="29">
        <v>70.037319999999994</v>
      </c>
    </row>
    <row r="387" spans="1:80" x14ac:dyDescent="0.25">
      <c r="A387" s="9" t="s">
        <v>163</v>
      </c>
      <c r="B387" s="9" t="s">
        <v>164</v>
      </c>
      <c r="C387" s="9" t="s">
        <v>19</v>
      </c>
      <c r="D387" s="9" t="s">
        <v>148</v>
      </c>
      <c r="E387" s="9">
        <v>2023</v>
      </c>
      <c r="F387" s="9">
        <v>6</v>
      </c>
      <c r="BE387" s="29">
        <v>66.925820000000002</v>
      </c>
      <c r="BF387" s="29">
        <v>65.559700000000007</v>
      </c>
      <c r="BG387" s="29">
        <v>65.350750000000005</v>
      </c>
      <c r="BH387" s="29">
        <v>64.996269999999996</v>
      </c>
      <c r="BI387" s="29">
        <v>65.339100000000002</v>
      </c>
      <c r="BJ387" s="29">
        <v>64.921199999999999</v>
      </c>
      <c r="BK387" s="29">
        <v>64.921199999999999</v>
      </c>
      <c r="BL387" s="29">
        <v>68.25</v>
      </c>
      <c r="BM387" s="29">
        <v>71.433279999999996</v>
      </c>
      <c r="BN387" s="29">
        <v>74.680369999999996</v>
      </c>
      <c r="BO387" s="29">
        <v>78.441940000000002</v>
      </c>
      <c r="BP387" s="29">
        <v>80.909620000000004</v>
      </c>
      <c r="BQ387" s="29">
        <v>81.596190000000007</v>
      </c>
      <c r="BR387" s="29">
        <v>82.477170000000001</v>
      </c>
      <c r="BS387" s="29">
        <v>81.350300000000004</v>
      </c>
      <c r="BT387" s="29">
        <v>81.809259999999995</v>
      </c>
      <c r="BU387" s="29">
        <v>82.611940000000004</v>
      </c>
      <c r="BV387" s="29">
        <v>81.007459999999995</v>
      </c>
      <c r="BW387" s="29">
        <v>79.41</v>
      </c>
      <c r="BX387" s="29">
        <v>77.245000000000005</v>
      </c>
      <c r="BY387" s="29">
        <v>74.467690000000005</v>
      </c>
      <c r="BZ387" s="29">
        <v>72.079179999999994</v>
      </c>
      <c r="CA387" s="29">
        <v>70.974699999999999</v>
      </c>
      <c r="CB387" s="29">
        <v>69.888890000000004</v>
      </c>
    </row>
    <row r="388" spans="1:80" x14ac:dyDescent="0.25">
      <c r="A388" s="9" t="s">
        <v>163</v>
      </c>
      <c r="B388" s="9" t="s">
        <v>164</v>
      </c>
      <c r="C388" s="9" t="s">
        <v>19</v>
      </c>
      <c r="D388" s="9" t="s">
        <v>148</v>
      </c>
      <c r="E388" s="9">
        <v>2023</v>
      </c>
      <c r="F388" s="9">
        <v>7</v>
      </c>
      <c r="BE388" s="29">
        <v>70.291529999999995</v>
      </c>
      <c r="BF388" s="29">
        <v>69.490690000000001</v>
      </c>
      <c r="BG388" s="29">
        <v>69.507679999999993</v>
      </c>
      <c r="BH388" s="29">
        <v>69.220889999999997</v>
      </c>
      <c r="BI388" s="29">
        <v>68.880350000000007</v>
      </c>
      <c r="BJ388" s="29">
        <v>68.708020000000005</v>
      </c>
      <c r="BK388" s="29">
        <v>69.201539999999994</v>
      </c>
      <c r="BL388" s="29">
        <v>70.678709999999995</v>
      </c>
      <c r="BM388" s="29">
        <v>72.668559999999999</v>
      </c>
      <c r="BN388" s="29">
        <v>74.523709999999994</v>
      </c>
      <c r="BO388" s="29">
        <v>76.264949999999999</v>
      </c>
      <c r="BP388" s="29">
        <v>75.966480000000004</v>
      </c>
      <c r="BQ388" s="29">
        <v>77.257279999999994</v>
      </c>
      <c r="BR388" s="29">
        <v>79.919650000000004</v>
      </c>
      <c r="BS388" s="29">
        <v>81.009649999999993</v>
      </c>
      <c r="BT388" s="29">
        <v>80.172030000000007</v>
      </c>
      <c r="BU388" s="29">
        <v>78.899850000000001</v>
      </c>
      <c r="BV388" s="29">
        <v>78.460099999999997</v>
      </c>
      <c r="BW388" s="29">
        <v>78.486930000000001</v>
      </c>
      <c r="BX388" s="29">
        <v>76.218410000000006</v>
      </c>
      <c r="BY388" s="29">
        <v>74.045550000000006</v>
      </c>
      <c r="BZ388" s="29">
        <v>72.865639999999999</v>
      </c>
      <c r="CA388" s="29">
        <v>72.541529999999995</v>
      </c>
      <c r="CB388" s="29">
        <v>72.120940000000004</v>
      </c>
    </row>
    <row r="389" spans="1:80" x14ac:dyDescent="0.25">
      <c r="A389" s="9" t="s">
        <v>163</v>
      </c>
      <c r="B389" s="9" t="s">
        <v>164</v>
      </c>
      <c r="C389" s="9" t="s">
        <v>19</v>
      </c>
      <c r="D389" s="9" t="s">
        <v>148</v>
      </c>
      <c r="E389" s="9">
        <v>2023</v>
      </c>
      <c r="F389" s="9">
        <v>8</v>
      </c>
      <c r="BE389" s="29">
        <v>71.62039</v>
      </c>
      <c r="BF389" s="29">
        <v>71.635000000000005</v>
      </c>
      <c r="BG389" s="29">
        <v>71.031040000000004</v>
      </c>
      <c r="BH389" s="29">
        <v>70.781040000000004</v>
      </c>
      <c r="BI389" s="29">
        <v>70.123320000000007</v>
      </c>
      <c r="BJ389" s="29">
        <v>70.019360000000006</v>
      </c>
      <c r="BK389" s="29">
        <v>70.165400000000005</v>
      </c>
      <c r="BL389" s="29">
        <v>70.928709999999995</v>
      </c>
      <c r="BM389" s="29">
        <v>74.199600000000004</v>
      </c>
      <c r="BN389" s="29">
        <v>77.817530000000005</v>
      </c>
      <c r="BO389" s="29">
        <v>81.511930000000007</v>
      </c>
      <c r="BP389" s="29">
        <v>82.689449999999994</v>
      </c>
      <c r="BQ389" s="29">
        <v>83.998419999999996</v>
      </c>
      <c r="BR389" s="29">
        <v>83.332570000000004</v>
      </c>
      <c r="BS389" s="29">
        <v>84.16901</v>
      </c>
      <c r="BT389" s="29">
        <v>84.618809999999996</v>
      </c>
      <c r="BU389" s="29">
        <v>83.857129999999998</v>
      </c>
      <c r="BV389" s="29">
        <v>83.711089999999999</v>
      </c>
      <c r="BW389" s="29">
        <v>80.8596</v>
      </c>
      <c r="BX389" s="29">
        <v>78.449600000000004</v>
      </c>
      <c r="BY389" s="29">
        <v>75.778559999999999</v>
      </c>
      <c r="BZ389" s="29">
        <v>74.196240000000003</v>
      </c>
      <c r="CA389" s="29">
        <v>73.592280000000002</v>
      </c>
      <c r="CB389" s="29">
        <v>73.025639999999996</v>
      </c>
    </row>
    <row r="390" spans="1:80" x14ac:dyDescent="0.25">
      <c r="A390" s="9" t="s">
        <v>163</v>
      </c>
      <c r="B390" s="9" t="s">
        <v>164</v>
      </c>
      <c r="C390" s="9" t="s">
        <v>19</v>
      </c>
      <c r="D390" s="9" t="s">
        <v>148</v>
      </c>
      <c r="E390" s="9">
        <v>2023</v>
      </c>
      <c r="F390" s="9">
        <v>9</v>
      </c>
      <c r="BE390" s="29">
        <v>74.418319999999994</v>
      </c>
      <c r="BF390" s="29">
        <v>73.688119999999998</v>
      </c>
      <c r="BG390" s="29">
        <v>72.584159999999997</v>
      </c>
      <c r="BH390" s="29">
        <v>72.438119999999998</v>
      </c>
      <c r="BI390" s="29">
        <v>72.603960000000001</v>
      </c>
      <c r="BJ390" s="29">
        <v>71.668319999999994</v>
      </c>
      <c r="BK390" s="29">
        <v>72.792079999999999</v>
      </c>
      <c r="BL390" s="29">
        <v>73.373760000000004</v>
      </c>
      <c r="BM390" s="29">
        <v>78.868809999999996</v>
      </c>
      <c r="BN390" s="29">
        <v>84.076740000000001</v>
      </c>
      <c r="BO390" s="29">
        <v>88.720299999999995</v>
      </c>
      <c r="BP390" s="29">
        <v>91.844059999999999</v>
      </c>
      <c r="BQ390" s="29">
        <v>90.403469999999999</v>
      </c>
      <c r="BR390" s="29">
        <v>89.071780000000004</v>
      </c>
      <c r="BS390" s="29">
        <v>89.282179999999997</v>
      </c>
      <c r="BT390" s="29">
        <v>88.242580000000004</v>
      </c>
      <c r="BU390" s="29">
        <v>89.326740000000001</v>
      </c>
      <c r="BV390" s="29">
        <v>89.368809999999996</v>
      </c>
      <c r="BW390" s="29">
        <v>86.683170000000004</v>
      </c>
      <c r="BX390" s="29">
        <v>83.247529999999998</v>
      </c>
      <c r="BY390" s="29">
        <v>80.311880000000002</v>
      </c>
      <c r="BZ390" s="29">
        <v>79.457920000000001</v>
      </c>
      <c r="CA390" s="29">
        <v>78.165840000000003</v>
      </c>
      <c r="CB390" s="29">
        <v>75.292079999999999</v>
      </c>
    </row>
    <row r="391" spans="1:80" x14ac:dyDescent="0.25">
      <c r="A391" s="9" t="s">
        <v>163</v>
      </c>
      <c r="B391" s="9" t="s">
        <v>164</v>
      </c>
      <c r="C391" s="9" t="s">
        <v>19</v>
      </c>
      <c r="D391" s="9" t="s">
        <v>148</v>
      </c>
      <c r="E391" s="9">
        <v>2023</v>
      </c>
      <c r="F391" s="9">
        <v>10</v>
      </c>
      <c r="BE391" s="29">
        <v>71.469149999999999</v>
      </c>
      <c r="BF391" s="29">
        <v>70.15728</v>
      </c>
      <c r="BG391" s="29">
        <v>69.873320000000007</v>
      </c>
      <c r="BH391" s="29">
        <v>69.533959999999993</v>
      </c>
      <c r="BI391" s="29">
        <v>68.368120000000005</v>
      </c>
      <c r="BJ391" s="29">
        <v>68.118120000000005</v>
      </c>
      <c r="BK391" s="29">
        <v>68.230199999999996</v>
      </c>
      <c r="BL391" s="29">
        <v>68.533959999999993</v>
      </c>
      <c r="BM391" s="29">
        <v>71.472329999999999</v>
      </c>
      <c r="BN391" s="29">
        <v>75.632320000000007</v>
      </c>
      <c r="BO391" s="29">
        <v>79.464650000000006</v>
      </c>
      <c r="BP391" s="29">
        <v>81.258570000000006</v>
      </c>
      <c r="BQ391" s="29">
        <v>81.630049999999997</v>
      </c>
      <c r="BR391" s="29">
        <v>82.486930000000001</v>
      </c>
      <c r="BS391" s="29">
        <v>81.787130000000005</v>
      </c>
      <c r="BT391" s="29">
        <v>81.809849999999997</v>
      </c>
      <c r="BU391" s="29">
        <v>81.798810000000003</v>
      </c>
      <c r="BV391" s="29">
        <v>79.58981</v>
      </c>
      <c r="BW391" s="29">
        <v>76.721879999999999</v>
      </c>
      <c r="BX391" s="29">
        <v>74.623320000000007</v>
      </c>
      <c r="BY391" s="29">
        <v>73.430000000000007</v>
      </c>
      <c r="BZ391" s="29">
        <v>71.952280000000002</v>
      </c>
      <c r="CA391" s="29">
        <v>70.994349999999997</v>
      </c>
      <c r="CB391" s="29">
        <v>70.348309999999998</v>
      </c>
    </row>
    <row r="392" spans="1:80" x14ac:dyDescent="0.25">
      <c r="A392" s="9" t="s">
        <v>163</v>
      </c>
      <c r="B392" s="9" t="s">
        <v>164</v>
      </c>
      <c r="C392" s="9" t="s">
        <v>19</v>
      </c>
      <c r="D392" s="9" t="s">
        <v>148</v>
      </c>
      <c r="E392" s="9">
        <v>2024</v>
      </c>
      <c r="F392" s="9">
        <v>5</v>
      </c>
      <c r="BE392" s="29">
        <v>65.410449999999997</v>
      </c>
      <c r="BF392" s="29">
        <v>65.328360000000004</v>
      </c>
      <c r="BG392" s="29">
        <v>65.059700000000007</v>
      </c>
      <c r="BH392" s="29">
        <v>65.186570000000003</v>
      </c>
      <c r="BI392" s="29">
        <v>63.873130000000003</v>
      </c>
      <c r="BJ392" s="29">
        <v>63.164180000000002</v>
      </c>
      <c r="BK392" s="29">
        <v>64.018649999999994</v>
      </c>
      <c r="BL392" s="29">
        <v>67.335819999999998</v>
      </c>
      <c r="BM392" s="29">
        <v>73.444029999999998</v>
      </c>
      <c r="BN392" s="29">
        <v>77.716419999999999</v>
      </c>
      <c r="BO392" s="29">
        <v>80.947760000000002</v>
      </c>
      <c r="BP392" s="29">
        <v>81.906720000000007</v>
      </c>
      <c r="BQ392" s="29">
        <v>81.429109999999994</v>
      </c>
      <c r="BR392" s="29">
        <v>82.447760000000002</v>
      </c>
      <c r="BS392" s="29">
        <v>81.302239999999998</v>
      </c>
      <c r="BT392" s="29">
        <v>80.694029999999998</v>
      </c>
      <c r="BU392" s="29">
        <v>80.444029999999998</v>
      </c>
      <c r="BV392" s="29">
        <v>80.380600000000001</v>
      </c>
      <c r="BW392" s="29">
        <v>81.190299999999993</v>
      </c>
      <c r="BX392" s="29">
        <v>77.940299999999993</v>
      </c>
      <c r="BY392" s="29">
        <v>74.626869999999997</v>
      </c>
      <c r="BZ392" s="29">
        <v>71.936570000000003</v>
      </c>
      <c r="CA392" s="29">
        <v>71.145520000000005</v>
      </c>
      <c r="CB392" s="29">
        <v>70.037319999999994</v>
      </c>
    </row>
    <row r="393" spans="1:80" x14ac:dyDescent="0.25">
      <c r="A393" s="9" t="s">
        <v>163</v>
      </c>
      <c r="B393" s="9" t="s">
        <v>164</v>
      </c>
      <c r="C393" s="9" t="s">
        <v>19</v>
      </c>
      <c r="D393" s="9" t="s">
        <v>148</v>
      </c>
      <c r="E393" s="9">
        <v>2024</v>
      </c>
      <c r="F393" s="9">
        <v>6</v>
      </c>
      <c r="BE393" s="29">
        <v>66.925820000000002</v>
      </c>
      <c r="BF393" s="29">
        <v>65.559700000000007</v>
      </c>
      <c r="BG393" s="29">
        <v>65.350750000000005</v>
      </c>
      <c r="BH393" s="29">
        <v>64.996269999999996</v>
      </c>
      <c r="BI393" s="29">
        <v>65.339100000000002</v>
      </c>
      <c r="BJ393" s="29">
        <v>64.921199999999999</v>
      </c>
      <c r="BK393" s="29">
        <v>64.921199999999999</v>
      </c>
      <c r="BL393" s="29">
        <v>68.25</v>
      </c>
      <c r="BM393" s="29">
        <v>71.433279999999996</v>
      </c>
      <c r="BN393" s="29">
        <v>74.680369999999996</v>
      </c>
      <c r="BO393" s="29">
        <v>78.441940000000002</v>
      </c>
      <c r="BP393" s="29">
        <v>80.909620000000004</v>
      </c>
      <c r="BQ393" s="29">
        <v>81.596190000000007</v>
      </c>
      <c r="BR393" s="29">
        <v>82.477170000000001</v>
      </c>
      <c r="BS393" s="29">
        <v>81.350300000000004</v>
      </c>
      <c r="BT393" s="29">
        <v>81.809259999999995</v>
      </c>
      <c r="BU393" s="29">
        <v>82.611940000000004</v>
      </c>
      <c r="BV393" s="29">
        <v>81.007459999999995</v>
      </c>
      <c r="BW393" s="29">
        <v>79.41</v>
      </c>
      <c r="BX393" s="29">
        <v>77.245000000000005</v>
      </c>
      <c r="BY393" s="29">
        <v>74.467690000000005</v>
      </c>
      <c r="BZ393" s="29">
        <v>72.079179999999994</v>
      </c>
      <c r="CA393" s="29">
        <v>70.974699999999999</v>
      </c>
      <c r="CB393" s="29">
        <v>69.888890000000004</v>
      </c>
    </row>
    <row r="394" spans="1:80" x14ac:dyDescent="0.25">
      <c r="A394" s="9" t="s">
        <v>163</v>
      </c>
      <c r="B394" s="9" t="s">
        <v>164</v>
      </c>
      <c r="C394" s="9" t="s">
        <v>19</v>
      </c>
      <c r="D394" s="9" t="s">
        <v>148</v>
      </c>
      <c r="E394" s="9">
        <v>2024</v>
      </c>
      <c r="F394" s="9">
        <v>7</v>
      </c>
      <c r="BE394" s="29">
        <v>70.291529999999995</v>
      </c>
      <c r="BF394" s="29">
        <v>69.490690000000001</v>
      </c>
      <c r="BG394" s="29">
        <v>69.507679999999993</v>
      </c>
      <c r="BH394" s="29">
        <v>69.220889999999997</v>
      </c>
      <c r="BI394" s="29">
        <v>68.880350000000007</v>
      </c>
      <c r="BJ394" s="29">
        <v>68.708020000000005</v>
      </c>
      <c r="BK394" s="29">
        <v>69.201539999999994</v>
      </c>
      <c r="BL394" s="29">
        <v>70.678709999999995</v>
      </c>
      <c r="BM394" s="29">
        <v>72.668559999999999</v>
      </c>
      <c r="BN394" s="29">
        <v>74.523709999999994</v>
      </c>
      <c r="BO394" s="29">
        <v>76.264949999999999</v>
      </c>
      <c r="BP394" s="29">
        <v>75.966480000000004</v>
      </c>
      <c r="BQ394" s="29">
        <v>77.257279999999994</v>
      </c>
      <c r="BR394" s="29">
        <v>79.919650000000004</v>
      </c>
      <c r="BS394" s="29">
        <v>81.009649999999993</v>
      </c>
      <c r="BT394" s="29">
        <v>80.172030000000007</v>
      </c>
      <c r="BU394" s="29">
        <v>78.899850000000001</v>
      </c>
      <c r="BV394" s="29">
        <v>78.460099999999997</v>
      </c>
      <c r="BW394" s="29">
        <v>78.486930000000001</v>
      </c>
      <c r="BX394" s="29">
        <v>76.218410000000006</v>
      </c>
      <c r="BY394" s="29">
        <v>74.045550000000006</v>
      </c>
      <c r="BZ394" s="29">
        <v>72.865639999999999</v>
      </c>
      <c r="CA394" s="29">
        <v>72.541529999999995</v>
      </c>
      <c r="CB394" s="29">
        <v>72.120940000000004</v>
      </c>
    </row>
    <row r="395" spans="1:80" x14ac:dyDescent="0.25">
      <c r="A395" s="9" t="s">
        <v>163</v>
      </c>
      <c r="B395" s="9" t="s">
        <v>164</v>
      </c>
      <c r="C395" s="9" t="s">
        <v>19</v>
      </c>
      <c r="D395" s="9" t="s">
        <v>148</v>
      </c>
      <c r="E395" s="9">
        <v>2024</v>
      </c>
      <c r="F395" s="9">
        <v>8</v>
      </c>
      <c r="BE395" s="29">
        <v>71.62039</v>
      </c>
      <c r="BF395" s="29">
        <v>71.635000000000005</v>
      </c>
      <c r="BG395" s="29">
        <v>71.031040000000004</v>
      </c>
      <c r="BH395" s="29">
        <v>70.781040000000004</v>
      </c>
      <c r="BI395" s="29">
        <v>70.123320000000007</v>
      </c>
      <c r="BJ395" s="29">
        <v>70.019360000000006</v>
      </c>
      <c r="BK395" s="29">
        <v>70.165400000000005</v>
      </c>
      <c r="BL395" s="29">
        <v>70.928709999999995</v>
      </c>
      <c r="BM395" s="29">
        <v>74.199600000000004</v>
      </c>
      <c r="BN395" s="29">
        <v>77.817530000000005</v>
      </c>
      <c r="BO395" s="29">
        <v>81.511930000000007</v>
      </c>
      <c r="BP395" s="29">
        <v>82.689449999999994</v>
      </c>
      <c r="BQ395" s="29">
        <v>83.998419999999996</v>
      </c>
      <c r="BR395" s="29">
        <v>83.332570000000004</v>
      </c>
      <c r="BS395" s="29">
        <v>84.16901</v>
      </c>
      <c r="BT395" s="29">
        <v>84.618809999999996</v>
      </c>
      <c r="BU395" s="29">
        <v>83.857129999999998</v>
      </c>
      <c r="BV395" s="29">
        <v>83.711089999999999</v>
      </c>
      <c r="BW395" s="29">
        <v>80.8596</v>
      </c>
      <c r="BX395" s="29">
        <v>78.449600000000004</v>
      </c>
      <c r="BY395" s="29">
        <v>75.778559999999999</v>
      </c>
      <c r="BZ395" s="29">
        <v>74.196240000000003</v>
      </c>
      <c r="CA395" s="29">
        <v>73.592280000000002</v>
      </c>
      <c r="CB395" s="29">
        <v>73.025639999999996</v>
      </c>
    </row>
    <row r="396" spans="1:80" x14ac:dyDescent="0.25">
      <c r="A396" s="9" t="s">
        <v>163</v>
      </c>
      <c r="B396" s="9" t="s">
        <v>164</v>
      </c>
      <c r="C396" s="9" t="s">
        <v>19</v>
      </c>
      <c r="D396" s="9" t="s">
        <v>148</v>
      </c>
      <c r="E396" s="9">
        <v>2024</v>
      </c>
      <c r="F396" s="9">
        <v>9</v>
      </c>
      <c r="BE396" s="29">
        <v>74.418319999999994</v>
      </c>
      <c r="BF396" s="29">
        <v>73.688119999999998</v>
      </c>
      <c r="BG396" s="29">
        <v>72.584159999999997</v>
      </c>
      <c r="BH396" s="29">
        <v>72.438119999999998</v>
      </c>
      <c r="BI396" s="29">
        <v>72.603960000000001</v>
      </c>
      <c r="BJ396" s="29">
        <v>71.668319999999994</v>
      </c>
      <c r="BK396" s="29">
        <v>72.792079999999999</v>
      </c>
      <c r="BL396" s="29">
        <v>73.373760000000004</v>
      </c>
      <c r="BM396" s="29">
        <v>78.868809999999996</v>
      </c>
      <c r="BN396" s="29">
        <v>84.076740000000001</v>
      </c>
      <c r="BO396" s="29">
        <v>88.720299999999995</v>
      </c>
      <c r="BP396" s="29">
        <v>91.844059999999999</v>
      </c>
      <c r="BQ396" s="29">
        <v>90.403469999999999</v>
      </c>
      <c r="BR396" s="29">
        <v>89.071780000000004</v>
      </c>
      <c r="BS396" s="29">
        <v>89.282179999999997</v>
      </c>
      <c r="BT396" s="29">
        <v>88.242580000000004</v>
      </c>
      <c r="BU396" s="29">
        <v>89.326740000000001</v>
      </c>
      <c r="BV396" s="29">
        <v>89.368809999999996</v>
      </c>
      <c r="BW396" s="29">
        <v>86.683170000000004</v>
      </c>
      <c r="BX396" s="29">
        <v>83.247529999999998</v>
      </c>
      <c r="BY396" s="29">
        <v>80.311880000000002</v>
      </c>
      <c r="BZ396" s="29">
        <v>79.457920000000001</v>
      </c>
      <c r="CA396" s="29">
        <v>78.165840000000003</v>
      </c>
      <c r="CB396" s="29">
        <v>75.292079999999999</v>
      </c>
    </row>
    <row r="397" spans="1:80" x14ac:dyDescent="0.25">
      <c r="A397" s="9" t="s">
        <v>163</v>
      </c>
      <c r="B397" s="9" t="s">
        <v>164</v>
      </c>
      <c r="C397" s="9" t="s">
        <v>19</v>
      </c>
      <c r="D397" s="9" t="s">
        <v>148</v>
      </c>
      <c r="E397" s="9">
        <v>2024</v>
      </c>
      <c r="F397" s="9">
        <v>10</v>
      </c>
      <c r="BE397" s="29">
        <v>71.469149999999999</v>
      </c>
      <c r="BF397" s="29">
        <v>70.15728</v>
      </c>
      <c r="BG397" s="29">
        <v>69.873320000000007</v>
      </c>
      <c r="BH397" s="29">
        <v>69.533959999999993</v>
      </c>
      <c r="BI397" s="29">
        <v>68.368120000000005</v>
      </c>
      <c r="BJ397" s="29">
        <v>68.118120000000005</v>
      </c>
      <c r="BK397" s="29">
        <v>68.230199999999996</v>
      </c>
      <c r="BL397" s="29">
        <v>68.533959999999993</v>
      </c>
      <c r="BM397" s="29">
        <v>71.472329999999999</v>
      </c>
      <c r="BN397" s="29">
        <v>75.632320000000007</v>
      </c>
      <c r="BO397" s="29">
        <v>79.464650000000006</v>
      </c>
      <c r="BP397" s="29">
        <v>81.258570000000006</v>
      </c>
      <c r="BQ397" s="29">
        <v>81.630049999999997</v>
      </c>
      <c r="BR397" s="29">
        <v>82.486930000000001</v>
      </c>
      <c r="BS397" s="29">
        <v>81.787130000000005</v>
      </c>
      <c r="BT397" s="29">
        <v>81.809849999999997</v>
      </c>
      <c r="BU397" s="29">
        <v>81.798810000000003</v>
      </c>
      <c r="BV397" s="29">
        <v>79.58981</v>
      </c>
      <c r="BW397" s="29">
        <v>76.721879999999999</v>
      </c>
      <c r="BX397" s="29">
        <v>74.623320000000007</v>
      </c>
      <c r="BY397" s="29">
        <v>73.430000000000007</v>
      </c>
      <c r="BZ397" s="29">
        <v>71.952280000000002</v>
      </c>
      <c r="CA397" s="29">
        <v>70.994349999999997</v>
      </c>
      <c r="CB397" s="29">
        <v>70.348309999999998</v>
      </c>
    </row>
    <row r="398" spans="1:80" x14ac:dyDescent="0.25">
      <c r="A398" s="9" t="s">
        <v>163</v>
      </c>
      <c r="B398" s="9" t="s">
        <v>164</v>
      </c>
      <c r="C398" s="9" t="s">
        <v>19</v>
      </c>
      <c r="D398" s="9" t="s">
        <v>148</v>
      </c>
      <c r="E398" s="9">
        <v>2025</v>
      </c>
      <c r="F398" s="9">
        <v>5</v>
      </c>
      <c r="BE398" s="29">
        <v>65.410449999999997</v>
      </c>
      <c r="BF398" s="29">
        <v>65.328360000000004</v>
      </c>
      <c r="BG398" s="29">
        <v>65.059700000000007</v>
      </c>
      <c r="BH398" s="29">
        <v>65.186570000000003</v>
      </c>
      <c r="BI398" s="29">
        <v>63.873130000000003</v>
      </c>
      <c r="BJ398" s="29">
        <v>63.164180000000002</v>
      </c>
      <c r="BK398" s="29">
        <v>64.018649999999994</v>
      </c>
      <c r="BL398" s="29">
        <v>67.335819999999998</v>
      </c>
      <c r="BM398" s="29">
        <v>73.444029999999998</v>
      </c>
      <c r="BN398" s="29">
        <v>77.716419999999999</v>
      </c>
      <c r="BO398" s="29">
        <v>80.947760000000002</v>
      </c>
      <c r="BP398" s="29">
        <v>81.906720000000007</v>
      </c>
      <c r="BQ398" s="29">
        <v>81.429109999999994</v>
      </c>
      <c r="BR398" s="29">
        <v>82.447760000000002</v>
      </c>
      <c r="BS398" s="29">
        <v>81.302239999999998</v>
      </c>
      <c r="BT398" s="29">
        <v>80.694029999999998</v>
      </c>
      <c r="BU398" s="29">
        <v>80.444029999999998</v>
      </c>
      <c r="BV398" s="29">
        <v>80.380600000000001</v>
      </c>
      <c r="BW398" s="29">
        <v>81.190299999999993</v>
      </c>
      <c r="BX398" s="29">
        <v>77.940299999999993</v>
      </c>
      <c r="BY398" s="29">
        <v>74.626869999999997</v>
      </c>
      <c r="BZ398" s="29">
        <v>71.936570000000003</v>
      </c>
      <c r="CA398" s="29">
        <v>71.145520000000005</v>
      </c>
      <c r="CB398" s="29">
        <v>70.037319999999994</v>
      </c>
    </row>
    <row r="399" spans="1:80" x14ac:dyDescent="0.25">
      <c r="A399" s="9" t="s">
        <v>163</v>
      </c>
      <c r="B399" s="9" t="s">
        <v>164</v>
      </c>
      <c r="C399" s="9" t="s">
        <v>19</v>
      </c>
      <c r="D399" s="9" t="s">
        <v>148</v>
      </c>
      <c r="E399" s="9">
        <v>2025</v>
      </c>
      <c r="F399" s="9">
        <v>6</v>
      </c>
      <c r="BE399" s="29">
        <v>66.925820000000002</v>
      </c>
      <c r="BF399" s="29">
        <v>65.559700000000007</v>
      </c>
      <c r="BG399" s="29">
        <v>65.350750000000005</v>
      </c>
      <c r="BH399" s="29">
        <v>64.996269999999996</v>
      </c>
      <c r="BI399" s="29">
        <v>65.339100000000002</v>
      </c>
      <c r="BJ399" s="29">
        <v>64.921199999999999</v>
      </c>
      <c r="BK399" s="29">
        <v>64.921199999999999</v>
      </c>
      <c r="BL399" s="29">
        <v>68.25</v>
      </c>
      <c r="BM399" s="29">
        <v>71.433279999999996</v>
      </c>
      <c r="BN399" s="29">
        <v>74.680369999999996</v>
      </c>
      <c r="BO399" s="29">
        <v>78.441940000000002</v>
      </c>
      <c r="BP399" s="29">
        <v>80.909620000000004</v>
      </c>
      <c r="BQ399" s="29">
        <v>81.596190000000007</v>
      </c>
      <c r="BR399" s="29">
        <v>82.477170000000001</v>
      </c>
      <c r="BS399" s="29">
        <v>81.350300000000004</v>
      </c>
      <c r="BT399" s="29">
        <v>81.809259999999995</v>
      </c>
      <c r="BU399" s="29">
        <v>82.611940000000004</v>
      </c>
      <c r="BV399" s="29">
        <v>81.007459999999995</v>
      </c>
      <c r="BW399" s="29">
        <v>79.41</v>
      </c>
      <c r="BX399" s="29">
        <v>77.245000000000005</v>
      </c>
      <c r="BY399" s="29">
        <v>74.467690000000005</v>
      </c>
      <c r="BZ399" s="29">
        <v>72.079179999999994</v>
      </c>
      <c r="CA399" s="29">
        <v>70.974699999999999</v>
      </c>
      <c r="CB399" s="29">
        <v>69.888890000000004</v>
      </c>
    </row>
    <row r="400" spans="1:80" x14ac:dyDescent="0.25">
      <c r="A400" s="9" t="s">
        <v>163</v>
      </c>
      <c r="B400" s="9" t="s">
        <v>164</v>
      </c>
      <c r="C400" s="9" t="s">
        <v>19</v>
      </c>
      <c r="D400" s="9" t="s">
        <v>148</v>
      </c>
      <c r="E400" s="9">
        <v>2025</v>
      </c>
      <c r="F400" s="9">
        <v>7</v>
      </c>
      <c r="BE400" s="29">
        <v>70.291529999999995</v>
      </c>
      <c r="BF400" s="29">
        <v>69.490690000000001</v>
      </c>
      <c r="BG400" s="29">
        <v>69.507679999999993</v>
      </c>
      <c r="BH400" s="29">
        <v>69.220889999999997</v>
      </c>
      <c r="BI400" s="29">
        <v>68.880350000000007</v>
      </c>
      <c r="BJ400" s="29">
        <v>68.708020000000005</v>
      </c>
      <c r="BK400" s="29">
        <v>69.201539999999994</v>
      </c>
      <c r="BL400" s="29">
        <v>70.678709999999995</v>
      </c>
      <c r="BM400" s="29">
        <v>72.668559999999999</v>
      </c>
      <c r="BN400" s="29">
        <v>74.523709999999994</v>
      </c>
      <c r="BO400" s="29">
        <v>76.264949999999999</v>
      </c>
      <c r="BP400" s="29">
        <v>75.966480000000004</v>
      </c>
      <c r="BQ400" s="29">
        <v>77.257279999999994</v>
      </c>
      <c r="BR400" s="29">
        <v>79.919650000000004</v>
      </c>
      <c r="BS400" s="29">
        <v>81.009649999999993</v>
      </c>
      <c r="BT400" s="29">
        <v>80.172030000000007</v>
      </c>
      <c r="BU400" s="29">
        <v>78.899850000000001</v>
      </c>
      <c r="BV400" s="29">
        <v>78.460099999999997</v>
      </c>
      <c r="BW400" s="29">
        <v>78.486930000000001</v>
      </c>
      <c r="BX400" s="29">
        <v>76.218410000000006</v>
      </c>
      <c r="BY400" s="29">
        <v>74.045550000000006</v>
      </c>
      <c r="BZ400" s="29">
        <v>72.865639999999999</v>
      </c>
      <c r="CA400" s="29">
        <v>72.541529999999995</v>
      </c>
      <c r="CB400" s="29">
        <v>72.120940000000004</v>
      </c>
    </row>
    <row r="401" spans="1:80" x14ac:dyDescent="0.25">
      <c r="A401" s="9" t="s">
        <v>163</v>
      </c>
      <c r="B401" s="9" t="s">
        <v>164</v>
      </c>
      <c r="C401" s="9" t="s">
        <v>19</v>
      </c>
      <c r="D401" s="9" t="s">
        <v>148</v>
      </c>
      <c r="E401" s="9">
        <v>2025</v>
      </c>
      <c r="F401" s="9">
        <v>8</v>
      </c>
      <c r="BE401" s="29">
        <v>71.62039</v>
      </c>
      <c r="BF401" s="29">
        <v>71.635000000000005</v>
      </c>
      <c r="BG401" s="29">
        <v>71.031040000000004</v>
      </c>
      <c r="BH401" s="29">
        <v>70.781040000000004</v>
      </c>
      <c r="BI401" s="29">
        <v>70.123320000000007</v>
      </c>
      <c r="BJ401" s="29">
        <v>70.019360000000006</v>
      </c>
      <c r="BK401" s="29">
        <v>70.165400000000005</v>
      </c>
      <c r="BL401" s="29">
        <v>70.928709999999995</v>
      </c>
      <c r="BM401" s="29">
        <v>74.199600000000004</v>
      </c>
      <c r="BN401" s="29">
        <v>77.817530000000005</v>
      </c>
      <c r="BO401" s="29">
        <v>81.511930000000007</v>
      </c>
      <c r="BP401" s="29">
        <v>82.689449999999994</v>
      </c>
      <c r="BQ401" s="29">
        <v>83.998419999999996</v>
      </c>
      <c r="BR401" s="29">
        <v>83.332570000000004</v>
      </c>
      <c r="BS401" s="29">
        <v>84.16901</v>
      </c>
      <c r="BT401" s="29">
        <v>84.618809999999996</v>
      </c>
      <c r="BU401" s="29">
        <v>83.857129999999998</v>
      </c>
      <c r="BV401" s="29">
        <v>83.711089999999999</v>
      </c>
      <c r="BW401" s="29">
        <v>80.8596</v>
      </c>
      <c r="BX401" s="29">
        <v>78.449600000000004</v>
      </c>
      <c r="BY401" s="29">
        <v>75.778559999999999</v>
      </c>
      <c r="BZ401" s="29">
        <v>74.196240000000003</v>
      </c>
      <c r="CA401" s="29">
        <v>73.592280000000002</v>
      </c>
      <c r="CB401" s="29">
        <v>73.025639999999996</v>
      </c>
    </row>
    <row r="402" spans="1:80" x14ac:dyDescent="0.25">
      <c r="A402" s="9" t="s">
        <v>163</v>
      </c>
      <c r="B402" s="9" t="s">
        <v>164</v>
      </c>
      <c r="C402" s="9" t="s">
        <v>19</v>
      </c>
      <c r="D402" s="9" t="s">
        <v>148</v>
      </c>
      <c r="E402" s="9">
        <v>2025</v>
      </c>
      <c r="F402" s="9">
        <v>9</v>
      </c>
      <c r="BE402" s="29">
        <v>74.418319999999994</v>
      </c>
      <c r="BF402" s="29">
        <v>73.688119999999998</v>
      </c>
      <c r="BG402" s="29">
        <v>72.584159999999997</v>
      </c>
      <c r="BH402" s="29">
        <v>72.438119999999998</v>
      </c>
      <c r="BI402" s="29">
        <v>72.603960000000001</v>
      </c>
      <c r="BJ402" s="29">
        <v>71.668319999999994</v>
      </c>
      <c r="BK402" s="29">
        <v>72.792079999999999</v>
      </c>
      <c r="BL402" s="29">
        <v>73.373760000000004</v>
      </c>
      <c r="BM402" s="29">
        <v>78.868809999999996</v>
      </c>
      <c r="BN402" s="29">
        <v>84.076740000000001</v>
      </c>
      <c r="BO402" s="29">
        <v>88.720299999999995</v>
      </c>
      <c r="BP402" s="29">
        <v>91.844059999999999</v>
      </c>
      <c r="BQ402" s="29">
        <v>90.403469999999999</v>
      </c>
      <c r="BR402" s="29">
        <v>89.071780000000004</v>
      </c>
      <c r="BS402" s="29">
        <v>89.282179999999997</v>
      </c>
      <c r="BT402" s="29">
        <v>88.242580000000004</v>
      </c>
      <c r="BU402" s="29">
        <v>89.326740000000001</v>
      </c>
      <c r="BV402" s="29">
        <v>89.368809999999996</v>
      </c>
      <c r="BW402" s="29">
        <v>86.683170000000004</v>
      </c>
      <c r="BX402" s="29">
        <v>83.247529999999998</v>
      </c>
      <c r="BY402" s="29">
        <v>80.311880000000002</v>
      </c>
      <c r="BZ402" s="29">
        <v>79.457920000000001</v>
      </c>
      <c r="CA402" s="29">
        <v>78.165840000000003</v>
      </c>
      <c r="CB402" s="29">
        <v>75.292079999999999</v>
      </c>
    </row>
    <row r="403" spans="1:80" x14ac:dyDescent="0.25">
      <c r="A403" s="9" t="s">
        <v>163</v>
      </c>
      <c r="B403" s="9" t="s">
        <v>164</v>
      </c>
      <c r="C403" s="9" t="s">
        <v>19</v>
      </c>
      <c r="D403" s="9" t="s">
        <v>148</v>
      </c>
      <c r="E403" s="9">
        <v>2025</v>
      </c>
      <c r="F403" s="9">
        <v>10</v>
      </c>
      <c r="BE403" s="29">
        <v>71.469149999999999</v>
      </c>
      <c r="BF403" s="29">
        <v>70.15728</v>
      </c>
      <c r="BG403" s="29">
        <v>69.873320000000007</v>
      </c>
      <c r="BH403" s="29">
        <v>69.533959999999993</v>
      </c>
      <c r="BI403" s="29">
        <v>68.368120000000005</v>
      </c>
      <c r="BJ403" s="29">
        <v>68.118120000000005</v>
      </c>
      <c r="BK403" s="29">
        <v>68.230199999999996</v>
      </c>
      <c r="BL403" s="29">
        <v>68.533959999999993</v>
      </c>
      <c r="BM403" s="29">
        <v>71.472329999999999</v>
      </c>
      <c r="BN403" s="29">
        <v>75.632320000000007</v>
      </c>
      <c r="BO403" s="29">
        <v>79.464650000000006</v>
      </c>
      <c r="BP403" s="29">
        <v>81.258570000000006</v>
      </c>
      <c r="BQ403" s="29">
        <v>81.630049999999997</v>
      </c>
      <c r="BR403" s="29">
        <v>82.486930000000001</v>
      </c>
      <c r="BS403" s="29">
        <v>81.787130000000005</v>
      </c>
      <c r="BT403" s="29">
        <v>81.809849999999997</v>
      </c>
      <c r="BU403" s="29">
        <v>81.798810000000003</v>
      </c>
      <c r="BV403" s="29">
        <v>79.58981</v>
      </c>
      <c r="BW403" s="29">
        <v>76.721879999999999</v>
      </c>
      <c r="BX403" s="29">
        <v>74.623320000000007</v>
      </c>
      <c r="BY403" s="29">
        <v>73.430000000000007</v>
      </c>
      <c r="BZ403" s="29">
        <v>71.952280000000002</v>
      </c>
      <c r="CA403" s="29">
        <v>70.994349999999997</v>
      </c>
      <c r="CB403" s="29">
        <v>70.348309999999998</v>
      </c>
    </row>
    <row r="404" spans="1:80" x14ac:dyDescent="0.25">
      <c r="A404" s="9" t="s">
        <v>163</v>
      </c>
      <c r="B404" s="9" t="s">
        <v>164</v>
      </c>
      <c r="C404" s="9" t="s">
        <v>19</v>
      </c>
      <c r="D404" s="9" t="s">
        <v>148</v>
      </c>
      <c r="E404" s="9">
        <v>2026</v>
      </c>
      <c r="F404" s="9">
        <v>5</v>
      </c>
      <c r="BE404" s="29">
        <v>65.410449999999997</v>
      </c>
      <c r="BF404" s="29">
        <v>65.328360000000004</v>
      </c>
      <c r="BG404" s="29">
        <v>65.059700000000007</v>
      </c>
      <c r="BH404" s="29">
        <v>65.186570000000003</v>
      </c>
      <c r="BI404" s="29">
        <v>63.873130000000003</v>
      </c>
      <c r="BJ404" s="29">
        <v>63.164180000000002</v>
      </c>
      <c r="BK404" s="29">
        <v>64.018649999999994</v>
      </c>
      <c r="BL404" s="29">
        <v>67.335819999999998</v>
      </c>
      <c r="BM404" s="29">
        <v>73.444029999999998</v>
      </c>
      <c r="BN404" s="29">
        <v>77.716419999999999</v>
      </c>
      <c r="BO404" s="29">
        <v>80.947760000000002</v>
      </c>
      <c r="BP404" s="29">
        <v>81.906720000000007</v>
      </c>
      <c r="BQ404" s="29">
        <v>81.429109999999994</v>
      </c>
      <c r="BR404" s="29">
        <v>82.447760000000002</v>
      </c>
      <c r="BS404" s="29">
        <v>81.302239999999998</v>
      </c>
      <c r="BT404" s="29">
        <v>80.694029999999998</v>
      </c>
      <c r="BU404" s="29">
        <v>80.444029999999998</v>
      </c>
      <c r="BV404" s="29">
        <v>80.380600000000001</v>
      </c>
      <c r="BW404" s="29">
        <v>81.190299999999993</v>
      </c>
      <c r="BX404" s="29">
        <v>77.940299999999993</v>
      </c>
      <c r="BY404" s="29">
        <v>74.626869999999997</v>
      </c>
      <c r="BZ404" s="29">
        <v>71.936570000000003</v>
      </c>
      <c r="CA404" s="29">
        <v>71.145520000000005</v>
      </c>
      <c r="CB404" s="29">
        <v>70.037319999999994</v>
      </c>
    </row>
    <row r="405" spans="1:80" x14ac:dyDescent="0.25">
      <c r="A405" s="9" t="s">
        <v>163</v>
      </c>
      <c r="B405" s="9" t="s">
        <v>164</v>
      </c>
      <c r="C405" s="9" t="s">
        <v>19</v>
      </c>
      <c r="D405" s="9" t="s">
        <v>148</v>
      </c>
      <c r="E405" s="9">
        <v>2026</v>
      </c>
      <c r="F405" s="9">
        <v>6</v>
      </c>
      <c r="BE405" s="29">
        <v>66.925820000000002</v>
      </c>
      <c r="BF405" s="29">
        <v>65.559700000000007</v>
      </c>
      <c r="BG405" s="29">
        <v>65.350750000000005</v>
      </c>
      <c r="BH405" s="29">
        <v>64.996269999999996</v>
      </c>
      <c r="BI405" s="29">
        <v>65.339100000000002</v>
      </c>
      <c r="BJ405" s="29">
        <v>64.921199999999999</v>
      </c>
      <c r="BK405" s="29">
        <v>64.921199999999999</v>
      </c>
      <c r="BL405" s="29">
        <v>68.25</v>
      </c>
      <c r="BM405" s="29">
        <v>71.433279999999996</v>
      </c>
      <c r="BN405" s="29">
        <v>74.680369999999996</v>
      </c>
      <c r="BO405" s="29">
        <v>78.441940000000002</v>
      </c>
      <c r="BP405" s="29">
        <v>80.909620000000004</v>
      </c>
      <c r="BQ405" s="29">
        <v>81.596190000000007</v>
      </c>
      <c r="BR405" s="29">
        <v>82.477170000000001</v>
      </c>
      <c r="BS405" s="29">
        <v>81.350300000000004</v>
      </c>
      <c r="BT405" s="29">
        <v>81.809259999999995</v>
      </c>
      <c r="BU405" s="29">
        <v>82.611940000000004</v>
      </c>
      <c r="BV405" s="29">
        <v>81.007459999999995</v>
      </c>
      <c r="BW405" s="29">
        <v>79.41</v>
      </c>
      <c r="BX405" s="29">
        <v>77.245000000000005</v>
      </c>
      <c r="BY405" s="29">
        <v>74.467690000000005</v>
      </c>
      <c r="BZ405" s="29">
        <v>72.079179999999994</v>
      </c>
      <c r="CA405" s="29">
        <v>70.974699999999999</v>
      </c>
      <c r="CB405" s="29">
        <v>69.888890000000004</v>
      </c>
    </row>
    <row r="406" spans="1:80" x14ac:dyDescent="0.25">
      <c r="A406" s="9" t="s">
        <v>163</v>
      </c>
      <c r="B406" s="9" t="s">
        <v>164</v>
      </c>
      <c r="C406" s="9" t="s">
        <v>19</v>
      </c>
      <c r="D406" s="9" t="s">
        <v>148</v>
      </c>
      <c r="E406" s="9">
        <v>2026</v>
      </c>
      <c r="F406" s="9">
        <v>7</v>
      </c>
      <c r="BE406" s="29">
        <v>70.291529999999995</v>
      </c>
      <c r="BF406" s="29">
        <v>69.490690000000001</v>
      </c>
      <c r="BG406" s="29">
        <v>69.507679999999993</v>
      </c>
      <c r="BH406" s="29">
        <v>69.220889999999997</v>
      </c>
      <c r="BI406" s="29">
        <v>68.880350000000007</v>
      </c>
      <c r="BJ406" s="29">
        <v>68.708020000000005</v>
      </c>
      <c r="BK406" s="29">
        <v>69.201539999999994</v>
      </c>
      <c r="BL406" s="29">
        <v>70.678709999999995</v>
      </c>
      <c r="BM406" s="29">
        <v>72.668559999999999</v>
      </c>
      <c r="BN406" s="29">
        <v>74.523709999999994</v>
      </c>
      <c r="BO406" s="29">
        <v>76.264949999999999</v>
      </c>
      <c r="BP406" s="29">
        <v>75.966480000000004</v>
      </c>
      <c r="BQ406" s="29">
        <v>77.257279999999994</v>
      </c>
      <c r="BR406" s="29">
        <v>79.919650000000004</v>
      </c>
      <c r="BS406" s="29">
        <v>81.009649999999993</v>
      </c>
      <c r="BT406" s="29">
        <v>80.172030000000007</v>
      </c>
      <c r="BU406" s="29">
        <v>78.899850000000001</v>
      </c>
      <c r="BV406" s="29">
        <v>78.460099999999997</v>
      </c>
      <c r="BW406" s="29">
        <v>78.486930000000001</v>
      </c>
      <c r="BX406" s="29">
        <v>76.218410000000006</v>
      </c>
      <c r="BY406" s="29">
        <v>74.045550000000006</v>
      </c>
      <c r="BZ406" s="29">
        <v>72.865639999999999</v>
      </c>
      <c r="CA406" s="29">
        <v>72.541529999999995</v>
      </c>
      <c r="CB406" s="29">
        <v>72.120940000000004</v>
      </c>
    </row>
    <row r="407" spans="1:80" x14ac:dyDescent="0.25">
      <c r="A407" s="9" t="s">
        <v>163</v>
      </c>
      <c r="B407" s="9" t="s">
        <v>164</v>
      </c>
      <c r="C407" s="9" t="s">
        <v>19</v>
      </c>
      <c r="D407" s="9" t="s">
        <v>148</v>
      </c>
      <c r="E407" s="9">
        <v>2026</v>
      </c>
      <c r="F407" s="9">
        <v>8</v>
      </c>
      <c r="BE407" s="29">
        <v>71.62039</v>
      </c>
      <c r="BF407" s="29">
        <v>71.635000000000005</v>
      </c>
      <c r="BG407" s="29">
        <v>71.031040000000004</v>
      </c>
      <c r="BH407" s="29">
        <v>70.781040000000004</v>
      </c>
      <c r="BI407" s="29">
        <v>70.123320000000007</v>
      </c>
      <c r="BJ407" s="29">
        <v>70.019360000000006</v>
      </c>
      <c r="BK407" s="29">
        <v>70.165400000000005</v>
      </c>
      <c r="BL407" s="29">
        <v>70.928709999999995</v>
      </c>
      <c r="BM407" s="29">
        <v>74.199600000000004</v>
      </c>
      <c r="BN407" s="29">
        <v>77.817530000000005</v>
      </c>
      <c r="BO407" s="29">
        <v>81.511930000000007</v>
      </c>
      <c r="BP407" s="29">
        <v>82.689449999999994</v>
      </c>
      <c r="BQ407" s="29">
        <v>83.998419999999996</v>
      </c>
      <c r="BR407" s="29">
        <v>83.332570000000004</v>
      </c>
      <c r="BS407" s="29">
        <v>84.16901</v>
      </c>
      <c r="BT407" s="29">
        <v>84.618809999999996</v>
      </c>
      <c r="BU407" s="29">
        <v>83.857129999999998</v>
      </c>
      <c r="BV407" s="29">
        <v>83.711089999999999</v>
      </c>
      <c r="BW407" s="29">
        <v>80.8596</v>
      </c>
      <c r="BX407" s="29">
        <v>78.449600000000004</v>
      </c>
      <c r="BY407" s="29">
        <v>75.778559999999999</v>
      </c>
      <c r="BZ407" s="29">
        <v>74.196240000000003</v>
      </c>
      <c r="CA407" s="29">
        <v>73.592280000000002</v>
      </c>
      <c r="CB407" s="29">
        <v>73.025639999999996</v>
      </c>
    </row>
    <row r="408" spans="1:80" x14ac:dyDescent="0.25">
      <c r="A408" s="9" t="s">
        <v>163</v>
      </c>
      <c r="B408" s="9" t="s">
        <v>164</v>
      </c>
      <c r="C408" s="9" t="s">
        <v>19</v>
      </c>
      <c r="D408" s="9" t="s">
        <v>148</v>
      </c>
      <c r="E408" s="9">
        <v>2026</v>
      </c>
      <c r="F408" s="9">
        <v>9</v>
      </c>
      <c r="BE408" s="29">
        <v>74.418319999999994</v>
      </c>
      <c r="BF408" s="29">
        <v>73.688119999999998</v>
      </c>
      <c r="BG408" s="29">
        <v>72.584159999999997</v>
      </c>
      <c r="BH408" s="29">
        <v>72.438119999999998</v>
      </c>
      <c r="BI408" s="29">
        <v>72.603960000000001</v>
      </c>
      <c r="BJ408" s="29">
        <v>71.668319999999994</v>
      </c>
      <c r="BK408" s="29">
        <v>72.792079999999999</v>
      </c>
      <c r="BL408" s="29">
        <v>73.373760000000004</v>
      </c>
      <c r="BM408" s="29">
        <v>78.868809999999996</v>
      </c>
      <c r="BN408" s="29">
        <v>84.076740000000001</v>
      </c>
      <c r="BO408" s="29">
        <v>88.720299999999995</v>
      </c>
      <c r="BP408" s="29">
        <v>91.844059999999999</v>
      </c>
      <c r="BQ408" s="29">
        <v>90.403469999999999</v>
      </c>
      <c r="BR408" s="29">
        <v>89.071780000000004</v>
      </c>
      <c r="BS408" s="29">
        <v>89.282179999999997</v>
      </c>
      <c r="BT408" s="29">
        <v>88.242580000000004</v>
      </c>
      <c r="BU408" s="29">
        <v>89.326740000000001</v>
      </c>
      <c r="BV408" s="29">
        <v>89.368809999999996</v>
      </c>
      <c r="BW408" s="29">
        <v>86.683170000000004</v>
      </c>
      <c r="BX408" s="29">
        <v>83.247529999999998</v>
      </c>
      <c r="BY408" s="29">
        <v>80.311880000000002</v>
      </c>
      <c r="BZ408" s="29">
        <v>79.457920000000001</v>
      </c>
      <c r="CA408" s="29">
        <v>78.165840000000003</v>
      </c>
      <c r="CB408" s="29">
        <v>75.292079999999999</v>
      </c>
    </row>
    <row r="409" spans="1:80" x14ac:dyDescent="0.25">
      <c r="A409" s="9" t="s">
        <v>163</v>
      </c>
      <c r="B409" s="9" t="s">
        <v>164</v>
      </c>
      <c r="C409" s="9" t="s">
        <v>19</v>
      </c>
      <c r="D409" s="9" t="s">
        <v>148</v>
      </c>
      <c r="E409" s="9">
        <v>2026</v>
      </c>
      <c r="F409" s="9">
        <v>10</v>
      </c>
      <c r="BE409" s="29">
        <v>71.469149999999999</v>
      </c>
      <c r="BF409" s="29">
        <v>70.15728</v>
      </c>
      <c r="BG409" s="29">
        <v>69.873320000000007</v>
      </c>
      <c r="BH409" s="29">
        <v>69.533959999999993</v>
      </c>
      <c r="BI409" s="29">
        <v>68.368120000000005</v>
      </c>
      <c r="BJ409" s="29">
        <v>68.118120000000005</v>
      </c>
      <c r="BK409" s="29">
        <v>68.230199999999996</v>
      </c>
      <c r="BL409" s="29">
        <v>68.533959999999993</v>
      </c>
      <c r="BM409" s="29">
        <v>71.472329999999999</v>
      </c>
      <c r="BN409" s="29">
        <v>75.632320000000007</v>
      </c>
      <c r="BO409" s="29">
        <v>79.464650000000006</v>
      </c>
      <c r="BP409" s="29">
        <v>81.258570000000006</v>
      </c>
      <c r="BQ409" s="29">
        <v>81.630049999999997</v>
      </c>
      <c r="BR409" s="29">
        <v>82.486930000000001</v>
      </c>
      <c r="BS409" s="29">
        <v>81.787130000000005</v>
      </c>
      <c r="BT409" s="29">
        <v>81.809849999999997</v>
      </c>
      <c r="BU409" s="29">
        <v>81.798810000000003</v>
      </c>
      <c r="BV409" s="29">
        <v>79.58981</v>
      </c>
      <c r="BW409" s="29">
        <v>76.721879999999999</v>
      </c>
      <c r="BX409" s="29">
        <v>74.623320000000007</v>
      </c>
      <c r="BY409" s="29">
        <v>73.430000000000007</v>
      </c>
      <c r="BZ409" s="29">
        <v>71.952280000000002</v>
      </c>
      <c r="CA409" s="29">
        <v>70.994349999999997</v>
      </c>
      <c r="CB409" s="29">
        <v>70.348309999999998</v>
      </c>
    </row>
    <row r="410" spans="1:80" x14ac:dyDescent="0.25">
      <c r="A410" s="9" t="s">
        <v>163</v>
      </c>
      <c r="B410" s="9" t="s">
        <v>164</v>
      </c>
      <c r="C410" s="9" t="s">
        <v>19</v>
      </c>
      <c r="D410" s="9" t="s">
        <v>17</v>
      </c>
      <c r="E410" s="9">
        <v>2015</v>
      </c>
      <c r="F410" s="9"/>
      <c r="BE410" s="29">
        <v>70.815029999999993</v>
      </c>
      <c r="BF410" s="29">
        <v>70.09451</v>
      </c>
      <c r="BG410" s="29">
        <v>69.619829999999993</v>
      </c>
      <c r="BH410" s="29">
        <v>69.360600000000005</v>
      </c>
      <c r="BI410" s="29">
        <v>69.238100000000003</v>
      </c>
      <c r="BJ410" s="29">
        <v>68.831119999999999</v>
      </c>
      <c r="BK410" s="29">
        <v>69.271979999999999</v>
      </c>
      <c r="BL410" s="29">
        <v>70.807789999999997</v>
      </c>
      <c r="BM410" s="29">
        <v>74.290480000000002</v>
      </c>
      <c r="BN410" s="29">
        <v>77.77252</v>
      </c>
      <c r="BO410" s="29">
        <v>81.230540000000005</v>
      </c>
      <c r="BP410" s="29">
        <v>82.847909999999999</v>
      </c>
      <c r="BQ410" s="29">
        <v>83.309700000000007</v>
      </c>
      <c r="BR410" s="29">
        <v>83.696299999999994</v>
      </c>
      <c r="BS410" s="29">
        <v>83.949520000000007</v>
      </c>
      <c r="BT410" s="29">
        <v>83.707139999999995</v>
      </c>
      <c r="BU410" s="29">
        <v>83.670649999999995</v>
      </c>
      <c r="BV410" s="29">
        <v>83.133759999999995</v>
      </c>
      <c r="BW410" s="29">
        <v>81.357849999999999</v>
      </c>
      <c r="BX410" s="29">
        <v>78.788600000000002</v>
      </c>
      <c r="BY410" s="29">
        <v>76.150670000000005</v>
      </c>
      <c r="BZ410" s="29">
        <v>74.650229999999993</v>
      </c>
      <c r="CA410" s="29">
        <v>73.819230000000005</v>
      </c>
      <c r="CB410" s="29">
        <v>72.583560000000006</v>
      </c>
    </row>
    <row r="411" spans="1:80" x14ac:dyDescent="0.25">
      <c r="A411" s="9" t="s">
        <v>163</v>
      </c>
      <c r="B411" s="9" t="s">
        <v>164</v>
      </c>
      <c r="C411" s="9" t="s">
        <v>19</v>
      </c>
      <c r="D411" s="9" t="s">
        <v>17</v>
      </c>
      <c r="E411" s="9">
        <v>2016</v>
      </c>
      <c r="F411" s="9"/>
      <c r="BE411" s="29">
        <v>70.815029999999993</v>
      </c>
      <c r="BF411" s="29">
        <v>70.09451</v>
      </c>
      <c r="BG411" s="29">
        <v>69.619829999999993</v>
      </c>
      <c r="BH411" s="29">
        <v>69.360600000000005</v>
      </c>
      <c r="BI411" s="29">
        <v>69.238100000000003</v>
      </c>
      <c r="BJ411" s="29">
        <v>68.831119999999999</v>
      </c>
      <c r="BK411" s="29">
        <v>69.271979999999999</v>
      </c>
      <c r="BL411" s="29">
        <v>70.807789999999997</v>
      </c>
      <c r="BM411" s="29">
        <v>74.290480000000002</v>
      </c>
      <c r="BN411" s="29">
        <v>77.77252</v>
      </c>
      <c r="BO411" s="29">
        <v>81.230540000000005</v>
      </c>
      <c r="BP411" s="29">
        <v>82.847909999999999</v>
      </c>
      <c r="BQ411" s="29">
        <v>83.309700000000007</v>
      </c>
      <c r="BR411" s="29">
        <v>83.696299999999994</v>
      </c>
      <c r="BS411" s="29">
        <v>83.949520000000007</v>
      </c>
      <c r="BT411" s="29">
        <v>83.707139999999995</v>
      </c>
      <c r="BU411" s="29">
        <v>83.670649999999995</v>
      </c>
      <c r="BV411" s="29">
        <v>83.133759999999995</v>
      </c>
      <c r="BW411" s="29">
        <v>81.357849999999999</v>
      </c>
      <c r="BX411" s="29">
        <v>78.788600000000002</v>
      </c>
      <c r="BY411" s="29">
        <v>76.150670000000005</v>
      </c>
      <c r="BZ411" s="29">
        <v>74.650229999999993</v>
      </c>
      <c r="CA411" s="29">
        <v>73.819230000000005</v>
      </c>
      <c r="CB411" s="29">
        <v>72.583560000000006</v>
      </c>
    </row>
    <row r="412" spans="1:80" x14ac:dyDescent="0.25">
      <c r="A412" s="9" t="s">
        <v>163</v>
      </c>
      <c r="B412" s="9" t="s">
        <v>164</v>
      </c>
      <c r="C412" s="9" t="s">
        <v>19</v>
      </c>
      <c r="D412" s="9" t="s">
        <v>17</v>
      </c>
      <c r="E412" s="9">
        <v>2017</v>
      </c>
      <c r="F412" s="9"/>
      <c r="BE412" s="29">
        <v>70.815029999999993</v>
      </c>
      <c r="BF412" s="29">
        <v>70.09451</v>
      </c>
      <c r="BG412" s="29">
        <v>69.619829999999993</v>
      </c>
      <c r="BH412" s="29">
        <v>69.360600000000005</v>
      </c>
      <c r="BI412" s="29">
        <v>69.238100000000003</v>
      </c>
      <c r="BJ412" s="29">
        <v>68.831119999999999</v>
      </c>
      <c r="BK412" s="29">
        <v>69.271979999999999</v>
      </c>
      <c r="BL412" s="29">
        <v>70.807789999999997</v>
      </c>
      <c r="BM412" s="29">
        <v>74.290480000000002</v>
      </c>
      <c r="BN412" s="29">
        <v>77.77252</v>
      </c>
      <c r="BO412" s="29">
        <v>81.230540000000005</v>
      </c>
      <c r="BP412" s="29">
        <v>82.847909999999999</v>
      </c>
      <c r="BQ412" s="29">
        <v>83.309700000000007</v>
      </c>
      <c r="BR412" s="29">
        <v>83.696299999999994</v>
      </c>
      <c r="BS412" s="29">
        <v>83.949520000000007</v>
      </c>
      <c r="BT412" s="29">
        <v>83.707139999999995</v>
      </c>
      <c r="BU412" s="29">
        <v>83.670649999999995</v>
      </c>
      <c r="BV412" s="29">
        <v>83.133759999999995</v>
      </c>
      <c r="BW412" s="29">
        <v>81.357849999999999</v>
      </c>
      <c r="BX412" s="29">
        <v>78.788600000000002</v>
      </c>
      <c r="BY412" s="29">
        <v>76.150670000000005</v>
      </c>
      <c r="BZ412" s="29">
        <v>74.650229999999993</v>
      </c>
      <c r="CA412" s="29">
        <v>73.819230000000005</v>
      </c>
      <c r="CB412" s="29">
        <v>72.583560000000006</v>
      </c>
    </row>
    <row r="413" spans="1:80" x14ac:dyDescent="0.25">
      <c r="A413" s="9" t="s">
        <v>163</v>
      </c>
      <c r="B413" s="9" t="s">
        <v>164</v>
      </c>
      <c r="C413" s="9" t="s">
        <v>19</v>
      </c>
      <c r="D413" s="9" t="s">
        <v>17</v>
      </c>
      <c r="E413" s="9">
        <v>2018</v>
      </c>
      <c r="F413" s="9"/>
      <c r="BE413" s="29">
        <v>70.815029999999993</v>
      </c>
      <c r="BF413" s="29">
        <v>70.09451</v>
      </c>
      <c r="BG413" s="29">
        <v>69.619829999999993</v>
      </c>
      <c r="BH413" s="29">
        <v>69.360600000000005</v>
      </c>
      <c r="BI413" s="29">
        <v>69.238100000000003</v>
      </c>
      <c r="BJ413" s="29">
        <v>68.831119999999999</v>
      </c>
      <c r="BK413" s="29">
        <v>69.271979999999999</v>
      </c>
      <c r="BL413" s="29">
        <v>70.807789999999997</v>
      </c>
      <c r="BM413" s="29">
        <v>74.290480000000002</v>
      </c>
      <c r="BN413" s="29">
        <v>77.77252</v>
      </c>
      <c r="BO413" s="29">
        <v>81.230540000000005</v>
      </c>
      <c r="BP413" s="29">
        <v>82.847909999999999</v>
      </c>
      <c r="BQ413" s="29">
        <v>83.309700000000007</v>
      </c>
      <c r="BR413" s="29">
        <v>83.696299999999994</v>
      </c>
      <c r="BS413" s="29">
        <v>83.949520000000007</v>
      </c>
      <c r="BT413" s="29">
        <v>83.707139999999995</v>
      </c>
      <c r="BU413" s="29">
        <v>83.670649999999995</v>
      </c>
      <c r="BV413" s="29">
        <v>83.133759999999995</v>
      </c>
      <c r="BW413" s="29">
        <v>81.357849999999999</v>
      </c>
      <c r="BX413" s="29">
        <v>78.788600000000002</v>
      </c>
      <c r="BY413" s="29">
        <v>76.150670000000005</v>
      </c>
      <c r="BZ413" s="29">
        <v>74.650229999999993</v>
      </c>
      <c r="CA413" s="29">
        <v>73.819230000000005</v>
      </c>
      <c r="CB413" s="29">
        <v>72.583560000000006</v>
      </c>
    </row>
    <row r="414" spans="1:80" x14ac:dyDescent="0.25">
      <c r="A414" s="9" t="s">
        <v>163</v>
      </c>
      <c r="B414" s="9" t="s">
        <v>164</v>
      </c>
      <c r="C414" s="9" t="s">
        <v>19</v>
      </c>
      <c r="D414" s="9" t="s">
        <v>17</v>
      </c>
      <c r="E414" s="9">
        <v>2019</v>
      </c>
      <c r="F414" s="9"/>
      <c r="BE414" s="29">
        <v>70.815029999999993</v>
      </c>
      <c r="BF414" s="29">
        <v>70.09451</v>
      </c>
      <c r="BG414" s="29">
        <v>69.619829999999993</v>
      </c>
      <c r="BH414" s="29">
        <v>69.360600000000005</v>
      </c>
      <c r="BI414" s="29">
        <v>69.238100000000003</v>
      </c>
      <c r="BJ414" s="29">
        <v>68.831119999999999</v>
      </c>
      <c r="BK414" s="29">
        <v>69.271979999999999</v>
      </c>
      <c r="BL414" s="29">
        <v>70.807789999999997</v>
      </c>
      <c r="BM414" s="29">
        <v>74.290480000000002</v>
      </c>
      <c r="BN414" s="29">
        <v>77.77252</v>
      </c>
      <c r="BO414" s="29">
        <v>81.230540000000005</v>
      </c>
      <c r="BP414" s="29">
        <v>82.847909999999999</v>
      </c>
      <c r="BQ414" s="29">
        <v>83.309700000000007</v>
      </c>
      <c r="BR414" s="29">
        <v>83.696299999999994</v>
      </c>
      <c r="BS414" s="29">
        <v>83.949520000000007</v>
      </c>
      <c r="BT414" s="29">
        <v>83.707139999999995</v>
      </c>
      <c r="BU414" s="29">
        <v>83.670649999999995</v>
      </c>
      <c r="BV414" s="29">
        <v>83.133759999999995</v>
      </c>
      <c r="BW414" s="29">
        <v>81.357849999999999</v>
      </c>
      <c r="BX414" s="29">
        <v>78.788600000000002</v>
      </c>
      <c r="BY414" s="29">
        <v>76.150670000000005</v>
      </c>
      <c r="BZ414" s="29">
        <v>74.650229999999993</v>
      </c>
      <c r="CA414" s="29">
        <v>73.819230000000005</v>
      </c>
      <c r="CB414" s="29">
        <v>72.583560000000006</v>
      </c>
    </row>
    <row r="415" spans="1:80" x14ac:dyDescent="0.25">
      <c r="A415" s="9" t="s">
        <v>163</v>
      </c>
      <c r="B415" s="9" t="s">
        <v>164</v>
      </c>
      <c r="C415" s="9" t="s">
        <v>19</v>
      </c>
      <c r="D415" s="9" t="s">
        <v>17</v>
      </c>
      <c r="E415" s="9">
        <v>2020</v>
      </c>
      <c r="F415" s="9"/>
      <c r="BE415" s="29">
        <v>70.815029999999993</v>
      </c>
      <c r="BF415" s="29">
        <v>70.09451</v>
      </c>
      <c r="BG415" s="29">
        <v>69.619829999999993</v>
      </c>
      <c r="BH415" s="29">
        <v>69.360600000000005</v>
      </c>
      <c r="BI415" s="29">
        <v>69.238100000000003</v>
      </c>
      <c r="BJ415" s="29">
        <v>68.831119999999999</v>
      </c>
      <c r="BK415" s="29">
        <v>69.271979999999999</v>
      </c>
      <c r="BL415" s="29">
        <v>70.807789999999997</v>
      </c>
      <c r="BM415" s="29">
        <v>74.290480000000002</v>
      </c>
      <c r="BN415" s="29">
        <v>77.77252</v>
      </c>
      <c r="BO415" s="29">
        <v>81.230540000000005</v>
      </c>
      <c r="BP415" s="29">
        <v>82.847909999999999</v>
      </c>
      <c r="BQ415" s="29">
        <v>83.309700000000007</v>
      </c>
      <c r="BR415" s="29">
        <v>83.696299999999994</v>
      </c>
      <c r="BS415" s="29">
        <v>83.949520000000007</v>
      </c>
      <c r="BT415" s="29">
        <v>83.707139999999995</v>
      </c>
      <c r="BU415" s="29">
        <v>83.670649999999995</v>
      </c>
      <c r="BV415" s="29">
        <v>83.133759999999995</v>
      </c>
      <c r="BW415" s="29">
        <v>81.357849999999999</v>
      </c>
      <c r="BX415" s="29">
        <v>78.788600000000002</v>
      </c>
      <c r="BY415" s="29">
        <v>76.150670000000005</v>
      </c>
      <c r="BZ415" s="29">
        <v>74.650229999999993</v>
      </c>
      <c r="CA415" s="29">
        <v>73.819230000000005</v>
      </c>
      <c r="CB415" s="29">
        <v>72.583560000000006</v>
      </c>
    </row>
    <row r="416" spans="1:80" x14ac:dyDescent="0.25">
      <c r="A416" s="9" t="s">
        <v>163</v>
      </c>
      <c r="B416" s="9" t="s">
        <v>164</v>
      </c>
      <c r="C416" s="9" t="s">
        <v>19</v>
      </c>
      <c r="D416" s="9" t="s">
        <v>17</v>
      </c>
      <c r="E416" s="9">
        <v>2021</v>
      </c>
      <c r="F416" s="9"/>
      <c r="BE416" s="29">
        <v>70.815029999999993</v>
      </c>
      <c r="BF416" s="29">
        <v>70.09451</v>
      </c>
      <c r="BG416" s="29">
        <v>69.619829999999993</v>
      </c>
      <c r="BH416" s="29">
        <v>69.360600000000005</v>
      </c>
      <c r="BI416" s="29">
        <v>69.238100000000003</v>
      </c>
      <c r="BJ416" s="29">
        <v>68.831119999999999</v>
      </c>
      <c r="BK416" s="29">
        <v>69.271979999999999</v>
      </c>
      <c r="BL416" s="29">
        <v>70.807789999999997</v>
      </c>
      <c r="BM416" s="29">
        <v>74.290480000000002</v>
      </c>
      <c r="BN416" s="29">
        <v>77.77252</v>
      </c>
      <c r="BO416" s="29">
        <v>81.230540000000005</v>
      </c>
      <c r="BP416" s="29">
        <v>82.847909999999999</v>
      </c>
      <c r="BQ416" s="29">
        <v>83.309700000000007</v>
      </c>
      <c r="BR416" s="29">
        <v>83.696299999999994</v>
      </c>
      <c r="BS416" s="29">
        <v>83.949520000000007</v>
      </c>
      <c r="BT416" s="29">
        <v>83.707139999999995</v>
      </c>
      <c r="BU416" s="29">
        <v>83.670649999999995</v>
      </c>
      <c r="BV416" s="29">
        <v>83.133759999999995</v>
      </c>
      <c r="BW416" s="29">
        <v>81.357849999999999</v>
      </c>
      <c r="BX416" s="29">
        <v>78.788600000000002</v>
      </c>
      <c r="BY416" s="29">
        <v>76.150670000000005</v>
      </c>
      <c r="BZ416" s="29">
        <v>74.650229999999993</v>
      </c>
      <c r="CA416" s="29">
        <v>73.819230000000005</v>
      </c>
      <c r="CB416" s="29">
        <v>72.583560000000006</v>
      </c>
    </row>
    <row r="417" spans="1:105" x14ac:dyDescent="0.25">
      <c r="A417" s="9" t="s">
        <v>163</v>
      </c>
      <c r="B417" s="9" t="s">
        <v>164</v>
      </c>
      <c r="C417" s="9" t="s">
        <v>19</v>
      </c>
      <c r="D417" s="9" t="s">
        <v>17</v>
      </c>
      <c r="E417" s="9">
        <v>2022</v>
      </c>
      <c r="F417" s="9"/>
      <c r="BE417" s="29">
        <v>70.815029999999993</v>
      </c>
      <c r="BF417" s="29">
        <v>70.09451</v>
      </c>
      <c r="BG417" s="29">
        <v>69.619829999999993</v>
      </c>
      <c r="BH417" s="29">
        <v>69.360600000000005</v>
      </c>
      <c r="BI417" s="29">
        <v>69.238100000000003</v>
      </c>
      <c r="BJ417" s="29">
        <v>68.831119999999999</v>
      </c>
      <c r="BK417" s="29">
        <v>69.271979999999999</v>
      </c>
      <c r="BL417" s="29">
        <v>70.807789999999997</v>
      </c>
      <c r="BM417" s="29">
        <v>74.290480000000002</v>
      </c>
      <c r="BN417" s="29">
        <v>77.77252</v>
      </c>
      <c r="BO417" s="29">
        <v>81.230540000000005</v>
      </c>
      <c r="BP417" s="29">
        <v>82.847909999999999</v>
      </c>
      <c r="BQ417" s="29">
        <v>83.309700000000007</v>
      </c>
      <c r="BR417" s="29">
        <v>83.696299999999994</v>
      </c>
      <c r="BS417" s="29">
        <v>83.949520000000007</v>
      </c>
      <c r="BT417" s="29">
        <v>83.707139999999995</v>
      </c>
      <c r="BU417" s="29">
        <v>83.670649999999995</v>
      </c>
      <c r="BV417" s="29">
        <v>83.133759999999995</v>
      </c>
      <c r="BW417" s="29">
        <v>81.357849999999999</v>
      </c>
      <c r="BX417" s="29">
        <v>78.788600000000002</v>
      </c>
      <c r="BY417" s="29">
        <v>76.150670000000005</v>
      </c>
      <c r="BZ417" s="29">
        <v>74.650229999999993</v>
      </c>
      <c r="CA417" s="29">
        <v>73.819230000000005</v>
      </c>
      <c r="CB417" s="29">
        <v>72.583560000000006</v>
      </c>
    </row>
    <row r="418" spans="1:105" x14ac:dyDescent="0.25">
      <c r="A418" s="9" t="s">
        <v>163</v>
      </c>
      <c r="B418" s="9" t="s">
        <v>164</v>
      </c>
      <c r="C418" s="9" t="s">
        <v>19</v>
      </c>
      <c r="D418" s="9" t="s">
        <v>17</v>
      </c>
      <c r="E418" s="9">
        <v>2023</v>
      </c>
      <c r="F418" s="9"/>
      <c r="BE418" s="29">
        <v>70.815029999999993</v>
      </c>
      <c r="BF418" s="29">
        <v>70.09451</v>
      </c>
      <c r="BG418" s="29">
        <v>69.619829999999993</v>
      </c>
      <c r="BH418" s="29">
        <v>69.360600000000005</v>
      </c>
      <c r="BI418" s="29">
        <v>69.238100000000003</v>
      </c>
      <c r="BJ418" s="29">
        <v>68.831119999999999</v>
      </c>
      <c r="BK418" s="29">
        <v>69.271979999999999</v>
      </c>
      <c r="BL418" s="29">
        <v>70.807789999999997</v>
      </c>
      <c r="BM418" s="29">
        <v>74.290480000000002</v>
      </c>
      <c r="BN418" s="29">
        <v>77.77252</v>
      </c>
      <c r="BO418" s="29">
        <v>81.230540000000005</v>
      </c>
      <c r="BP418" s="29">
        <v>82.847909999999999</v>
      </c>
      <c r="BQ418" s="29">
        <v>83.309700000000007</v>
      </c>
      <c r="BR418" s="29">
        <v>83.696299999999994</v>
      </c>
      <c r="BS418" s="29">
        <v>83.949520000000007</v>
      </c>
      <c r="BT418" s="29">
        <v>83.707139999999995</v>
      </c>
      <c r="BU418" s="29">
        <v>83.670649999999995</v>
      </c>
      <c r="BV418" s="29">
        <v>83.133759999999995</v>
      </c>
      <c r="BW418" s="29">
        <v>81.357849999999999</v>
      </c>
      <c r="BX418" s="29">
        <v>78.788600000000002</v>
      </c>
      <c r="BY418" s="29">
        <v>76.150670000000005</v>
      </c>
      <c r="BZ418" s="29">
        <v>74.650229999999993</v>
      </c>
      <c r="CA418" s="29">
        <v>73.819230000000005</v>
      </c>
      <c r="CB418" s="29">
        <v>72.583560000000006</v>
      </c>
    </row>
    <row r="419" spans="1:105" x14ac:dyDescent="0.25">
      <c r="A419" s="9" t="s">
        <v>163</v>
      </c>
      <c r="B419" s="9" t="s">
        <v>164</v>
      </c>
      <c r="C419" s="9" t="s">
        <v>19</v>
      </c>
      <c r="D419" s="9" t="s">
        <v>17</v>
      </c>
      <c r="E419" s="9">
        <v>2024</v>
      </c>
      <c r="F419" s="9"/>
      <c r="BE419" s="29">
        <v>70.815029999999993</v>
      </c>
      <c r="BF419" s="29">
        <v>70.09451</v>
      </c>
      <c r="BG419" s="29">
        <v>69.619829999999993</v>
      </c>
      <c r="BH419" s="29">
        <v>69.360600000000005</v>
      </c>
      <c r="BI419" s="29">
        <v>69.238100000000003</v>
      </c>
      <c r="BJ419" s="29">
        <v>68.831119999999999</v>
      </c>
      <c r="BK419" s="29">
        <v>69.271979999999999</v>
      </c>
      <c r="BL419" s="29">
        <v>70.807789999999997</v>
      </c>
      <c r="BM419" s="29">
        <v>74.290480000000002</v>
      </c>
      <c r="BN419" s="29">
        <v>77.77252</v>
      </c>
      <c r="BO419" s="29">
        <v>81.230540000000005</v>
      </c>
      <c r="BP419" s="29">
        <v>82.847909999999999</v>
      </c>
      <c r="BQ419" s="29">
        <v>83.309700000000007</v>
      </c>
      <c r="BR419" s="29">
        <v>83.696299999999994</v>
      </c>
      <c r="BS419" s="29">
        <v>83.949520000000007</v>
      </c>
      <c r="BT419" s="29">
        <v>83.707139999999995</v>
      </c>
      <c r="BU419" s="29">
        <v>83.670649999999995</v>
      </c>
      <c r="BV419" s="29">
        <v>83.133759999999995</v>
      </c>
      <c r="BW419" s="29">
        <v>81.357849999999999</v>
      </c>
      <c r="BX419" s="29">
        <v>78.788600000000002</v>
      </c>
      <c r="BY419" s="29">
        <v>76.150670000000005</v>
      </c>
      <c r="BZ419" s="29">
        <v>74.650229999999993</v>
      </c>
      <c r="CA419" s="29">
        <v>73.819230000000005</v>
      </c>
      <c r="CB419" s="29">
        <v>72.583560000000006</v>
      </c>
    </row>
    <row r="420" spans="1:105" x14ac:dyDescent="0.25">
      <c r="A420" s="9" t="s">
        <v>163</v>
      </c>
      <c r="B420" s="9" t="s">
        <v>164</v>
      </c>
      <c r="C420" s="9" t="s">
        <v>19</v>
      </c>
      <c r="D420" s="9" t="s">
        <v>17</v>
      </c>
      <c r="E420" s="9">
        <v>2025</v>
      </c>
      <c r="F420" s="9"/>
      <c r="BE420" s="29">
        <v>70.815029999999993</v>
      </c>
      <c r="BF420" s="29">
        <v>70.09451</v>
      </c>
      <c r="BG420" s="29">
        <v>69.619829999999993</v>
      </c>
      <c r="BH420" s="29">
        <v>69.360600000000005</v>
      </c>
      <c r="BI420" s="29">
        <v>69.238100000000003</v>
      </c>
      <c r="BJ420" s="29">
        <v>68.831119999999999</v>
      </c>
      <c r="BK420" s="29">
        <v>69.271979999999999</v>
      </c>
      <c r="BL420" s="29">
        <v>70.807789999999997</v>
      </c>
      <c r="BM420" s="29">
        <v>74.290480000000002</v>
      </c>
      <c r="BN420" s="29">
        <v>77.77252</v>
      </c>
      <c r="BO420" s="29">
        <v>81.230540000000005</v>
      </c>
      <c r="BP420" s="29">
        <v>82.847909999999999</v>
      </c>
      <c r="BQ420" s="29">
        <v>83.309700000000007</v>
      </c>
      <c r="BR420" s="29">
        <v>83.696299999999994</v>
      </c>
      <c r="BS420" s="29">
        <v>83.949520000000007</v>
      </c>
      <c r="BT420" s="29">
        <v>83.707139999999995</v>
      </c>
      <c r="BU420" s="29">
        <v>83.670649999999995</v>
      </c>
      <c r="BV420" s="29">
        <v>83.133759999999995</v>
      </c>
      <c r="BW420" s="29">
        <v>81.357849999999999</v>
      </c>
      <c r="BX420" s="29">
        <v>78.788600000000002</v>
      </c>
      <c r="BY420" s="29">
        <v>76.150670000000005</v>
      </c>
      <c r="BZ420" s="29">
        <v>74.650229999999993</v>
      </c>
      <c r="CA420" s="29">
        <v>73.819230000000005</v>
      </c>
      <c r="CB420" s="29">
        <v>72.583560000000006</v>
      </c>
    </row>
    <row r="421" spans="1:105" x14ac:dyDescent="0.25">
      <c r="A421" s="9" t="s">
        <v>163</v>
      </c>
      <c r="B421" s="9" t="s">
        <v>164</v>
      </c>
      <c r="C421" s="9" t="s">
        <v>19</v>
      </c>
      <c r="D421" s="9" t="s">
        <v>17</v>
      </c>
      <c r="E421" s="9">
        <v>2026</v>
      </c>
      <c r="F421" s="9"/>
      <c r="BE421" s="29">
        <v>70.815029999999993</v>
      </c>
      <c r="BF421" s="29">
        <v>70.09451</v>
      </c>
      <c r="BG421" s="29">
        <v>69.619829999999993</v>
      </c>
      <c r="BH421" s="29">
        <v>69.360600000000005</v>
      </c>
      <c r="BI421" s="29">
        <v>69.238100000000003</v>
      </c>
      <c r="BJ421" s="29">
        <v>68.831119999999999</v>
      </c>
      <c r="BK421" s="29">
        <v>69.271979999999999</v>
      </c>
      <c r="BL421" s="29">
        <v>70.807789999999997</v>
      </c>
      <c r="BM421" s="29">
        <v>74.290480000000002</v>
      </c>
      <c r="BN421" s="29">
        <v>77.77252</v>
      </c>
      <c r="BO421" s="29">
        <v>81.230540000000005</v>
      </c>
      <c r="BP421" s="29">
        <v>82.847909999999999</v>
      </c>
      <c r="BQ421" s="29">
        <v>83.309700000000007</v>
      </c>
      <c r="BR421" s="29">
        <v>83.696299999999994</v>
      </c>
      <c r="BS421" s="29">
        <v>83.949520000000007</v>
      </c>
      <c r="BT421" s="29">
        <v>83.707139999999995</v>
      </c>
      <c r="BU421" s="29">
        <v>83.670649999999995</v>
      </c>
      <c r="BV421" s="29">
        <v>83.133759999999995</v>
      </c>
      <c r="BW421" s="29">
        <v>81.357849999999999</v>
      </c>
      <c r="BX421" s="29">
        <v>78.788600000000002</v>
      </c>
      <c r="BY421" s="29">
        <v>76.150670000000005</v>
      </c>
      <c r="BZ421" s="29">
        <v>74.650229999999993</v>
      </c>
      <c r="CA421" s="29">
        <v>73.819230000000005</v>
      </c>
      <c r="CB421" s="29">
        <v>72.583560000000006</v>
      </c>
    </row>
    <row r="422" spans="1:105" x14ac:dyDescent="0.25">
      <c r="A422" s="9" t="s">
        <v>163</v>
      </c>
      <c r="B422" s="9" t="s">
        <v>164</v>
      </c>
      <c r="C422" s="9" t="s">
        <v>18</v>
      </c>
      <c r="D422" s="9" t="s">
        <v>148</v>
      </c>
      <c r="E422" s="9">
        <v>2015</v>
      </c>
      <c r="F422" s="9">
        <v>5</v>
      </c>
      <c r="BE422" s="29">
        <v>60.606569999999998</v>
      </c>
      <c r="BF422" s="29">
        <v>60.539029999999997</v>
      </c>
      <c r="BG422" s="29">
        <v>60.497990000000001</v>
      </c>
      <c r="BH422" s="29">
        <v>60.643509999999999</v>
      </c>
      <c r="BI422" s="29">
        <v>60.617310000000003</v>
      </c>
      <c r="BJ422" s="29">
        <v>60.590820000000001</v>
      </c>
      <c r="BK422" s="29">
        <v>61.180750000000003</v>
      </c>
      <c r="BL422" s="29">
        <v>61.285220000000002</v>
      </c>
      <c r="BM422" s="29">
        <v>63.234250000000003</v>
      </c>
      <c r="BN422" s="29">
        <v>65.094549999999998</v>
      </c>
      <c r="BO422" s="29">
        <v>67.595380000000006</v>
      </c>
      <c r="BP422" s="29">
        <v>69.088650000000001</v>
      </c>
      <c r="BQ422" s="29">
        <v>69.560149999999993</v>
      </c>
      <c r="BR422" s="29">
        <v>69.757459999999995</v>
      </c>
      <c r="BS422" s="29">
        <v>69.062160000000006</v>
      </c>
      <c r="BT422" s="29">
        <v>69.339550000000003</v>
      </c>
      <c r="BU422" s="29">
        <v>68.305530000000005</v>
      </c>
      <c r="BV422" s="29">
        <v>66.431560000000005</v>
      </c>
      <c r="BW422" s="29">
        <v>64.206050000000005</v>
      </c>
      <c r="BX422" s="29">
        <v>62.215969999999999</v>
      </c>
      <c r="BY422" s="29">
        <v>61.326270000000001</v>
      </c>
      <c r="BZ422" s="29">
        <v>61.17</v>
      </c>
      <c r="CA422" s="29">
        <v>61.315519999999999</v>
      </c>
      <c r="CB422" s="29">
        <v>61.158360000000002</v>
      </c>
    </row>
    <row r="423" spans="1:105" x14ac:dyDescent="0.25">
      <c r="A423" s="9" t="s">
        <v>163</v>
      </c>
      <c r="B423" s="9" t="s">
        <v>164</v>
      </c>
      <c r="C423" s="9" t="s">
        <v>18</v>
      </c>
      <c r="D423" s="9" t="s">
        <v>148</v>
      </c>
      <c r="E423" s="9">
        <v>2015</v>
      </c>
      <c r="F423" s="9">
        <v>6</v>
      </c>
      <c r="BE423" s="29">
        <v>64.09</v>
      </c>
      <c r="BF423" s="29">
        <v>63.735520000000001</v>
      </c>
      <c r="BG423" s="29">
        <v>63.342910000000003</v>
      </c>
      <c r="BH423" s="29">
        <v>63.301870000000001</v>
      </c>
      <c r="BI423" s="29">
        <v>62.935749999999999</v>
      </c>
      <c r="BJ423" s="29">
        <v>62.987540000000003</v>
      </c>
      <c r="BK423" s="29">
        <v>63.337910000000001</v>
      </c>
      <c r="BL423" s="29">
        <v>64.984250000000003</v>
      </c>
      <c r="BM423" s="29">
        <v>67.143429999999995</v>
      </c>
      <c r="BN423" s="29">
        <v>71.095380000000006</v>
      </c>
      <c r="BO423" s="29">
        <v>74.117760000000004</v>
      </c>
      <c r="BP423" s="29">
        <v>74.565969999999993</v>
      </c>
      <c r="BQ423" s="29">
        <v>75.898880000000005</v>
      </c>
      <c r="BR423" s="29">
        <v>75.810149999999993</v>
      </c>
      <c r="BS423" s="29">
        <v>74.615750000000006</v>
      </c>
      <c r="BT423" s="29">
        <v>74.026120000000006</v>
      </c>
      <c r="BU423" s="29">
        <v>72.905079999999998</v>
      </c>
      <c r="BV423" s="29">
        <v>71.690299999999993</v>
      </c>
      <c r="BW423" s="29">
        <v>70.763660000000002</v>
      </c>
      <c r="BX423" s="29">
        <v>69.168809999999993</v>
      </c>
      <c r="BY423" s="29">
        <v>66.562610000000006</v>
      </c>
      <c r="BZ423" s="29">
        <v>65.527389999999997</v>
      </c>
      <c r="CA423" s="29">
        <v>64.675820000000002</v>
      </c>
      <c r="CB423" s="29">
        <v>63.996270000000003</v>
      </c>
    </row>
    <row r="424" spans="1:105" x14ac:dyDescent="0.25">
      <c r="A424" s="9" t="s">
        <v>163</v>
      </c>
      <c r="B424" s="9" t="s">
        <v>164</v>
      </c>
      <c r="C424" s="9" t="s">
        <v>18</v>
      </c>
      <c r="D424" s="9" t="s">
        <v>148</v>
      </c>
      <c r="E424" s="9">
        <v>2015</v>
      </c>
      <c r="F424" s="9">
        <v>7</v>
      </c>
      <c r="G424" s="9">
        <v>65.182980000000001</v>
      </c>
      <c r="H424" s="9">
        <v>64.373149999999995</v>
      </c>
      <c r="I424" s="9">
        <v>66.962549999999993</v>
      </c>
      <c r="J424" s="9">
        <v>73.361670000000004</v>
      </c>
      <c r="K424" s="9">
        <v>81.698819999999998</v>
      </c>
      <c r="L424" s="9">
        <v>96.026920000000004</v>
      </c>
      <c r="M424" s="9">
        <v>109.0731</v>
      </c>
      <c r="N424" s="9">
        <v>126.33710000000001</v>
      </c>
      <c r="O424" s="9">
        <v>136.0138</v>
      </c>
      <c r="P424" s="9">
        <v>146.42859999999999</v>
      </c>
      <c r="Q424" s="9">
        <v>149.1935</v>
      </c>
      <c r="R424" s="9">
        <v>156.2938</v>
      </c>
      <c r="S424" s="9">
        <v>157.81190000000001</v>
      </c>
      <c r="T424" s="9">
        <v>143.0102</v>
      </c>
      <c r="U424" s="9">
        <v>144.6985</v>
      </c>
      <c r="V424" s="9">
        <v>144.50909999999999</v>
      </c>
      <c r="W424" s="9">
        <v>146.04470000000001</v>
      </c>
      <c r="X424" s="9">
        <v>147.82310000000001</v>
      </c>
      <c r="Y424" s="9">
        <v>162.5668</v>
      </c>
      <c r="Z424" s="9">
        <v>152.3749</v>
      </c>
      <c r="AA424" s="9">
        <v>123.85980000000001</v>
      </c>
      <c r="AB424" s="9">
        <v>94.997799999999998</v>
      </c>
      <c r="AC424" s="9">
        <v>76.031379999999999</v>
      </c>
      <c r="AD424" s="9">
        <v>75.915660000000003</v>
      </c>
      <c r="AE424" s="9">
        <v>145.1121</v>
      </c>
      <c r="AF424" s="9">
        <v>66.873840000000001</v>
      </c>
      <c r="AG424" s="9">
        <v>65.851680000000002</v>
      </c>
      <c r="AH424" s="9">
        <v>68.664019999999994</v>
      </c>
      <c r="AI424" s="9">
        <v>74.775580000000005</v>
      </c>
      <c r="AJ424" s="9">
        <v>83.076419999999999</v>
      </c>
      <c r="AK424" s="9">
        <v>96.915649999999999</v>
      </c>
      <c r="AL424" s="9">
        <v>109.4256</v>
      </c>
      <c r="AM424" s="9">
        <v>124.5331</v>
      </c>
      <c r="AN424" s="9">
        <v>134.16290000000001</v>
      </c>
      <c r="AO424" s="9">
        <v>145.09010000000001</v>
      </c>
      <c r="AP424" s="9">
        <v>147.45679999999999</v>
      </c>
      <c r="AQ424" s="9">
        <v>151.40119999999999</v>
      </c>
      <c r="AR424" s="9">
        <v>152.9205</v>
      </c>
      <c r="AS424" s="9">
        <v>156.55019999999999</v>
      </c>
      <c r="AT424" s="9">
        <v>157.947</v>
      </c>
      <c r="AU424" s="9">
        <v>159.31800000000001</v>
      </c>
      <c r="AV424" s="9">
        <v>162.2166</v>
      </c>
      <c r="AW424" s="9">
        <v>161.2209</v>
      </c>
      <c r="AX424" s="9">
        <v>159.2225</v>
      </c>
      <c r="AY424" s="9">
        <v>152.3433</v>
      </c>
      <c r="AZ424" s="9">
        <v>123.08920000000001</v>
      </c>
      <c r="BA424" s="9">
        <v>94.373949999999994</v>
      </c>
      <c r="BB424" s="9">
        <v>75.622720000000001</v>
      </c>
      <c r="BC424" s="9">
        <v>75.583209999999994</v>
      </c>
      <c r="BD424" s="9">
        <v>159.14590000000001</v>
      </c>
      <c r="BE424" s="29">
        <v>67.48312</v>
      </c>
      <c r="BF424" s="29">
        <v>67.09</v>
      </c>
      <c r="BG424" s="29">
        <v>66.831879999999998</v>
      </c>
      <c r="BH424" s="29">
        <v>66.578320000000005</v>
      </c>
      <c r="BI424" s="29">
        <v>66.727919999999997</v>
      </c>
      <c r="BJ424" s="29">
        <v>66.26643</v>
      </c>
      <c r="BK424" s="29">
        <v>67.216679999999997</v>
      </c>
      <c r="BL424" s="29">
        <v>67.921679999999995</v>
      </c>
      <c r="BM424" s="29">
        <v>70.146479999999997</v>
      </c>
      <c r="BN424" s="29">
        <v>71.390649999999994</v>
      </c>
      <c r="BO424" s="29">
        <v>73.041889999999995</v>
      </c>
      <c r="BP424" s="29">
        <v>74.489850000000004</v>
      </c>
      <c r="BQ424" s="29">
        <v>75.788960000000003</v>
      </c>
      <c r="BR424" s="29">
        <v>77.469409999999996</v>
      </c>
      <c r="BS424" s="29">
        <v>78.996440000000007</v>
      </c>
      <c r="BT424" s="29">
        <v>79.673969999999997</v>
      </c>
      <c r="BU424" s="29">
        <v>80.208370000000002</v>
      </c>
      <c r="BV424" s="29">
        <v>80.171490000000006</v>
      </c>
      <c r="BW424" s="29">
        <v>76.550200000000004</v>
      </c>
      <c r="BX424" s="29">
        <v>74.300839999999994</v>
      </c>
      <c r="BY424" s="29">
        <v>71.671679999999995</v>
      </c>
      <c r="BZ424" s="29">
        <v>70.966679999999997</v>
      </c>
      <c r="CA424" s="29">
        <v>70.362719999999996</v>
      </c>
      <c r="CB424" s="29">
        <v>69.919399999999996</v>
      </c>
      <c r="CC424" s="9">
        <v>0.23791609999999999</v>
      </c>
      <c r="CD424" s="9">
        <v>0.2205675</v>
      </c>
      <c r="CE424" s="9">
        <v>0.1929292</v>
      </c>
      <c r="CF424" s="9">
        <v>0.1569815</v>
      </c>
      <c r="CG424" s="9">
        <v>0.15300569999999999</v>
      </c>
      <c r="CH424" s="9">
        <v>0.1745449</v>
      </c>
      <c r="CI424" s="9">
        <v>0.18660950000000001</v>
      </c>
      <c r="CJ424" s="9">
        <v>0.26950770000000002</v>
      </c>
      <c r="CK424" s="9">
        <v>0.43190010000000001</v>
      </c>
      <c r="CL424" s="9">
        <v>0.63921019999999995</v>
      </c>
      <c r="CM424" s="9">
        <v>0.7123448</v>
      </c>
      <c r="CN424" s="9">
        <v>0.55337270000000005</v>
      </c>
      <c r="CO424" s="9">
        <v>0.42475039999999997</v>
      </c>
      <c r="CP424" s="9">
        <v>0.42608220000000002</v>
      </c>
      <c r="CQ424" s="9">
        <v>0.62155280000000002</v>
      </c>
      <c r="CR424" s="9">
        <v>0.96199100000000004</v>
      </c>
      <c r="CS424" s="9">
        <v>1.1032010000000001</v>
      </c>
      <c r="CT424" s="9">
        <v>1.2973650000000001</v>
      </c>
      <c r="CU424" s="9">
        <v>1.914323</v>
      </c>
      <c r="CV424" s="9">
        <v>1.707141</v>
      </c>
      <c r="CW424" s="9">
        <v>1.1584399999999999</v>
      </c>
      <c r="CX424" s="9">
        <v>0.54300999999999999</v>
      </c>
      <c r="CY424" s="9">
        <v>0.47543429999999998</v>
      </c>
      <c r="CZ424" s="9">
        <v>0.48533549999999998</v>
      </c>
      <c r="DA424" s="9">
        <v>0.72136210000000001</v>
      </c>
    </row>
    <row r="425" spans="1:105" x14ac:dyDescent="0.25">
      <c r="A425" s="9" t="s">
        <v>163</v>
      </c>
      <c r="B425" s="9" t="s">
        <v>164</v>
      </c>
      <c r="C425" s="9" t="s">
        <v>18</v>
      </c>
      <c r="D425" s="9" t="s">
        <v>148</v>
      </c>
      <c r="E425" s="9">
        <v>2015</v>
      </c>
      <c r="F425" s="9">
        <v>8</v>
      </c>
      <c r="BE425" s="29">
        <v>71.076030000000003</v>
      </c>
      <c r="BF425" s="29">
        <v>70.168319999999994</v>
      </c>
      <c r="BG425" s="29">
        <v>69.460400000000007</v>
      </c>
      <c r="BH425" s="29">
        <v>68.440600000000003</v>
      </c>
      <c r="BI425" s="29">
        <v>68.656639999999996</v>
      </c>
      <c r="BJ425" s="29">
        <v>68.406639999999996</v>
      </c>
      <c r="BK425" s="29">
        <v>68.802670000000006</v>
      </c>
      <c r="BL425" s="29">
        <v>69.634360000000001</v>
      </c>
      <c r="BM425" s="29">
        <v>73.947329999999994</v>
      </c>
      <c r="BN425" s="29">
        <v>78.242130000000003</v>
      </c>
      <c r="BO425" s="29">
        <v>82.124660000000006</v>
      </c>
      <c r="BP425" s="29">
        <v>83.964010000000002</v>
      </c>
      <c r="BQ425" s="29">
        <v>84.983810000000005</v>
      </c>
      <c r="BR425" s="29">
        <v>83.941730000000007</v>
      </c>
      <c r="BS425" s="29">
        <v>83.50609</v>
      </c>
      <c r="BT425" s="29">
        <v>83.91901</v>
      </c>
      <c r="BU425" s="29">
        <v>83.764849999999996</v>
      </c>
      <c r="BV425" s="29">
        <v>82.837329999999994</v>
      </c>
      <c r="BW425" s="29">
        <v>80.273169999999993</v>
      </c>
      <c r="BX425" s="29">
        <v>77.387720000000002</v>
      </c>
      <c r="BY425" s="29">
        <v>75.028559999999999</v>
      </c>
      <c r="BZ425" s="29">
        <v>73.702079999999995</v>
      </c>
      <c r="CA425" s="29">
        <v>72.643119999999996</v>
      </c>
      <c r="CB425" s="29">
        <v>72.238960000000006</v>
      </c>
    </row>
    <row r="426" spans="1:105" x14ac:dyDescent="0.25">
      <c r="A426" s="9" t="s">
        <v>163</v>
      </c>
      <c r="B426" s="9" t="s">
        <v>164</v>
      </c>
      <c r="C426" s="9" t="s">
        <v>18</v>
      </c>
      <c r="D426" s="9" t="s">
        <v>148</v>
      </c>
      <c r="E426" s="9">
        <v>2015</v>
      </c>
      <c r="F426" s="9">
        <v>9</v>
      </c>
      <c r="BE426" s="29">
        <v>70.856440000000006</v>
      </c>
      <c r="BF426" s="29">
        <v>70.398510000000002</v>
      </c>
      <c r="BG426" s="29">
        <v>70.252470000000002</v>
      </c>
      <c r="BH426" s="29">
        <v>69.440600000000003</v>
      </c>
      <c r="BI426" s="29">
        <v>69.002470000000002</v>
      </c>
      <c r="BJ426" s="29">
        <v>68.710400000000007</v>
      </c>
      <c r="BK426" s="29">
        <v>69.188119999999998</v>
      </c>
      <c r="BL426" s="29">
        <v>70.146039999999999</v>
      </c>
      <c r="BM426" s="29">
        <v>72.873760000000004</v>
      </c>
      <c r="BN426" s="29">
        <v>76.767330000000001</v>
      </c>
      <c r="BO426" s="29">
        <v>81.304460000000006</v>
      </c>
      <c r="BP426" s="29">
        <v>82.80198</v>
      </c>
      <c r="BQ426" s="29">
        <v>84.69802</v>
      </c>
      <c r="BR426" s="29">
        <v>85.428219999999996</v>
      </c>
      <c r="BS426" s="29">
        <v>86.074259999999995</v>
      </c>
      <c r="BT426" s="29">
        <v>86.324259999999995</v>
      </c>
      <c r="BU426" s="29">
        <v>85.534649999999999</v>
      </c>
      <c r="BV426" s="29">
        <v>84.13861</v>
      </c>
      <c r="BW426" s="29">
        <v>83.764849999999996</v>
      </c>
      <c r="BX426" s="29">
        <v>78.727720000000005</v>
      </c>
      <c r="BY426" s="29">
        <v>76.292079999999999</v>
      </c>
      <c r="BZ426" s="29">
        <v>74.356440000000006</v>
      </c>
      <c r="CA426" s="29">
        <v>73.460400000000007</v>
      </c>
      <c r="CB426" s="29">
        <v>72.814350000000005</v>
      </c>
    </row>
    <row r="427" spans="1:105" x14ac:dyDescent="0.25">
      <c r="A427" s="9" t="s">
        <v>163</v>
      </c>
      <c r="B427" s="9" t="s">
        <v>164</v>
      </c>
      <c r="C427" s="9" t="s">
        <v>18</v>
      </c>
      <c r="D427" s="9" t="s">
        <v>148</v>
      </c>
      <c r="E427" s="9">
        <v>2015</v>
      </c>
      <c r="F427" s="9">
        <v>10</v>
      </c>
      <c r="BE427" s="29">
        <v>64.556240000000003</v>
      </c>
      <c r="BF427" s="29">
        <v>64.460400000000007</v>
      </c>
      <c r="BG427" s="29">
        <v>64.025199999999998</v>
      </c>
      <c r="BH427" s="29">
        <v>62.931829999999998</v>
      </c>
      <c r="BI427" s="29">
        <v>61.63747</v>
      </c>
      <c r="BJ427" s="29">
        <v>61.24436</v>
      </c>
      <c r="BK427" s="29">
        <v>61.021830000000001</v>
      </c>
      <c r="BL427" s="29">
        <v>61.43</v>
      </c>
      <c r="BM427" s="29">
        <v>63.648960000000002</v>
      </c>
      <c r="BN427" s="29">
        <v>67.783760000000001</v>
      </c>
      <c r="BO427" s="29">
        <v>71.376040000000003</v>
      </c>
      <c r="BP427" s="29">
        <v>75.02901</v>
      </c>
      <c r="BQ427" s="29">
        <v>77.520250000000004</v>
      </c>
      <c r="BR427" s="29">
        <v>77.154600000000002</v>
      </c>
      <c r="BS427" s="29">
        <v>76.876679999999993</v>
      </c>
      <c r="BT427" s="29">
        <v>75.982919999999993</v>
      </c>
      <c r="BU427" s="29">
        <v>74.985839999999996</v>
      </c>
      <c r="BV427" s="29">
        <v>74.604399999999998</v>
      </c>
      <c r="BW427" s="29">
        <v>73.080600000000004</v>
      </c>
      <c r="BX427" s="29">
        <v>70.342280000000002</v>
      </c>
      <c r="BY427" s="29">
        <v>69.067279999999997</v>
      </c>
      <c r="BZ427" s="29">
        <v>67.581239999999994</v>
      </c>
      <c r="CA427" s="29">
        <v>66.996639999999999</v>
      </c>
      <c r="CB427" s="29">
        <v>65.724999999999994</v>
      </c>
    </row>
    <row r="428" spans="1:105" x14ac:dyDescent="0.25">
      <c r="A428" s="9" t="s">
        <v>163</v>
      </c>
      <c r="B428" s="9" t="s">
        <v>164</v>
      </c>
      <c r="C428" s="9" t="s">
        <v>18</v>
      </c>
      <c r="D428" s="9" t="s">
        <v>148</v>
      </c>
      <c r="E428" s="9">
        <v>2016</v>
      </c>
      <c r="F428" s="9">
        <v>5</v>
      </c>
      <c r="BE428" s="29">
        <v>60.606569999999998</v>
      </c>
      <c r="BF428" s="29">
        <v>60.539029999999997</v>
      </c>
      <c r="BG428" s="29">
        <v>60.497990000000001</v>
      </c>
      <c r="BH428" s="29">
        <v>60.643509999999999</v>
      </c>
      <c r="BI428" s="29">
        <v>60.617310000000003</v>
      </c>
      <c r="BJ428" s="29">
        <v>60.590820000000001</v>
      </c>
      <c r="BK428" s="29">
        <v>61.180750000000003</v>
      </c>
      <c r="BL428" s="29">
        <v>61.285220000000002</v>
      </c>
      <c r="BM428" s="29">
        <v>63.234250000000003</v>
      </c>
      <c r="BN428" s="29">
        <v>65.094549999999998</v>
      </c>
      <c r="BO428" s="29">
        <v>67.595380000000006</v>
      </c>
      <c r="BP428" s="29">
        <v>69.088650000000001</v>
      </c>
      <c r="BQ428" s="29">
        <v>69.560149999999993</v>
      </c>
      <c r="BR428" s="29">
        <v>69.757459999999995</v>
      </c>
      <c r="BS428" s="29">
        <v>69.062160000000006</v>
      </c>
      <c r="BT428" s="29">
        <v>69.339550000000003</v>
      </c>
      <c r="BU428" s="29">
        <v>68.305530000000005</v>
      </c>
      <c r="BV428" s="29">
        <v>66.431560000000005</v>
      </c>
      <c r="BW428" s="29">
        <v>64.206050000000005</v>
      </c>
      <c r="BX428" s="29">
        <v>62.215969999999999</v>
      </c>
      <c r="BY428" s="29">
        <v>61.326270000000001</v>
      </c>
      <c r="BZ428" s="29">
        <v>61.17</v>
      </c>
      <c r="CA428" s="29">
        <v>61.315519999999999</v>
      </c>
      <c r="CB428" s="29">
        <v>61.158360000000002</v>
      </c>
    </row>
    <row r="429" spans="1:105" x14ac:dyDescent="0.25">
      <c r="A429" s="9" t="s">
        <v>163</v>
      </c>
      <c r="B429" s="9" t="s">
        <v>164</v>
      </c>
      <c r="C429" s="9" t="s">
        <v>18</v>
      </c>
      <c r="D429" s="9" t="s">
        <v>148</v>
      </c>
      <c r="E429" s="9">
        <v>2016</v>
      </c>
      <c r="F429" s="9">
        <v>6</v>
      </c>
      <c r="BE429" s="29">
        <v>64.09</v>
      </c>
      <c r="BF429" s="29">
        <v>63.735520000000001</v>
      </c>
      <c r="BG429" s="29">
        <v>63.342910000000003</v>
      </c>
      <c r="BH429" s="29">
        <v>63.301870000000001</v>
      </c>
      <c r="BI429" s="29">
        <v>62.935749999999999</v>
      </c>
      <c r="BJ429" s="29">
        <v>62.987540000000003</v>
      </c>
      <c r="BK429" s="29">
        <v>63.337910000000001</v>
      </c>
      <c r="BL429" s="29">
        <v>64.984250000000003</v>
      </c>
      <c r="BM429" s="29">
        <v>67.143429999999995</v>
      </c>
      <c r="BN429" s="29">
        <v>71.095380000000006</v>
      </c>
      <c r="BO429" s="29">
        <v>74.117760000000004</v>
      </c>
      <c r="BP429" s="29">
        <v>74.565969999999993</v>
      </c>
      <c r="BQ429" s="29">
        <v>75.898880000000005</v>
      </c>
      <c r="BR429" s="29">
        <v>75.810149999999993</v>
      </c>
      <c r="BS429" s="29">
        <v>74.615750000000006</v>
      </c>
      <c r="BT429" s="29">
        <v>74.026120000000006</v>
      </c>
      <c r="BU429" s="29">
        <v>72.905079999999998</v>
      </c>
      <c r="BV429" s="29">
        <v>71.690299999999993</v>
      </c>
      <c r="BW429" s="29">
        <v>70.763660000000002</v>
      </c>
      <c r="BX429" s="29">
        <v>69.168809999999993</v>
      </c>
      <c r="BY429" s="29">
        <v>66.562610000000006</v>
      </c>
      <c r="BZ429" s="29">
        <v>65.527389999999997</v>
      </c>
      <c r="CA429" s="29">
        <v>64.675820000000002</v>
      </c>
      <c r="CB429" s="29">
        <v>63.996270000000003</v>
      </c>
    </row>
    <row r="430" spans="1:105" x14ac:dyDescent="0.25">
      <c r="A430" s="9" t="s">
        <v>163</v>
      </c>
      <c r="B430" s="9" t="s">
        <v>164</v>
      </c>
      <c r="C430" s="9" t="s">
        <v>18</v>
      </c>
      <c r="D430" s="9" t="s">
        <v>148</v>
      </c>
      <c r="E430" s="9">
        <v>2016</v>
      </c>
      <c r="F430" s="9">
        <v>7</v>
      </c>
      <c r="G430" s="9">
        <v>65.173169999999999</v>
      </c>
      <c r="H430" s="9">
        <v>64.34496</v>
      </c>
      <c r="I430" s="9">
        <v>66.939610000000002</v>
      </c>
      <c r="J430" s="9">
        <v>73.356129999999993</v>
      </c>
      <c r="K430" s="9">
        <v>81.713170000000005</v>
      </c>
      <c r="L430" s="9">
        <v>96.035550000000001</v>
      </c>
      <c r="M430" s="9">
        <v>109.0561</v>
      </c>
      <c r="N430" s="9">
        <v>126.3291</v>
      </c>
      <c r="O430" s="9">
        <v>136.0446</v>
      </c>
      <c r="P430" s="9">
        <v>146.41820000000001</v>
      </c>
      <c r="Q430" s="9">
        <v>149.20519999999999</v>
      </c>
      <c r="R430" s="9">
        <v>156.2911</v>
      </c>
      <c r="S430" s="9">
        <v>157.81979999999999</v>
      </c>
      <c r="T430" s="9">
        <v>143.01519999999999</v>
      </c>
      <c r="U430" s="9">
        <v>144.70349999999999</v>
      </c>
      <c r="V430" s="9">
        <v>144.51820000000001</v>
      </c>
      <c r="W430" s="9">
        <v>146.0462</v>
      </c>
      <c r="X430" s="9">
        <v>147.8322</v>
      </c>
      <c r="Y430" s="9">
        <v>162.55359999999999</v>
      </c>
      <c r="Z430" s="9">
        <v>152.3877</v>
      </c>
      <c r="AA430" s="9">
        <v>123.9427</v>
      </c>
      <c r="AB430" s="9">
        <v>95.161010000000005</v>
      </c>
      <c r="AC430" s="9">
        <v>75.996520000000004</v>
      </c>
      <c r="AD430" s="9">
        <v>75.880799999999994</v>
      </c>
      <c r="AE430" s="9">
        <v>145.1165</v>
      </c>
      <c r="AF430" s="9">
        <v>66.86403</v>
      </c>
      <c r="AG430" s="9">
        <v>65.823499999999996</v>
      </c>
      <c r="AH430" s="9">
        <v>68.641080000000002</v>
      </c>
      <c r="AI430" s="9">
        <v>74.770039999999995</v>
      </c>
      <c r="AJ430" s="9">
        <v>83.090770000000006</v>
      </c>
      <c r="AK430" s="9">
        <v>96.924289999999999</v>
      </c>
      <c r="AL430" s="9">
        <v>109.4087</v>
      </c>
      <c r="AM430" s="9">
        <v>124.52509999999999</v>
      </c>
      <c r="AN430" s="9">
        <v>134.1936</v>
      </c>
      <c r="AO430" s="9">
        <v>145.07980000000001</v>
      </c>
      <c r="AP430" s="9">
        <v>147.46850000000001</v>
      </c>
      <c r="AQ430" s="9">
        <v>151.39850000000001</v>
      </c>
      <c r="AR430" s="9">
        <v>152.92850000000001</v>
      </c>
      <c r="AS430" s="9">
        <v>156.55510000000001</v>
      </c>
      <c r="AT430" s="9">
        <v>157.952</v>
      </c>
      <c r="AU430" s="9">
        <v>159.327</v>
      </c>
      <c r="AV430" s="9">
        <v>162.21809999999999</v>
      </c>
      <c r="AW430" s="9">
        <v>161.22999999999999</v>
      </c>
      <c r="AX430" s="9">
        <v>159.20930000000001</v>
      </c>
      <c r="AY430" s="9">
        <v>152.3561</v>
      </c>
      <c r="AZ430" s="9">
        <v>123.1721</v>
      </c>
      <c r="BA430" s="9">
        <v>94.53716</v>
      </c>
      <c r="BB430" s="9">
        <v>75.587850000000003</v>
      </c>
      <c r="BC430" s="9">
        <v>75.548349999999999</v>
      </c>
      <c r="BD430" s="9">
        <v>159.15039999999999</v>
      </c>
      <c r="BE430" s="29">
        <v>67.48312</v>
      </c>
      <c r="BF430" s="29">
        <v>67.09</v>
      </c>
      <c r="BG430" s="29">
        <v>66.831879999999998</v>
      </c>
      <c r="BH430" s="29">
        <v>66.578320000000005</v>
      </c>
      <c r="BI430" s="29">
        <v>66.727919999999997</v>
      </c>
      <c r="BJ430" s="29">
        <v>66.26643</v>
      </c>
      <c r="BK430" s="29">
        <v>67.216679999999997</v>
      </c>
      <c r="BL430" s="29">
        <v>67.921679999999995</v>
      </c>
      <c r="BM430" s="29">
        <v>70.146479999999997</v>
      </c>
      <c r="BN430" s="29">
        <v>71.390649999999994</v>
      </c>
      <c r="BO430" s="29">
        <v>73.041889999999995</v>
      </c>
      <c r="BP430" s="29">
        <v>74.489850000000004</v>
      </c>
      <c r="BQ430" s="29">
        <v>75.788960000000003</v>
      </c>
      <c r="BR430" s="29">
        <v>77.469409999999996</v>
      </c>
      <c r="BS430" s="29">
        <v>78.996440000000007</v>
      </c>
      <c r="BT430" s="29">
        <v>79.673969999999997</v>
      </c>
      <c r="BU430" s="29">
        <v>80.208370000000002</v>
      </c>
      <c r="BV430" s="29">
        <v>80.171490000000006</v>
      </c>
      <c r="BW430" s="29">
        <v>76.550200000000004</v>
      </c>
      <c r="BX430" s="29">
        <v>74.300839999999994</v>
      </c>
      <c r="BY430" s="29">
        <v>71.671679999999995</v>
      </c>
      <c r="BZ430" s="29">
        <v>70.966679999999997</v>
      </c>
      <c r="CA430" s="29">
        <v>70.362719999999996</v>
      </c>
      <c r="CB430" s="29">
        <v>69.919399999999996</v>
      </c>
      <c r="CC430" s="9">
        <v>0.2382737</v>
      </c>
      <c r="CD430" s="9">
        <v>0.2209054</v>
      </c>
      <c r="CE430" s="9">
        <v>0.1932217</v>
      </c>
      <c r="CF430" s="9">
        <v>0.1572482</v>
      </c>
      <c r="CG430" s="9">
        <v>0.1532982</v>
      </c>
      <c r="CH430" s="9">
        <v>0.17484230000000001</v>
      </c>
      <c r="CI430" s="9">
        <v>0.1869479</v>
      </c>
      <c r="CJ430" s="9">
        <v>0.26986779999999999</v>
      </c>
      <c r="CK430" s="9">
        <v>0.43225190000000002</v>
      </c>
      <c r="CL430" s="9">
        <v>0.64011739999999995</v>
      </c>
      <c r="CM430" s="9">
        <v>0.71323309999999995</v>
      </c>
      <c r="CN430" s="9">
        <v>0.55455089999999996</v>
      </c>
      <c r="CO430" s="9">
        <v>0.4256395</v>
      </c>
      <c r="CP430" s="9">
        <v>0.42690440000000002</v>
      </c>
      <c r="CQ430" s="9">
        <v>0.62175360000000002</v>
      </c>
      <c r="CR430" s="9">
        <v>0.96222240000000003</v>
      </c>
      <c r="CS430" s="9">
        <v>1.102733</v>
      </c>
      <c r="CT430" s="9">
        <v>1.297026</v>
      </c>
      <c r="CU430" s="9">
        <v>1.9138299999999999</v>
      </c>
      <c r="CV430" s="9">
        <v>1.706631</v>
      </c>
      <c r="CW430" s="9">
        <v>1.1593500000000001</v>
      </c>
      <c r="CX430" s="9">
        <v>0.5439001</v>
      </c>
      <c r="CY430" s="9">
        <v>0.4766089</v>
      </c>
      <c r="CZ430" s="9">
        <v>0.48662899999999998</v>
      </c>
      <c r="DA430" s="9">
        <v>0.72105180000000002</v>
      </c>
    </row>
    <row r="431" spans="1:105" x14ac:dyDescent="0.25">
      <c r="A431" s="9" t="s">
        <v>163</v>
      </c>
      <c r="B431" s="9" t="s">
        <v>164</v>
      </c>
      <c r="C431" s="9" t="s">
        <v>18</v>
      </c>
      <c r="D431" s="9" t="s">
        <v>148</v>
      </c>
      <c r="E431" s="9">
        <v>2016</v>
      </c>
      <c r="F431" s="9">
        <v>8</v>
      </c>
      <c r="BE431" s="29">
        <v>71.076030000000003</v>
      </c>
      <c r="BF431" s="29">
        <v>70.168319999999994</v>
      </c>
      <c r="BG431" s="29">
        <v>69.460400000000007</v>
      </c>
      <c r="BH431" s="29">
        <v>68.440600000000003</v>
      </c>
      <c r="BI431" s="29">
        <v>68.656639999999996</v>
      </c>
      <c r="BJ431" s="29">
        <v>68.406639999999996</v>
      </c>
      <c r="BK431" s="29">
        <v>68.802670000000006</v>
      </c>
      <c r="BL431" s="29">
        <v>69.634360000000001</v>
      </c>
      <c r="BM431" s="29">
        <v>73.947329999999994</v>
      </c>
      <c r="BN431" s="29">
        <v>78.242130000000003</v>
      </c>
      <c r="BO431" s="29">
        <v>82.124660000000006</v>
      </c>
      <c r="BP431" s="29">
        <v>83.964010000000002</v>
      </c>
      <c r="BQ431" s="29">
        <v>84.983810000000005</v>
      </c>
      <c r="BR431" s="29">
        <v>83.941730000000007</v>
      </c>
      <c r="BS431" s="29">
        <v>83.50609</v>
      </c>
      <c r="BT431" s="29">
        <v>83.91901</v>
      </c>
      <c r="BU431" s="29">
        <v>83.764849999999996</v>
      </c>
      <c r="BV431" s="29">
        <v>82.837329999999994</v>
      </c>
      <c r="BW431" s="29">
        <v>80.273169999999993</v>
      </c>
      <c r="BX431" s="29">
        <v>77.387720000000002</v>
      </c>
      <c r="BY431" s="29">
        <v>75.028559999999999</v>
      </c>
      <c r="BZ431" s="29">
        <v>73.702079999999995</v>
      </c>
      <c r="CA431" s="29">
        <v>72.643119999999996</v>
      </c>
      <c r="CB431" s="29">
        <v>72.238960000000006</v>
      </c>
    </row>
    <row r="432" spans="1:105" x14ac:dyDescent="0.25">
      <c r="A432" s="9" t="s">
        <v>163</v>
      </c>
      <c r="B432" s="9" t="s">
        <v>164</v>
      </c>
      <c r="C432" s="9" t="s">
        <v>18</v>
      </c>
      <c r="D432" s="9" t="s">
        <v>148</v>
      </c>
      <c r="E432" s="9">
        <v>2016</v>
      </c>
      <c r="F432" s="9">
        <v>9</v>
      </c>
      <c r="BE432" s="29">
        <v>70.856440000000006</v>
      </c>
      <c r="BF432" s="29">
        <v>70.398510000000002</v>
      </c>
      <c r="BG432" s="29">
        <v>70.252470000000002</v>
      </c>
      <c r="BH432" s="29">
        <v>69.440600000000003</v>
      </c>
      <c r="BI432" s="29">
        <v>69.002470000000002</v>
      </c>
      <c r="BJ432" s="29">
        <v>68.710400000000007</v>
      </c>
      <c r="BK432" s="29">
        <v>69.188119999999998</v>
      </c>
      <c r="BL432" s="29">
        <v>70.146039999999999</v>
      </c>
      <c r="BM432" s="29">
        <v>72.873760000000004</v>
      </c>
      <c r="BN432" s="29">
        <v>76.767330000000001</v>
      </c>
      <c r="BO432" s="29">
        <v>81.304460000000006</v>
      </c>
      <c r="BP432" s="29">
        <v>82.80198</v>
      </c>
      <c r="BQ432" s="29">
        <v>84.69802</v>
      </c>
      <c r="BR432" s="29">
        <v>85.428219999999996</v>
      </c>
      <c r="BS432" s="29">
        <v>86.074259999999995</v>
      </c>
      <c r="BT432" s="29">
        <v>86.324259999999995</v>
      </c>
      <c r="BU432" s="29">
        <v>85.534649999999999</v>
      </c>
      <c r="BV432" s="29">
        <v>84.13861</v>
      </c>
      <c r="BW432" s="29">
        <v>83.764849999999996</v>
      </c>
      <c r="BX432" s="29">
        <v>78.727720000000005</v>
      </c>
      <c r="BY432" s="29">
        <v>76.292079999999999</v>
      </c>
      <c r="BZ432" s="29">
        <v>74.356440000000006</v>
      </c>
      <c r="CA432" s="29">
        <v>73.460400000000007</v>
      </c>
      <c r="CB432" s="29">
        <v>72.814350000000005</v>
      </c>
    </row>
    <row r="433" spans="1:105" x14ac:dyDescent="0.25">
      <c r="A433" s="9" t="s">
        <v>163</v>
      </c>
      <c r="B433" s="9" t="s">
        <v>164</v>
      </c>
      <c r="C433" s="9" t="s">
        <v>18</v>
      </c>
      <c r="D433" s="9" t="s">
        <v>148</v>
      </c>
      <c r="E433" s="9">
        <v>2016</v>
      </c>
      <c r="F433" s="9">
        <v>10</v>
      </c>
      <c r="BE433" s="29">
        <v>64.556240000000003</v>
      </c>
      <c r="BF433" s="29">
        <v>64.460400000000007</v>
      </c>
      <c r="BG433" s="29">
        <v>64.025199999999998</v>
      </c>
      <c r="BH433" s="29">
        <v>62.931829999999998</v>
      </c>
      <c r="BI433" s="29">
        <v>61.63747</v>
      </c>
      <c r="BJ433" s="29">
        <v>61.24436</v>
      </c>
      <c r="BK433" s="29">
        <v>61.021830000000001</v>
      </c>
      <c r="BL433" s="29">
        <v>61.43</v>
      </c>
      <c r="BM433" s="29">
        <v>63.648960000000002</v>
      </c>
      <c r="BN433" s="29">
        <v>67.783760000000001</v>
      </c>
      <c r="BO433" s="29">
        <v>71.376040000000003</v>
      </c>
      <c r="BP433" s="29">
        <v>75.02901</v>
      </c>
      <c r="BQ433" s="29">
        <v>77.520250000000004</v>
      </c>
      <c r="BR433" s="29">
        <v>77.154600000000002</v>
      </c>
      <c r="BS433" s="29">
        <v>76.876679999999993</v>
      </c>
      <c r="BT433" s="29">
        <v>75.982919999999993</v>
      </c>
      <c r="BU433" s="29">
        <v>74.985839999999996</v>
      </c>
      <c r="BV433" s="29">
        <v>74.604399999999998</v>
      </c>
      <c r="BW433" s="29">
        <v>73.080600000000004</v>
      </c>
      <c r="BX433" s="29">
        <v>70.342280000000002</v>
      </c>
      <c r="BY433" s="29">
        <v>69.067279999999997</v>
      </c>
      <c r="BZ433" s="29">
        <v>67.581239999999994</v>
      </c>
      <c r="CA433" s="29">
        <v>66.996639999999999</v>
      </c>
      <c r="CB433" s="29">
        <v>65.724999999999994</v>
      </c>
    </row>
    <row r="434" spans="1:105" x14ac:dyDescent="0.25">
      <c r="A434" s="9" t="s">
        <v>163</v>
      </c>
      <c r="B434" s="9" t="s">
        <v>164</v>
      </c>
      <c r="C434" s="9" t="s">
        <v>18</v>
      </c>
      <c r="D434" s="9" t="s">
        <v>148</v>
      </c>
      <c r="E434" s="9">
        <v>2017</v>
      </c>
      <c r="F434" s="9">
        <v>5</v>
      </c>
      <c r="BE434" s="29">
        <v>60.606569999999998</v>
      </c>
      <c r="BF434" s="29">
        <v>60.539029999999997</v>
      </c>
      <c r="BG434" s="29">
        <v>60.497990000000001</v>
      </c>
      <c r="BH434" s="29">
        <v>60.643509999999999</v>
      </c>
      <c r="BI434" s="29">
        <v>60.617310000000003</v>
      </c>
      <c r="BJ434" s="29">
        <v>60.590820000000001</v>
      </c>
      <c r="BK434" s="29">
        <v>61.180750000000003</v>
      </c>
      <c r="BL434" s="29">
        <v>61.285220000000002</v>
      </c>
      <c r="BM434" s="29">
        <v>63.234250000000003</v>
      </c>
      <c r="BN434" s="29">
        <v>65.094549999999998</v>
      </c>
      <c r="BO434" s="29">
        <v>67.595380000000006</v>
      </c>
      <c r="BP434" s="29">
        <v>69.088650000000001</v>
      </c>
      <c r="BQ434" s="29">
        <v>69.560149999999993</v>
      </c>
      <c r="BR434" s="29">
        <v>69.757459999999995</v>
      </c>
      <c r="BS434" s="29">
        <v>69.062160000000006</v>
      </c>
      <c r="BT434" s="29">
        <v>69.339550000000003</v>
      </c>
      <c r="BU434" s="29">
        <v>68.305530000000005</v>
      </c>
      <c r="BV434" s="29">
        <v>66.431560000000005</v>
      </c>
      <c r="BW434" s="29">
        <v>64.206050000000005</v>
      </c>
      <c r="BX434" s="29">
        <v>62.215969999999999</v>
      </c>
      <c r="BY434" s="29">
        <v>61.326270000000001</v>
      </c>
      <c r="BZ434" s="29">
        <v>61.17</v>
      </c>
      <c r="CA434" s="29">
        <v>61.315519999999999</v>
      </c>
      <c r="CB434" s="29">
        <v>61.158360000000002</v>
      </c>
    </row>
    <row r="435" spans="1:105" x14ac:dyDescent="0.25">
      <c r="A435" s="9" t="s">
        <v>163</v>
      </c>
      <c r="B435" s="9" t="s">
        <v>164</v>
      </c>
      <c r="C435" s="9" t="s">
        <v>18</v>
      </c>
      <c r="D435" s="9" t="s">
        <v>148</v>
      </c>
      <c r="E435" s="9">
        <v>2017</v>
      </c>
      <c r="F435" s="9">
        <v>6</v>
      </c>
      <c r="BE435" s="29">
        <v>64.09</v>
      </c>
      <c r="BF435" s="29">
        <v>63.735520000000001</v>
      </c>
      <c r="BG435" s="29">
        <v>63.342910000000003</v>
      </c>
      <c r="BH435" s="29">
        <v>63.301870000000001</v>
      </c>
      <c r="BI435" s="29">
        <v>62.935749999999999</v>
      </c>
      <c r="BJ435" s="29">
        <v>62.987540000000003</v>
      </c>
      <c r="BK435" s="29">
        <v>63.337910000000001</v>
      </c>
      <c r="BL435" s="29">
        <v>64.984250000000003</v>
      </c>
      <c r="BM435" s="29">
        <v>67.143429999999995</v>
      </c>
      <c r="BN435" s="29">
        <v>71.095380000000006</v>
      </c>
      <c r="BO435" s="29">
        <v>74.117760000000004</v>
      </c>
      <c r="BP435" s="29">
        <v>74.565969999999993</v>
      </c>
      <c r="BQ435" s="29">
        <v>75.898880000000005</v>
      </c>
      <c r="BR435" s="29">
        <v>75.810149999999993</v>
      </c>
      <c r="BS435" s="29">
        <v>74.615750000000006</v>
      </c>
      <c r="BT435" s="29">
        <v>74.026120000000006</v>
      </c>
      <c r="BU435" s="29">
        <v>72.905079999999998</v>
      </c>
      <c r="BV435" s="29">
        <v>71.690299999999993</v>
      </c>
      <c r="BW435" s="29">
        <v>70.763660000000002</v>
      </c>
      <c r="BX435" s="29">
        <v>69.168809999999993</v>
      </c>
      <c r="BY435" s="29">
        <v>66.562610000000006</v>
      </c>
      <c r="BZ435" s="29">
        <v>65.527389999999997</v>
      </c>
      <c r="CA435" s="29">
        <v>64.675820000000002</v>
      </c>
      <c r="CB435" s="29">
        <v>63.996270000000003</v>
      </c>
    </row>
    <row r="436" spans="1:105" x14ac:dyDescent="0.25">
      <c r="A436" s="9" t="s">
        <v>163</v>
      </c>
      <c r="B436" s="9" t="s">
        <v>164</v>
      </c>
      <c r="C436" s="9" t="s">
        <v>18</v>
      </c>
      <c r="D436" s="9" t="s">
        <v>148</v>
      </c>
      <c r="E436" s="9">
        <v>2017</v>
      </c>
      <c r="F436" s="9">
        <v>7</v>
      </c>
      <c r="G436" s="9">
        <v>65.159909999999996</v>
      </c>
      <c r="H436" s="9">
        <v>64.357060000000004</v>
      </c>
      <c r="I436" s="9">
        <v>66.949770000000001</v>
      </c>
      <c r="J436" s="9">
        <v>73.350110000000001</v>
      </c>
      <c r="K436" s="9">
        <v>81.684659999999994</v>
      </c>
      <c r="L436" s="9">
        <v>96.016319999999993</v>
      </c>
      <c r="M436" s="9">
        <v>109.0973</v>
      </c>
      <c r="N436" s="9">
        <v>126.37649999999999</v>
      </c>
      <c r="O436" s="9">
        <v>136.0069</v>
      </c>
      <c r="P436" s="9">
        <v>146.43719999999999</v>
      </c>
      <c r="Q436" s="9">
        <v>149.2183</v>
      </c>
      <c r="R436" s="9">
        <v>156.32089999999999</v>
      </c>
      <c r="S436" s="9">
        <v>157.81399999999999</v>
      </c>
      <c r="T436" s="9">
        <v>142.99529999999999</v>
      </c>
      <c r="U436" s="9">
        <v>144.68360000000001</v>
      </c>
      <c r="V436" s="9">
        <v>144.4933</v>
      </c>
      <c r="W436" s="9">
        <v>146.03819999999999</v>
      </c>
      <c r="X436" s="9">
        <v>147.81139999999999</v>
      </c>
      <c r="Y436" s="9">
        <v>162.56219999999999</v>
      </c>
      <c r="Z436" s="9">
        <v>152.35749999999999</v>
      </c>
      <c r="AA436" s="9">
        <v>123.86279999999999</v>
      </c>
      <c r="AB436" s="9">
        <v>94.953220000000002</v>
      </c>
      <c r="AC436" s="9">
        <v>76.090900000000005</v>
      </c>
      <c r="AD436" s="9">
        <v>75.975179999999995</v>
      </c>
      <c r="AE436" s="9">
        <v>145.09909999999999</v>
      </c>
      <c r="AF436" s="9">
        <v>66.850769999999997</v>
      </c>
      <c r="AG436" s="9">
        <v>65.835610000000003</v>
      </c>
      <c r="AH436" s="9">
        <v>68.651250000000005</v>
      </c>
      <c r="AI436" s="9">
        <v>74.764020000000002</v>
      </c>
      <c r="AJ436" s="9">
        <v>83.062259999999995</v>
      </c>
      <c r="AK436" s="9">
        <v>96.905060000000006</v>
      </c>
      <c r="AL436" s="9">
        <v>109.4499</v>
      </c>
      <c r="AM436" s="9">
        <v>124.57250000000001</v>
      </c>
      <c r="AN436" s="9">
        <v>134.1559</v>
      </c>
      <c r="AO436" s="9">
        <v>145.09870000000001</v>
      </c>
      <c r="AP436" s="9">
        <v>147.48159999999999</v>
      </c>
      <c r="AQ436" s="9">
        <v>151.42830000000001</v>
      </c>
      <c r="AR436" s="9">
        <v>152.92269999999999</v>
      </c>
      <c r="AS436" s="9">
        <v>156.5352</v>
      </c>
      <c r="AT436" s="9">
        <v>157.93209999999999</v>
      </c>
      <c r="AU436" s="9">
        <v>159.3021</v>
      </c>
      <c r="AV436" s="9">
        <v>162.21010000000001</v>
      </c>
      <c r="AW436" s="9">
        <v>161.20920000000001</v>
      </c>
      <c r="AX436" s="9">
        <v>159.21789999999999</v>
      </c>
      <c r="AY436" s="9">
        <v>152.32589999999999</v>
      </c>
      <c r="AZ436" s="9">
        <v>123.09220000000001</v>
      </c>
      <c r="BA436" s="9">
        <v>94.329369999999997</v>
      </c>
      <c r="BB436" s="9">
        <v>75.682239999999993</v>
      </c>
      <c r="BC436" s="9">
        <v>75.642740000000003</v>
      </c>
      <c r="BD436" s="9">
        <v>159.13290000000001</v>
      </c>
      <c r="BE436" s="29">
        <v>67.48312</v>
      </c>
      <c r="BF436" s="29">
        <v>67.09</v>
      </c>
      <c r="BG436" s="29">
        <v>66.831879999999998</v>
      </c>
      <c r="BH436" s="29">
        <v>66.578320000000005</v>
      </c>
      <c r="BI436" s="29">
        <v>66.727919999999997</v>
      </c>
      <c r="BJ436" s="29">
        <v>66.26643</v>
      </c>
      <c r="BK436" s="29">
        <v>67.216679999999997</v>
      </c>
      <c r="BL436" s="29">
        <v>67.921679999999995</v>
      </c>
      <c r="BM436" s="29">
        <v>70.146479999999997</v>
      </c>
      <c r="BN436" s="29">
        <v>71.390649999999994</v>
      </c>
      <c r="BO436" s="29">
        <v>73.041889999999995</v>
      </c>
      <c r="BP436" s="29">
        <v>74.489850000000004</v>
      </c>
      <c r="BQ436" s="29">
        <v>75.788960000000003</v>
      </c>
      <c r="BR436" s="29">
        <v>77.469409999999996</v>
      </c>
      <c r="BS436" s="29">
        <v>78.996440000000007</v>
      </c>
      <c r="BT436" s="29">
        <v>79.673969999999997</v>
      </c>
      <c r="BU436" s="29">
        <v>80.208370000000002</v>
      </c>
      <c r="BV436" s="29">
        <v>80.171490000000006</v>
      </c>
      <c r="BW436" s="29">
        <v>76.550200000000004</v>
      </c>
      <c r="BX436" s="29">
        <v>74.300839999999994</v>
      </c>
      <c r="BY436" s="29">
        <v>71.671679999999995</v>
      </c>
      <c r="BZ436" s="29">
        <v>70.966679999999997</v>
      </c>
      <c r="CA436" s="29">
        <v>70.362719999999996</v>
      </c>
      <c r="CB436" s="29">
        <v>69.919399999999996</v>
      </c>
      <c r="CC436" s="9">
        <v>0.23858650000000001</v>
      </c>
      <c r="CD436" s="9">
        <v>0.2211728</v>
      </c>
      <c r="CE436" s="9">
        <v>0.1934623</v>
      </c>
      <c r="CF436" s="9">
        <v>0.15735569999999999</v>
      </c>
      <c r="CG436" s="9">
        <v>0.15328700000000001</v>
      </c>
      <c r="CH436" s="9">
        <v>0.17495540000000001</v>
      </c>
      <c r="CI436" s="9">
        <v>0.18694520000000001</v>
      </c>
      <c r="CJ436" s="9">
        <v>0.26991939999999998</v>
      </c>
      <c r="CK436" s="9">
        <v>0.4320695</v>
      </c>
      <c r="CL436" s="9">
        <v>0.63925189999999998</v>
      </c>
      <c r="CM436" s="9">
        <v>0.71178319999999995</v>
      </c>
      <c r="CN436" s="9">
        <v>0.55262460000000002</v>
      </c>
      <c r="CO436" s="9">
        <v>0.42502479999999998</v>
      </c>
      <c r="CP436" s="9">
        <v>0.42693419999999999</v>
      </c>
      <c r="CQ436" s="9">
        <v>0.62304130000000002</v>
      </c>
      <c r="CR436" s="9">
        <v>0.96592610000000001</v>
      </c>
      <c r="CS436" s="9">
        <v>1.1074790000000001</v>
      </c>
      <c r="CT436" s="9">
        <v>1.300994</v>
      </c>
      <c r="CU436" s="9">
        <v>1.91706</v>
      </c>
      <c r="CV436" s="9">
        <v>1.709797</v>
      </c>
      <c r="CW436" s="9">
        <v>1.157621</v>
      </c>
      <c r="CX436" s="9">
        <v>0.54431309999999999</v>
      </c>
      <c r="CY436" s="9">
        <v>0.47681050000000003</v>
      </c>
      <c r="CZ436" s="9">
        <v>0.48652699999999999</v>
      </c>
      <c r="DA436" s="9">
        <v>0.72410070000000004</v>
      </c>
    </row>
    <row r="437" spans="1:105" x14ac:dyDescent="0.25">
      <c r="A437" s="9" t="s">
        <v>163</v>
      </c>
      <c r="B437" s="9" t="s">
        <v>164</v>
      </c>
      <c r="C437" s="9" t="s">
        <v>18</v>
      </c>
      <c r="D437" s="9" t="s">
        <v>148</v>
      </c>
      <c r="E437" s="9">
        <v>2017</v>
      </c>
      <c r="F437" s="9">
        <v>8</v>
      </c>
      <c r="BE437" s="29">
        <v>71.076030000000003</v>
      </c>
      <c r="BF437" s="29">
        <v>70.168319999999994</v>
      </c>
      <c r="BG437" s="29">
        <v>69.460400000000007</v>
      </c>
      <c r="BH437" s="29">
        <v>68.440600000000003</v>
      </c>
      <c r="BI437" s="29">
        <v>68.656639999999996</v>
      </c>
      <c r="BJ437" s="29">
        <v>68.406639999999996</v>
      </c>
      <c r="BK437" s="29">
        <v>68.802670000000006</v>
      </c>
      <c r="BL437" s="29">
        <v>69.634360000000001</v>
      </c>
      <c r="BM437" s="29">
        <v>73.947329999999994</v>
      </c>
      <c r="BN437" s="29">
        <v>78.242130000000003</v>
      </c>
      <c r="BO437" s="29">
        <v>82.124660000000006</v>
      </c>
      <c r="BP437" s="29">
        <v>83.964010000000002</v>
      </c>
      <c r="BQ437" s="29">
        <v>84.983810000000005</v>
      </c>
      <c r="BR437" s="29">
        <v>83.941730000000007</v>
      </c>
      <c r="BS437" s="29">
        <v>83.50609</v>
      </c>
      <c r="BT437" s="29">
        <v>83.91901</v>
      </c>
      <c r="BU437" s="29">
        <v>83.764849999999996</v>
      </c>
      <c r="BV437" s="29">
        <v>82.837329999999994</v>
      </c>
      <c r="BW437" s="29">
        <v>80.273169999999993</v>
      </c>
      <c r="BX437" s="29">
        <v>77.387720000000002</v>
      </c>
      <c r="BY437" s="29">
        <v>75.028559999999999</v>
      </c>
      <c r="BZ437" s="29">
        <v>73.702079999999995</v>
      </c>
      <c r="CA437" s="29">
        <v>72.643119999999996</v>
      </c>
      <c r="CB437" s="29">
        <v>72.238960000000006</v>
      </c>
    </row>
    <row r="438" spans="1:105" x14ac:dyDescent="0.25">
      <c r="A438" s="9" t="s">
        <v>163</v>
      </c>
      <c r="B438" s="9" t="s">
        <v>164</v>
      </c>
      <c r="C438" s="9" t="s">
        <v>18</v>
      </c>
      <c r="D438" s="9" t="s">
        <v>148</v>
      </c>
      <c r="E438" s="9">
        <v>2017</v>
      </c>
      <c r="F438" s="9">
        <v>9</v>
      </c>
      <c r="BE438" s="29">
        <v>70.856440000000006</v>
      </c>
      <c r="BF438" s="29">
        <v>70.398510000000002</v>
      </c>
      <c r="BG438" s="29">
        <v>70.252470000000002</v>
      </c>
      <c r="BH438" s="29">
        <v>69.440600000000003</v>
      </c>
      <c r="BI438" s="29">
        <v>69.002470000000002</v>
      </c>
      <c r="BJ438" s="29">
        <v>68.710400000000007</v>
      </c>
      <c r="BK438" s="29">
        <v>69.188119999999998</v>
      </c>
      <c r="BL438" s="29">
        <v>70.146039999999999</v>
      </c>
      <c r="BM438" s="29">
        <v>72.873760000000004</v>
      </c>
      <c r="BN438" s="29">
        <v>76.767330000000001</v>
      </c>
      <c r="BO438" s="29">
        <v>81.304460000000006</v>
      </c>
      <c r="BP438" s="29">
        <v>82.80198</v>
      </c>
      <c r="BQ438" s="29">
        <v>84.69802</v>
      </c>
      <c r="BR438" s="29">
        <v>85.428219999999996</v>
      </c>
      <c r="BS438" s="29">
        <v>86.074259999999995</v>
      </c>
      <c r="BT438" s="29">
        <v>86.324259999999995</v>
      </c>
      <c r="BU438" s="29">
        <v>85.534649999999999</v>
      </c>
      <c r="BV438" s="29">
        <v>84.13861</v>
      </c>
      <c r="BW438" s="29">
        <v>83.764849999999996</v>
      </c>
      <c r="BX438" s="29">
        <v>78.727720000000005</v>
      </c>
      <c r="BY438" s="29">
        <v>76.292079999999999</v>
      </c>
      <c r="BZ438" s="29">
        <v>74.356440000000006</v>
      </c>
      <c r="CA438" s="29">
        <v>73.460400000000007</v>
      </c>
      <c r="CB438" s="29">
        <v>72.814350000000005</v>
      </c>
    </row>
    <row r="439" spans="1:105" x14ac:dyDescent="0.25">
      <c r="A439" s="9" t="s">
        <v>163</v>
      </c>
      <c r="B439" s="9" t="s">
        <v>164</v>
      </c>
      <c r="C439" s="9" t="s">
        <v>18</v>
      </c>
      <c r="D439" s="9" t="s">
        <v>148</v>
      </c>
      <c r="E439" s="9">
        <v>2017</v>
      </c>
      <c r="F439" s="9">
        <v>10</v>
      </c>
      <c r="BE439" s="29">
        <v>64.556240000000003</v>
      </c>
      <c r="BF439" s="29">
        <v>64.460400000000007</v>
      </c>
      <c r="BG439" s="29">
        <v>64.025199999999998</v>
      </c>
      <c r="BH439" s="29">
        <v>62.931829999999998</v>
      </c>
      <c r="BI439" s="29">
        <v>61.63747</v>
      </c>
      <c r="BJ439" s="29">
        <v>61.24436</v>
      </c>
      <c r="BK439" s="29">
        <v>61.021830000000001</v>
      </c>
      <c r="BL439" s="29">
        <v>61.43</v>
      </c>
      <c r="BM439" s="29">
        <v>63.648960000000002</v>
      </c>
      <c r="BN439" s="29">
        <v>67.783760000000001</v>
      </c>
      <c r="BO439" s="29">
        <v>71.376040000000003</v>
      </c>
      <c r="BP439" s="29">
        <v>75.02901</v>
      </c>
      <c r="BQ439" s="29">
        <v>77.520250000000004</v>
      </c>
      <c r="BR439" s="29">
        <v>77.154600000000002</v>
      </c>
      <c r="BS439" s="29">
        <v>76.876679999999993</v>
      </c>
      <c r="BT439" s="29">
        <v>75.982919999999993</v>
      </c>
      <c r="BU439" s="29">
        <v>74.985839999999996</v>
      </c>
      <c r="BV439" s="29">
        <v>74.604399999999998</v>
      </c>
      <c r="BW439" s="29">
        <v>73.080600000000004</v>
      </c>
      <c r="BX439" s="29">
        <v>70.342280000000002</v>
      </c>
      <c r="BY439" s="29">
        <v>69.067279999999997</v>
      </c>
      <c r="BZ439" s="29">
        <v>67.581239999999994</v>
      </c>
      <c r="CA439" s="29">
        <v>66.996639999999999</v>
      </c>
      <c r="CB439" s="29">
        <v>65.724999999999994</v>
      </c>
    </row>
    <row r="440" spans="1:105" x14ac:dyDescent="0.25">
      <c r="A440" s="9" t="s">
        <v>163</v>
      </c>
      <c r="B440" s="9" t="s">
        <v>164</v>
      </c>
      <c r="C440" s="9" t="s">
        <v>18</v>
      </c>
      <c r="D440" s="9" t="s">
        <v>148</v>
      </c>
      <c r="E440" s="9">
        <v>2018</v>
      </c>
      <c r="F440" s="9">
        <v>5</v>
      </c>
      <c r="BE440" s="29">
        <v>60.606569999999998</v>
      </c>
      <c r="BF440" s="29">
        <v>60.539029999999997</v>
      </c>
      <c r="BG440" s="29">
        <v>60.497990000000001</v>
      </c>
      <c r="BH440" s="29">
        <v>60.643509999999999</v>
      </c>
      <c r="BI440" s="29">
        <v>60.617310000000003</v>
      </c>
      <c r="BJ440" s="29">
        <v>60.590820000000001</v>
      </c>
      <c r="BK440" s="29">
        <v>61.180750000000003</v>
      </c>
      <c r="BL440" s="29">
        <v>61.285220000000002</v>
      </c>
      <c r="BM440" s="29">
        <v>63.234250000000003</v>
      </c>
      <c r="BN440" s="29">
        <v>65.094549999999998</v>
      </c>
      <c r="BO440" s="29">
        <v>67.595380000000006</v>
      </c>
      <c r="BP440" s="29">
        <v>69.088650000000001</v>
      </c>
      <c r="BQ440" s="29">
        <v>69.560149999999993</v>
      </c>
      <c r="BR440" s="29">
        <v>69.757459999999995</v>
      </c>
      <c r="BS440" s="29">
        <v>69.062160000000006</v>
      </c>
      <c r="BT440" s="29">
        <v>69.339550000000003</v>
      </c>
      <c r="BU440" s="29">
        <v>68.305530000000005</v>
      </c>
      <c r="BV440" s="29">
        <v>66.431560000000005</v>
      </c>
      <c r="BW440" s="29">
        <v>64.206050000000005</v>
      </c>
      <c r="BX440" s="29">
        <v>62.215969999999999</v>
      </c>
      <c r="BY440" s="29">
        <v>61.326270000000001</v>
      </c>
      <c r="BZ440" s="29">
        <v>61.17</v>
      </c>
      <c r="CA440" s="29">
        <v>61.315519999999999</v>
      </c>
      <c r="CB440" s="29">
        <v>61.158360000000002</v>
      </c>
    </row>
    <row r="441" spans="1:105" x14ac:dyDescent="0.25">
      <c r="A441" s="9" t="s">
        <v>163</v>
      </c>
      <c r="B441" s="9" t="s">
        <v>164</v>
      </c>
      <c r="C441" s="9" t="s">
        <v>18</v>
      </c>
      <c r="D441" s="9" t="s">
        <v>148</v>
      </c>
      <c r="E441" s="9">
        <v>2018</v>
      </c>
      <c r="F441" s="9">
        <v>6</v>
      </c>
      <c r="BE441" s="29">
        <v>64.09</v>
      </c>
      <c r="BF441" s="29">
        <v>63.735520000000001</v>
      </c>
      <c r="BG441" s="29">
        <v>63.342910000000003</v>
      </c>
      <c r="BH441" s="29">
        <v>63.301870000000001</v>
      </c>
      <c r="BI441" s="29">
        <v>62.935749999999999</v>
      </c>
      <c r="BJ441" s="29">
        <v>62.987540000000003</v>
      </c>
      <c r="BK441" s="29">
        <v>63.337910000000001</v>
      </c>
      <c r="BL441" s="29">
        <v>64.984250000000003</v>
      </c>
      <c r="BM441" s="29">
        <v>67.143429999999995</v>
      </c>
      <c r="BN441" s="29">
        <v>71.095380000000006</v>
      </c>
      <c r="BO441" s="29">
        <v>74.117760000000004</v>
      </c>
      <c r="BP441" s="29">
        <v>74.565969999999993</v>
      </c>
      <c r="BQ441" s="29">
        <v>75.898880000000005</v>
      </c>
      <c r="BR441" s="29">
        <v>75.810149999999993</v>
      </c>
      <c r="BS441" s="29">
        <v>74.615750000000006</v>
      </c>
      <c r="BT441" s="29">
        <v>74.026120000000006</v>
      </c>
      <c r="BU441" s="29">
        <v>72.905079999999998</v>
      </c>
      <c r="BV441" s="29">
        <v>71.690299999999993</v>
      </c>
      <c r="BW441" s="29">
        <v>70.763660000000002</v>
      </c>
      <c r="BX441" s="29">
        <v>69.168809999999993</v>
      </c>
      <c r="BY441" s="29">
        <v>66.562610000000006</v>
      </c>
      <c r="BZ441" s="29">
        <v>65.527389999999997</v>
      </c>
      <c r="CA441" s="29">
        <v>64.675820000000002</v>
      </c>
      <c r="CB441" s="29">
        <v>63.996270000000003</v>
      </c>
    </row>
    <row r="442" spans="1:105" x14ac:dyDescent="0.25">
      <c r="A442" s="9" t="s">
        <v>163</v>
      </c>
      <c r="B442" s="9" t="s">
        <v>164</v>
      </c>
      <c r="C442" s="9" t="s">
        <v>18</v>
      </c>
      <c r="D442" s="9" t="s">
        <v>148</v>
      </c>
      <c r="E442" s="9">
        <v>2018</v>
      </c>
      <c r="F442" s="9">
        <v>7</v>
      </c>
      <c r="G442" s="9">
        <v>65.087829999999997</v>
      </c>
      <c r="H442" s="9">
        <v>64.283659999999998</v>
      </c>
      <c r="I442" s="9">
        <v>66.906750000000002</v>
      </c>
      <c r="J442" s="9">
        <v>73.329490000000007</v>
      </c>
      <c r="K442" s="9">
        <v>81.671419999999998</v>
      </c>
      <c r="L442" s="9">
        <v>96.043539999999993</v>
      </c>
      <c r="M442" s="9">
        <v>109.1228</v>
      </c>
      <c r="N442" s="9">
        <v>126.3747</v>
      </c>
      <c r="O442" s="9">
        <v>135.99369999999999</v>
      </c>
      <c r="P442" s="9">
        <v>146.4221</v>
      </c>
      <c r="Q442" s="9">
        <v>149.21369999999999</v>
      </c>
      <c r="R442" s="9">
        <v>156.3091</v>
      </c>
      <c r="S442" s="9">
        <v>157.78309999999999</v>
      </c>
      <c r="T442" s="9">
        <v>142.97810000000001</v>
      </c>
      <c r="U442" s="9">
        <v>144.66630000000001</v>
      </c>
      <c r="V442" s="9">
        <v>144.46039999999999</v>
      </c>
      <c r="W442" s="9">
        <v>145.99270000000001</v>
      </c>
      <c r="X442" s="9">
        <v>147.8031</v>
      </c>
      <c r="Y442" s="9">
        <v>162.51939999999999</v>
      </c>
      <c r="Z442" s="9">
        <v>152.2955</v>
      </c>
      <c r="AA442" s="9">
        <v>123.792</v>
      </c>
      <c r="AB442" s="9">
        <v>94.924700000000001</v>
      </c>
      <c r="AC442" s="9">
        <v>76.133380000000002</v>
      </c>
      <c r="AD442" s="9">
        <v>76.017660000000006</v>
      </c>
      <c r="AE442" s="9">
        <v>145.07079999999999</v>
      </c>
      <c r="AF442" s="9">
        <v>66.778689999999997</v>
      </c>
      <c r="AG442" s="9">
        <v>65.762209999999996</v>
      </c>
      <c r="AH442" s="9">
        <v>68.608230000000006</v>
      </c>
      <c r="AI442" s="9">
        <v>74.743399999999994</v>
      </c>
      <c r="AJ442" s="9">
        <v>83.049009999999996</v>
      </c>
      <c r="AK442" s="9">
        <v>96.932280000000006</v>
      </c>
      <c r="AL442" s="9">
        <v>109.47539999999999</v>
      </c>
      <c r="AM442" s="9">
        <v>124.5707</v>
      </c>
      <c r="AN442" s="9">
        <v>134.14269999999999</v>
      </c>
      <c r="AO442" s="9">
        <v>145.08359999999999</v>
      </c>
      <c r="AP442" s="9">
        <v>147.477</v>
      </c>
      <c r="AQ442" s="9">
        <v>151.41650000000001</v>
      </c>
      <c r="AR442" s="9">
        <v>152.89179999999999</v>
      </c>
      <c r="AS442" s="9">
        <v>156.518</v>
      </c>
      <c r="AT442" s="9">
        <v>157.91480000000001</v>
      </c>
      <c r="AU442" s="9">
        <v>159.26920000000001</v>
      </c>
      <c r="AV442" s="9">
        <v>162.16460000000001</v>
      </c>
      <c r="AW442" s="9">
        <v>161.20089999999999</v>
      </c>
      <c r="AX442" s="9">
        <v>159.17509999999999</v>
      </c>
      <c r="AY442" s="9">
        <v>152.26390000000001</v>
      </c>
      <c r="AZ442" s="9">
        <v>123.0214</v>
      </c>
      <c r="BA442" s="9">
        <v>94.300849999999997</v>
      </c>
      <c r="BB442" s="9">
        <v>75.724720000000005</v>
      </c>
      <c r="BC442" s="9">
        <v>75.685209999999998</v>
      </c>
      <c r="BD442" s="9">
        <v>159.1046</v>
      </c>
      <c r="BE442" s="29">
        <v>67.48312</v>
      </c>
      <c r="BF442" s="29">
        <v>67.09</v>
      </c>
      <c r="BG442" s="29">
        <v>66.831879999999998</v>
      </c>
      <c r="BH442" s="29">
        <v>66.578320000000005</v>
      </c>
      <c r="BI442" s="29">
        <v>66.727919999999997</v>
      </c>
      <c r="BJ442" s="29">
        <v>66.26643</v>
      </c>
      <c r="BK442" s="29">
        <v>67.216679999999997</v>
      </c>
      <c r="BL442" s="29">
        <v>67.921679999999995</v>
      </c>
      <c r="BM442" s="29">
        <v>70.146479999999997</v>
      </c>
      <c r="BN442" s="29">
        <v>71.390649999999994</v>
      </c>
      <c r="BO442" s="29">
        <v>73.041889999999995</v>
      </c>
      <c r="BP442" s="29">
        <v>74.489850000000004</v>
      </c>
      <c r="BQ442" s="29">
        <v>75.788960000000003</v>
      </c>
      <c r="BR442" s="29">
        <v>77.469409999999996</v>
      </c>
      <c r="BS442" s="29">
        <v>78.996440000000007</v>
      </c>
      <c r="BT442" s="29">
        <v>79.673969999999997</v>
      </c>
      <c r="BU442" s="29">
        <v>80.208370000000002</v>
      </c>
      <c r="BV442" s="29">
        <v>80.171490000000006</v>
      </c>
      <c r="BW442" s="29">
        <v>76.550200000000004</v>
      </c>
      <c r="BX442" s="29">
        <v>74.300839999999994</v>
      </c>
      <c r="BY442" s="29">
        <v>71.671679999999995</v>
      </c>
      <c r="BZ442" s="29">
        <v>70.966679999999997</v>
      </c>
      <c r="CA442" s="29">
        <v>70.362719999999996</v>
      </c>
      <c r="CB442" s="29">
        <v>69.919399999999996</v>
      </c>
      <c r="CC442" s="9">
        <v>0.23890790000000001</v>
      </c>
      <c r="CD442" s="9">
        <v>0.22153100000000001</v>
      </c>
      <c r="CE442" s="9">
        <v>0.1937355</v>
      </c>
      <c r="CF442" s="9">
        <v>0.15764359999999999</v>
      </c>
      <c r="CG442" s="9">
        <v>0.1535888</v>
      </c>
      <c r="CH442" s="9">
        <v>0.1752649</v>
      </c>
      <c r="CI442" s="9">
        <v>0.18725359999999999</v>
      </c>
      <c r="CJ442" s="9">
        <v>0.27011069999999998</v>
      </c>
      <c r="CK442" s="9">
        <v>0.43250290000000002</v>
      </c>
      <c r="CL442" s="9">
        <v>0.63981869999999996</v>
      </c>
      <c r="CM442" s="9">
        <v>0.71124710000000002</v>
      </c>
      <c r="CN442" s="9">
        <v>0.55194379999999998</v>
      </c>
      <c r="CO442" s="9">
        <v>0.42534309999999997</v>
      </c>
      <c r="CP442" s="9">
        <v>0.42813259999999997</v>
      </c>
      <c r="CQ442" s="9">
        <v>0.62427290000000002</v>
      </c>
      <c r="CR442" s="9">
        <v>0.96697040000000001</v>
      </c>
      <c r="CS442" s="9">
        <v>1.1085020000000001</v>
      </c>
      <c r="CT442" s="9">
        <v>1.3030330000000001</v>
      </c>
      <c r="CU442" s="9">
        <v>1.9170240000000001</v>
      </c>
      <c r="CV442" s="9">
        <v>1.7067289999999999</v>
      </c>
      <c r="CW442" s="9">
        <v>1.1568890000000001</v>
      </c>
      <c r="CX442" s="9">
        <v>0.54526059999999998</v>
      </c>
      <c r="CY442" s="9">
        <v>0.47834159999999998</v>
      </c>
      <c r="CZ442" s="9">
        <v>0.48841839999999997</v>
      </c>
      <c r="DA442" s="9">
        <v>0.72546060000000001</v>
      </c>
    </row>
    <row r="443" spans="1:105" x14ac:dyDescent="0.25">
      <c r="A443" s="9" t="s">
        <v>163</v>
      </c>
      <c r="B443" s="9" t="s">
        <v>164</v>
      </c>
      <c r="C443" s="9" t="s">
        <v>18</v>
      </c>
      <c r="D443" s="9" t="s">
        <v>148</v>
      </c>
      <c r="E443" s="9">
        <v>2018</v>
      </c>
      <c r="F443" s="9">
        <v>8</v>
      </c>
      <c r="BE443" s="29">
        <v>71.076030000000003</v>
      </c>
      <c r="BF443" s="29">
        <v>70.168319999999994</v>
      </c>
      <c r="BG443" s="29">
        <v>69.460400000000007</v>
      </c>
      <c r="BH443" s="29">
        <v>68.440600000000003</v>
      </c>
      <c r="BI443" s="29">
        <v>68.656639999999996</v>
      </c>
      <c r="BJ443" s="29">
        <v>68.406639999999996</v>
      </c>
      <c r="BK443" s="29">
        <v>68.802670000000006</v>
      </c>
      <c r="BL443" s="29">
        <v>69.634360000000001</v>
      </c>
      <c r="BM443" s="29">
        <v>73.947329999999994</v>
      </c>
      <c r="BN443" s="29">
        <v>78.242130000000003</v>
      </c>
      <c r="BO443" s="29">
        <v>82.124660000000006</v>
      </c>
      <c r="BP443" s="29">
        <v>83.964010000000002</v>
      </c>
      <c r="BQ443" s="29">
        <v>84.983810000000005</v>
      </c>
      <c r="BR443" s="29">
        <v>83.941730000000007</v>
      </c>
      <c r="BS443" s="29">
        <v>83.50609</v>
      </c>
      <c r="BT443" s="29">
        <v>83.91901</v>
      </c>
      <c r="BU443" s="29">
        <v>83.764849999999996</v>
      </c>
      <c r="BV443" s="29">
        <v>82.837329999999994</v>
      </c>
      <c r="BW443" s="29">
        <v>80.273169999999993</v>
      </c>
      <c r="BX443" s="29">
        <v>77.387720000000002</v>
      </c>
      <c r="BY443" s="29">
        <v>75.028559999999999</v>
      </c>
      <c r="BZ443" s="29">
        <v>73.702079999999995</v>
      </c>
      <c r="CA443" s="29">
        <v>72.643119999999996</v>
      </c>
      <c r="CB443" s="29">
        <v>72.238960000000006</v>
      </c>
    </row>
    <row r="444" spans="1:105" x14ac:dyDescent="0.25">
      <c r="A444" s="9" t="s">
        <v>163</v>
      </c>
      <c r="B444" s="9" t="s">
        <v>164</v>
      </c>
      <c r="C444" s="9" t="s">
        <v>18</v>
      </c>
      <c r="D444" s="9" t="s">
        <v>148</v>
      </c>
      <c r="E444" s="9">
        <v>2018</v>
      </c>
      <c r="F444" s="9">
        <v>9</v>
      </c>
      <c r="BE444" s="29">
        <v>70.856440000000006</v>
      </c>
      <c r="BF444" s="29">
        <v>70.398510000000002</v>
      </c>
      <c r="BG444" s="29">
        <v>70.252470000000002</v>
      </c>
      <c r="BH444" s="29">
        <v>69.440600000000003</v>
      </c>
      <c r="BI444" s="29">
        <v>69.002470000000002</v>
      </c>
      <c r="BJ444" s="29">
        <v>68.710400000000007</v>
      </c>
      <c r="BK444" s="29">
        <v>69.188119999999998</v>
      </c>
      <c r="BL444" s="29">
        <v>70.146039999999999</v>
      </c>
      <c r="BM444" s="29">
        <v>72.873760000000004</v>
      </c>
      <c r="BN444" s="29">
        <v>76.767330000000001</v>
      </c>
      <c r="BO444" s="29">
        <v>81.304460000000006</v>
      </c>
      <c r="BP444" s="29">
        <v>82.80198</v>
      </c>
      <c r="BQ444" s="29">
        <v>84.69802</v>
      </c>
      <c r="BR444" s="29">
        <v>85.428219999999996</v>
      </c>
      <c r="BS444" s="29">
        <v>86.074259999999995</v>
      </c>
      <c r="BT444" s="29">
        <v>86.324259999999995</v>
      </c>
      <c r="BU444" s="29">
        <v>85.534649999999999</v>
      </c>
      <c r="BV444" s="29">
        <v>84.13861</v>
      </c>
      <c r="BW444" s="29">
        <v>83.764849999999996</v>
      </c>
      <c r="BX444" s="29">
        <v>78.727720000000005</v>
      </c>
      <c r="BY444" s="29">
        <v>76.292079999999999</v>
      </c>
      <c r="BZ444" s="29">
        <v>74.356440000000006</v>
      </c>
      <c r="CA444" s="29">
        <v>73.460400000000007</v>
      </c>
      <c r="CB444" s="29">
        <v>72.814350000000005</v>
      </c>
    </row>
    <row r="445" spans="1:105" x14ac:dyDescent="0.25">
      <c r="A445" s="9" t="s">
        <v>163</v>
      </c>
      <c r="B445" s="9" t="s">
        <v>164</v>
      </c>
      <c r="C445" s="9" t="s">
        <v>18</v>
      </c>
      <c r="D445" s="9" t="s">
        <v>148</v>
      </c>
      <c r="E445" s="9">
        <v>2018</v>
      </c>
      <c r="F445" s="9">
        <v>10</v>
      </c>
      <c r="BE445" s="29">
        <v>64.556240000000003</v>
      </c>
      <c r="BF445" s="29">
        <v>64.460400000000007</v>
      </c>
      <c r="BG445" s="29">
        <v>64.025199999999998</v>
      </c>
      <c r="BH445" s="29">
        <v>62.931829999999998</v>
      </c>
      <c r="BI445" s="29">
        <v>61.63747</v>
      </c>
      <c r="BJ445" s="29">
        <v>61.24436</v>
      </c>
      <c r="BK445" s="29">
        <v>61.021830000000001</v>
      </c>
      <c r="BL445" s="29">
        <v>61.43</v>
      </c>
      <c r="BM445" s="29">
        <v>63.648960000000002</v>
      </c>
      <c r="BN445" s="29">
        <v>67.783760000000001</v>
      </c>
      <c r="BO445" s="29">
        <v>71.376040000000003</v>
      </c>
      <c r="BP445" s="29">
        <v>75.02901</v>
      </c>
      <c r="BQ445" s="29">
        <v>77.520250000000004</v>
      </c>
      <c r="BR445" s="29">
        <v>77.154600000000002</v>
      </c>
      <c r="BS445" s="29">
        <v>76.876679999999993</v>
      </c>
      <c r="BT445" s="29">
        <v>75.982919999999993</v>
      </c>
      <c r="BU445" s="29">
        <v>74.985839999999996</v>
      </c>
      <c r="BV445" s="29">
        <v>74.604399999999998</v>
      </c>
      <c r="BW445" s="29">
        <v>73.080600000000004</v>
      </c>
      <c r="BX445" s="29">
        <v>70.342280000000002</v>
      </c>
      <c r="BY445" s="29">
        <v>69.067279999999997</v>
      </c>
      <c r="BZ445" s="29">
        <v>67.581239999999994</v>
      </c>
      <c r="CA445" s="29">
        <v>66.996639999999999</v>
      </c>
      <c r="CB445" s="29">
        <v>65.724999999999994</v>
      </c>
    </row>
    <row r="446" spans="1:105" x14ac:dyDescent="0.25">
      <c r="A446" s="9" t="s">
        <v>163</v>
      </c>
      <c r="B446" s="9" t="s">
        <v>164</v>
      </c>
      <c r="C446" s="9" t="s">
        <v>18</v>
      </c>
      <c r="D446" s="9" t="s">
        <v>148</v>
      </c>
      <c r="E446" s="9">
        <v>2019</v>
      </c>
      <c r="F446" s="9">
        <v>5</v>
      </c>
      <c r="BE446" s="29">
        <v>60.606569999999998</v>
      </c>
      <c r="BF446" s="29">
        <v>60.539029999999997</v>
      </c>
      <c r="BG446" s="29">
        <v>60.497990000000001</v>
      </c>
      <c r="BH446" s="29">
        <v>60.643509999999999</v>
      </c>
      <c r="BI446" s="29">
        <v>60.617310000000003</v>
      </c>
      <c r="BJ446" s="29">
        <v>60.590820000000001</v>
      </c>
      <c r="BK446" s="29">
        <v>61.180750000000003</v>
      </c>
      <c r="BL446" s="29">
        <v>61.285220000000002</v>
      </c>
      <c r="BM446" s="29">
        <v>63.234250000000003</v>
      </c>
      <c r="BN446" s="29">
        <v>65.094549999999998</v>
      </c>
      <c r="BO446" s="29">
        <v>67.595380000000006</v>
      </c>
      <c r="BP446" s="29">
        <v>69.088650000000001</v>
      </c>
      <c r="BQ446" s="29">
        <v>69.560149999999993</v>
      </c>
      <c r="BR446" s="29">
        <v>69.757459999999995</v>
      </c>
      <c r="BS446" s="29">
        <v>69.062160000000006</v>
      </c>
      <c r="BT446" s="29">
        <v>69.339550000000003</v>
      </c>
      <c r="BU446" s="29">
        <v>68.305530000000005</v>
      </c>
      <c r="BV446" s="29">
        <v>66.431560000000005</v>
      </c>
      <c r="BW446" s="29">
        <v>64.206050000000005</v>
      </c>
      <c r="BX446" s="29">
        <v>62.215969999999999</v>
      </c>
      <c r="BY446" s="29">
        <v>61.326270000000001</v>
      </c>
      <c r="BZ446" s="29">
        <v>61.17</v>
      </c>
      <c r="CA446" s="29">
        <v>61.315519999999999</v>
      </c>
      <c r="CB446" s="29">
        <v>61.158360000000002</v>
      </c>
    </row>
    <row r="447" spans="1:105" x14ac:dyDescent="0.25">
      <c r="A447" s="9" t="s">
        <v>163</v>
      </c>
      <c r="B447" s="9" t="s">
        <v>164</v>
      </c>
      <c r="C447" s="9" t="s">
        <v>18</v>
      </c>
      <c r="D447" s="9" t="s">
        <v>148</v>
      </c>
      <c r="E447" s="9">
        <v>2019</v>
      </c>
      <c r="F447" s="9">
        <v>6</v>
      </c>
      <c r="BE447" s="29">
        <v>64.09</v>
      </c>
      <c r="BF447" s="29">
        <v>63.735520000000001</v>
      </c>
      <c r="BG447" s="29">
        <v>63.342910000000003</v>
      </c>
      <c r="BH447" s="29">
        <v>63.301870000000001</v>
      </c>
      <c r="BI447" s="29">
        <v>62.935749999999999</v>
      </c>
      <c r="BJ447" s="29">
        <v>62.987540000000003</v>
      </c>
      <c r="BK447" s="29">
        <v>63.337910000000001</v>
      </c>
      <c r="BL447" s="29">
        <v>64.984250000000003</v>
      </c>
      <c r="BM447" s="29">
        <v>67.143429999999995</v>
      </c>
      <c r="BN447" s="29">
        <v>71.095380000000006</v>
      </c>
      <c r="BO447" s="29">
        <v>74.117760000000004</v>
      </c>
      <c r="BP447" s="29">
        <v>74.565969999999993</v>
      </c>
      <c r="BQ447" s="29">
        <v>75.898880000000005</v>
      </c>
      <c r="BR447" s="29">
        <v>75.810149999999993</v>
      </c>
      <c r="BS447" s="29">
        <v>74.615750000000006</v>
      </c>
      <c r="BT447" s="29">
        <v>74.026120000000006</v>
      </c>
      <c r="BU447" s="29">
        <v>72.905079999999998</v>
      </c>
      <c r="BV447" s="29">
        <v>71.690299999999993</v>
      </c>
      <c r="BW447" s="29">
        <v>70.763660000000002</v>
      </c>
      <c r="BX447" s="29">
        <v>69.168809999999993</v>
      </c>
      <c r="BY447" s="29">
        <v>66.562610000000006</v>
      </c>
      <c r="BZ447" s="29">
        <v>65.527389999999997</v>
      </c>
      <c r="CA447" s="29">
        <v>64.675820000000002</v>
      </c>
      <c r="CB447" s="29">
        <v>63.996270000000003</v>
      </c>
    </row>
    <row r="448" spans="1:105" x14ac:dyDescent="0.25">
      <c r="A448" s="9" t="s">
        <v>163</v>
      </c>
      <c r="B448" s="9" t="s">
        <v>164</v>
      </c>
      <c r="C448" s="9" t="s">
        <v>18</v>
      </c>
      <c r="D448" s="9" t="s">
        <v>148</v>
      </c>
      <c r="E448" s="9">
        <v>2019</v>
      </c>
      <c r="F448" s="9">
        <v>7</v>
      </c>
      <c r="G448" s="9">
        <v>65.138249999999999</v>
      </c>
      <c r="H448" s="9">
        <v>64.328900000000004</v>
      </c>
      <c r="I448" s="9">
        <v>66.961200000000005</v>
      </c>
      <c r="J448" s="9">
        <v>73.371960000000001</v>
      </c>
      <c r="K448" s="9">
        <v>81.707369999999997</v>
      </c>
      <c r="L448" s="9">
        <v>96.06429</v>
      </c>
      <c r="M448" s="9">
        <v>109.09480000000001</v>
      </c>
      <c r="N448" s="9">
        <v>126.333</v>
      </c>
      <c r="O448" s="9">
        <v>135.94409999999999</v>
      </c>
      <c r="P448" s="9">
        <v>146.3963</v>
      </c>
      <c r="Q448" s="9">
        <v>149.18979999999999</v>
      </c>
      <c r="R448" s="9">
        <v>156.2801</v>
      </c>
      <c r="S448" s="9">
        <v>157.7783</v>
      </c>
      <c r="T448" s="9">
        <v>142.98480000000001</v>
      </c>
      <c r="U448" s="9">
        <v>144.673</v>
      </c>
      <c r="V448" s="9">
        <v>144.4547</v>
      </c>
      <c r="W448" s="9">
        <v>146.00110000000001</v>
      </c>
      <c r="X448" s="9">
        <v>147.77959999999999</v>
      </c>
      <c r="Y448" s="9">
        <v>162.52979999999999</v>
      </c>
      <c r="Z448" s="9">
        <v>152.2878</v>
      </c>
      <c r="AA448" s="9">
        <v>123.7616</v>
      </c>
      <c r="AB448" s="9">
        <v>94.857150000000004</v>
      </c>
      <c r="AC448" s="9">
        <v>76.140439999999998</v>
      </c>
      <c r="AD448" s="9">
        <v>76.024730000000005</v>
      </c>
      <c r="AE448" s="9">
        <v>145.07329999999999</v>
      </c>
      <c r="AF448" s="9">
        <v>66.82911</v>
      </c>
      <c r="AG448" s="9">
        <v>65.807450000000003</v>
      </c>
      <c r="AH448" s="9">
        <v>68.662679999999995</v>
      </c>
      <c r="AI448" s="9">
        <v>74.785870000000003</v>
      </c>
      <c r="AJ448" s="9">
        <v>83.084969999999998</v>
      </c>
      <c r="AK448" s="9">
        <v>96.953019999999995</v>
      </c>
      <c r="AL448" s="9">
        <v>109.4473</v>
      </c>
      <c r="AM448" s="9">
        <v>124.529</v>
      </c>
      <c r="AN448" s="9">
        <v>134.0932</v>
      </c>
      <c r="AO448" s="9">
        <v>145.05789999999999</v>
      </c>
      <c r="AP448" s="9">
        <v>147.45310000000001</v>
      </c>
      <c r="AQ448" s="9">
        <v>151.38749999999999</v>
      </c>
      <c r="AR448" s="9">
        <v>152.887</v>
      </c>
      <c r="AS448" s="9">
        <v>156.5247</v>
      </c>
      <c r="AT448" s="9">
        <v>157.92160000000001</v>
      </c>
      <c r="AU448" s="9">
        <v>159.26349999999999</v>
      </c>
      <c r="AV448" s="9">
        <v>162.173</v>
      </c>
      <c r="AW448" s="9">
        <v>161.17740000000001</v>
      </c>
      <c r="AX448" s="9">
        <v>159.18559999999999</v>
      </c>
      <c r="AY448" s="9">
        <v>152.25620000000001</v>
      </c>
      <c r="AZ448" s="9">
        <v>122.991</v>
      </c>
      <c r="BA448" s="9">
        <v>94.233310000000003</v>
      </c>
      <c r="BB448" s="9">
        <v>75.731780000000001</v>
      </c>
      <c r="BC448" s="9">
        <v>75.692279999999997</v>
      </c>
      <c r="BD448" s="9">
        <v>159.1071</v>
      </c>
      <c r="BE448" s="29">
        <v>67.48312</v>
      </c>
      <c r="BF448" s="29">
        <v>67.09</v>
      </c>
      <c r="BG448" s="29">
        <v>66.831879999999998</v>
      </c>
      <c r="BH448" s="29">
        <v>66.578320000000005</v>
      </c>
      <c r="BI448" s="29">
        <v>66.727919999999997</v>
      </c>
      <c r="BJ448" s="29">
        <v>66.26643</v>
      </c>
      <c r="BK448" s="29">
        <v>67.216679999999997</v>
      </c>
      <c r="BL448" s="29">
        <v>67.921679999999995</v>
      </c>
      <c r="BM448" s="29">
        <v>70.146479999999997</v>
      </c>
      <c r="BN448" s="29">
        <v>71.390649999999994</v>
      </c>
      <c r="BO448" s="29">
        <v>73.041889999999995</v>
      </c>
      <c r="BP448" s="29">
        <v>74.489850000000004</v>
      </c>
      <c r="BQ448" s="29">
        <v>75.788960000000003</v>
      </c>
      <c r="BR448" s="29">
        <v>77.469409999999996</v>
      </c>
      <c r="BS448" s="29">
        <v>78.996440000000007</v>
      </c>
      <c r="BT448" s="29">
        <v>79.673969999999997</v>
      </c>
      <c r="BU448" s="29">
        <v>80.208370000000002</v>
      </c>
      <c r="BV448" s="29">
        <v>80.171490000000006</v>
      </c>
      <c r="BW448" s="29">
        <v>76.550200000000004</v>
      </c>
      <c r="BX448" s="29">
        <v>74.300839999999994</v>
      </c>
      <c r="BY448" s="29">
        <v>71.671679999999995</v>
      </c>
      <c r="BZ448" s="29">
        <v>70.966679999999997</v>
      </c>
      <c r="CA448" s="29">
        <v>70.362719999999996</v>
      </c>
      <c r="CB448" s="29">
        <v>69.919399999999996</v>
      </c>
      <c r="CC448" s="9">
        <v>0.23778340000000001</v>
      </c>
      <c r="CD448" s="9">
        <v>0.2204217</v>
      </c>
      <c r="CE448" s="9">
        <v>0.19281980000000001</v>
      </c>
      <c r="CF448" s="9">
        <v>0.1568947</v>
      </c>
      <c r="CG448" s="9">
        <v>0.1528863</v>
      </c>
      <c r="CH448" s="9">
        <v>0.17446999999999999</v>
      </c>
      <c r="CI448" s="9">
        <v>0.1863185</v>
      </c>
      <c r="CJ448" s="9">
        <v>0.26944420000000002</v>
      </c>
      <c r="CK448" s="9">
        <v>0.43124020000000002</v>
      </c>
      <c r="CL448" s="9">
        <v>0.63831369999999998</v>
      </c>
      <c r="CM448" s="9">
        <v>0.71019639999999995</v>
      </c>
      <c r="CN448" s="9">
        <v>0.55031620000000003</v>
      </c>
      <c r="CO448" s="9">
        <v>0.42263079999999997</v>
      </c>
      <c r="CP448" s="9">
        <v>0.4256027</v>
      </c>
      <c r="CQ448" s="9">
        <v>0.62140240000000002</v>
      </c>
      <c r="CR448" s="9">
        <v>0.96345530000000001</v>
      </c>
      <c r="CS448" s="9">
        <v>1.105664</v>
      </c>
      <c r="CT448" s="9">
        <v>1.300953</v>
      </c>
      <c r="CU448" s="9">
        <v>1.914863</v>
      </c>
      <c r="CV448" s="9">
        <v>1.70635</v>
      </c>
      <c r="CW448" s="9">
        <v>1.1553249999999999</v>
      </c>
      <c r="CX448" s="9">
        <v>0.54276659999999999</v>
      </c>
      <c r="CY448" s="9">
        <v>0.47556150000000003</v>
      </c>
      <c r="CZ448" s="9">
        <v>0.48539169999999998</v>
      </c>
      <c r="DA448" s="9">
        <v>0.7231938</v>
      </c>
    </row>
    <row r="449" spans="1:105" x14ac:dyDescent="0.25">
      <c r="A449" s="9" t="s">
        <v>163</v>
      </c>
      <c r="B449" s="9" t="s">
        <v>164</v>
      </c>
      <c r="C449" s="9" t="s">
        <v>18</v>
      </c>
      <c r="D449" s="9" t="s">
        <v>148</v>
      </c>
      <c r="E449" s="9">
        <v>2019</v>
      </c>
      <c r="F449" s="9">
        <v>8</v>
      </c>
      <c r="BE449" s="29">
        <v>71.076030000000003</v>
      </c>
      <c r="BF449" s="29">
        <v>70.168319999999994</v>
      </c>
      <c r="BG449" s="29">
        <v>69.460400000000007</v>
      </c>
      <c r="BH449" s="29">
        <v>68.440600000000003</v>
      </c>
      <c r="BI449" s="29">
        <v>68.656639999999996</v>
      </c>
      <c r="BJ449" s="29">
        <v>68.406639999999996</v>
      </c>
      <c r="BK449" s="29">
        <v>68.802670000000006</v>
      </c>
      <c r="BL449" s="29">
        <v>69.634360000000001</v>
      </c>
      <c r="BM449" s="29">
        <v>73.947329999999994</v>
      </c>
      <c r="BN449" s="29">
        <v>78.242130000000003</v>
      </c>
      <c r="BO449" s="29">
        <v>82.124660000000006</v>
      </c>
      <c r="BP449" s="29">
        <v>83.964010000000002</v>
      </c>
      <c r="BQ449" s="29">
        <v>84.983810000000005</v>
      </c>
      <c r="BR449" s="29">
        <v>83.941730000000007</v>
      </c>
      <c r="BS449" s="29">
        <v>83.50609</v>
      </c>
      <c r="BT449" s="29">
        <v>83.91901</v>
      </c>
      <c r="BU449" s="29">
        <v>83.764849999999996</v>
      </c>
      <c r="BV449" s="29">
        <v>82.837329999999994</v>
      </c>
      <c r="BW449" s="29">
        <v>80.273169999999993</v>
      </c>
      <c r="BX449" s="29">
        <v>77.387720000000002</v>
      </c>
      <c r="BY449" s="29">
        <v>75.028559999999999</v>
      </c>
      <c r="BZ449" s="29">
        <v>73.702079999999995</v>
      </c>
      <c r="CA449" s="29">
        <v>72.643119999999996</v>
      </c>
      <c r="CB449" s="29">
        <v>72.238960000000006</v>
      </c>
    </row>
    <row r="450" spans="1:105" x14ac:dyDescent="0.25">
      <c r="A450" s="9" t="s">
        <v>163</v>
      </c>
      <c r="B450" s="9" t="s">
        <v>164</v>
      </c>
      <c r="C450" s="9" t="s">
        <v>18</v>
      </c>
      <c r="D450" s="9" t="s">
        <v>148</v>
      </c>
      <c r="E450" s="9">
        <v>2019</v>
      </c>
      <c r="F450" s="9">
        <v>9</v>
      </c>
      <c r="BE450" s="29">
        <v>70.856440000000006</v>
      </c>
      <c r="BF450" s="29">
        <v>70.398510000000002</v>
      </c>
      <c r="BG450" s="29">
        <v>70.252470000000002</v>
      </c>
      <c r="BH450" s="29">
        <v>69.440600000000003</v>
      </c>
      <c r="BI450" s="29">
        <v>69.002470000000002</v>
      </c>
      <c r="BJ450" s="29">
        <v>68.710400000000007</v>
      </c>
      <c r="BK450" s="29">
        <v>69.188119999999998</v>
      </c>
      <c r="BL450" s="29">
        <v>70.146039999999999</v>
      </c>
      <c r="BM450" s="29">
        <v>72.873760000000004</v>
      </c>
      <c r="BN450" s="29">
        <v>76.767330000000001</v>
      </c>
      <c r="BO450" s="29">
        <v>81.304460000000006</v>
      </c>
      <c r="BP450" s="29">
        <v>82.80198</v>
      </c>
      <c r="BQ450" s="29">
        <v>84.69802</v>
      </c>
      <c r="BR450" s="29">
        <v>85.428219999999996</v>
      </c>
      <c r="BS450" s="29">
        <v>86.074259999999995</v>
      </c>
      <c r="BT450" s="29">
        <v>86.324259999999995</v>
      </c>
      <c r="BU450" s="29">
        <v>85.534649999999999</v>
      </c>
      <c r="BV450" s="29">
        <v>84.13861</v>
      </c>
      <c r="BW450" s="29">
        <v>83.764849999999996</v>
      </c>
      <c r="BX450" s="29">
        <v>78.727720000000005</v>
      </c>
      <c r="BY450" s="29">
        <v>76.292079999999999</v>
      </c>
      <c r="BZ450" s="29">
        <v>74.356440000000006</v>
      </c>
      <c r="CA450" s="29">
        <v>73.460400000000007</v>
      </c>
      <c r="CB450" s="29">
        <v>72.814350000000005</v>
      </c>
    </row>
    <row r="451" spans="1:105" x14ac:dyDescent="0.25">
      <c r="A451" s="9" t="s">
        <v>163</v>
      </c>
      <c r="B451" s="9" t="s">
        <v>164</v>
      </c>
      <c r="C451" s="9" t="s">
        <v>18</v>
      </c>
      <c r="D451" s="9" t="s">
        <v>148</v>
      </c>
      <c r="E451" s="9">
        <v>2019</v>
      </c>
      <c r="F451" s="9">
        <v>10</v>
      </c>
      <c r="BE451" s="29">
        <v>64.556240000000003</v>
      </c>
      <c r="BF451" s="29">
        <v>64.460400000000007</v>
      </c>
      <c r="BG451" s="29">
        <v>64.025199999999998</v>
      </c>
      <c r="BH451" s="29">
        <v>62.931829999999998</v>
      </c>
      <c r="BI451" s="29">
        <v>61.63747</v>
      </c>
      <c r="BJ451" s="29">
        <v>61.24436</v>
      </c>
      <c r="BK451" s="29">
        <v>61.021830000000001</v>
      </c>
      <c r="BL451" s="29">
        <v>61.43</v>
      </c>
      <c r="BM451" s="29">
        <v>63.648960000000002</v>
      </c>
      <c r="BN451" s="29">
        <v>67.783760000000001</v>
      </c>
      <c r="BO451" s="29">
        <v>71.376040000000003</v>
      </c>
      <c r="BP451" s="29">
        <v>75.02901</v>
      </c>
      <c r="BQ451" s="29">
        <v>77.520250000000004</v>
      </c>
      <c r="BR451" s="29">
        <v>77.154600000000002</v>
      </c>
      <c r="BS451" s="29">
        <v>76.876679999999993</v>
      </c>
      <c r="BT451" s="29">
        <v>75.982919999999993</v>
      </c>
      <c r="BU451" s="29">
        <v>74.985839999999996</v>
      </c>
      <c r="BV451" s="29">
        <v>74.604399999999998</v>
      </c>
      <c r="BW451" s="29">
        <v>73.080600000000004</v>
      </c>
      <c r="BX451" s="29">
        <v>70.342280000000002</v>
      </c>
      <c r="BY451" s="29">
        <v>69.067279999999997</v>
      </c>
      <c r="BZ451" s="29">
        <v>67.581239999999994</v>
      </c>
      <c r="CA451" s="29">
        <v>66.996639999999999</v>
      </c>
      <c r="CB451" s="29">
        <v>65.724999999999994</v>
      </c>
    </row>
    <row r="452" spans="1:105" x14ac:dyDescent="0.25">
      <c r="A452" s="9" t="s">
        <v>163</v>
      </c>
      <c r="B452" s="9" t="s">
        <v>164</v>
      </c>
      <c r="C452" s="9" t="s">
        <v>18</v>
      </c>
      <c r="D452" s="9" t="s">
        <v>148</v>
      </c>
      <c r="E452" s="9">
        <v>2020</v>
      </c>
      <c r="F452" s="9">
        <v>5</v>
      </c>
      <c r="BE452" s="29">
        <v>60.606569999999998</v>
      </c>
      <c r="BF452" s="29">
        <v>60.539029999999997</v>
      </c>
      <c r="BG452" s="29">
        <v>60.497990000000001</v>
      </c>
      <c r="BH452" s="29">
        <v>60.643509999999999</v>
      </c>
      <c r="BI452" s="29">
        <v>60.617310000000003</v>
      </c>
      <c r="BJ452" s="29">
        <v>60.590820000000001</v>
      </c>
      <c r="BK452" s="29">
        <v>61.180750000000003</v>
      </c>
      <c r="BL452" s="29">
        <v>61.285220000000002</v>
      </c>
      <c r="BM452" s="29">
        <v>63.234250000000003</v>
      </c>
      <c r="BN452" s="29">
        <v>65.094549999999998</v>
      </c>
      <c r="BO452" s="29">
        <v>67.595380000000006</v>
      </c>
      <c r="BP452" s="29">
        <v>69.088650000000001</v>
      </c>
      <c r="BQ452" s="29">
        <v>69.560149999999993</v>
      </c>
      <c r="BR452" s="29">
        <v>69.757459999999995</v>
      </c>
      <c r="BS452" s="29">
        <v>69.062160000000006</v>
      </c>
      <c r="BT452" s="29">
        <v>69.339550000000003</v>
      </c>
      <c r="BU452" s="29">
        <v>68.305530000000005</v>
      </c>
      <c r="BV452" s="29">
        <v>66.431560000000005</v>
      </c>
      <c r="BW452" s="29">
        <v>64.206050000000005</v>
      </c>
      <c r="BX452" s="29">
        <v>62.215969999999999</v>
      </c>
      <c r="BY452" s="29">
        <v>61.326270000000001</v>
      </c>
      <c r="BZ452" s="29">
        <v>61.17</v>
      </c>
      <c r="CA452" s="29">
        <v>61.315519999999999</v>
      </c>
      <c r="CB452" s="29">
        <v>61.158360000000002</v>
      </c>
    </row>
    <row r="453" spans="1:105" x14ac:dyDescent="0.25">
      <c r="A453" s="9" t="s">
        <v>163</v>
      </c>
      <c r="B453" s="9" t="s">
        <v>164</v>
      </c>
      <c r="C453" s="9" t="s">
        <v>18</v>
      </c>
      <c r="D453" s="9" t="s">
        <v>148</v>
      </c>
      <c r="E453" s="9">
        <v>2020</v>
      </c>
      <c r="F453" s="9">
        <v>6</v>
      </c>
      <c r="BE453" s="29">
        <v>64.09</v>
      </c>
      <c r="BF453" s="29">
        <v>63.735520000000001</v>
      </c>
      <c r="BG453" s="29">
        <v>63.342910000000003</v>
      </c>
      <c r="BH453" s="29">
        <v>63.301870000000001</v>
      </c>
      <c r="BI453" s="29">
        <v>62.935749999999999</v>
      </c>
      <c r="BJ453" s="29">
        <v>62.987540000000003</v>
      </c>
      <c r="BK453" s="29">
        <v>63.337910000000001</v>
      </c>
      <c r="BL453" s="29">
        <v>64.984250000000003</v>
      </c>
      <c r="BM453" s="29">
        <v>67.143429999999995</v>
      </c>
      <c r="BN453" s="29">
        <v>71.095380000000006</v>
      </c>
      <c r="BO453" s="29">
        <v>74.117760000000004</v>
      </c>
      <c r="BP453" s="29">
        <v>74.565969999999993</v>
      </c>
      <c r="BQ453" s="29">
        <v>75.898880000000005</v>
      </c>
      <c r="BR453" s="29">
        <v>75.810149999999993</v>
      </c>
      <c r="BS453" s="29">
        <v>74.615750000000006</v>
      </c>
      <c r="BT453" s="29">
        <v>74.026120000000006</v>
      </c>
      <c r="BU453" s="29">
        <v>72.905079999999998</v>
      </c>
      <c r="BV453" s="29">
        <v>71.690299999999993</v>
      </c>
      <c r="BW453" s="29">
        <v>70.763660000000002</v>
      </c>
      <c r="BX453" s="29">
        <v>69.168809999999993</v>
      </c>
      <c r="BY453" s="29">
        <v>66.562610000000006</v>
      </c>
      <c r="BZ453" s="29">
        <v>65.527389999999997</v>
      </c>
      <c r="CA453" s="29">
        <v>64.675820000000002</v>
      </c>
      <c r="CB453" s="29">
        <v>63.996270000000003</v>
      </c>
    </row>
    <row r="454" spans="1:105" x14ac:dyDescent="0.25">
      <c r="A454" s="9" t="s">
        <v>163</v>
      </c>
      <c r="B454" s="9" t="s">
        <v>164</v>
      </c>
      <c r="C454" s="9" t="s">
        <v>18</v>
      </c>
      <c r="D454" s="9" t="s">
        <v>148</v>
      </c>
      <c r="E454" s="9">
        <v>2020</v>
      </c>
      <c r="F454" s="9">
        <v>7</v>
      </c>
      <c r="G454" s="9">
        <v>65.182980000000001</v>
      </c>
      <c r="H454" s="9">
        <v>64.373149999999995</v>
      </c>
      <c r="I454" s="9">
        <v>66.962549999999993</v>
      </c>
      <c r="J454" s="9">
        <v>73.361670000000004</v>
      </c>
      <c r="K454" s="9">
        <v>81.698819999999998</v>
      </c>
      <c r="L454" s="9">
        <v>96.026920000000004</v>
      </c>
      <c r="M454" s="9">
        <v>109.0731</v>
      </c>
      <c r="N454" s="9">
        <v>126.33710000000001</v>
      </c>
      <c r="O454" s="9">
        <v>136.0138</v>
      </c>
      <c r="P454" s="9">
        <v>146.42859999999999</v>
      </c>
      <c r="Q454" s="9">
        <v>149.1935</v>
      </c>
      <c r="R454" s="9">
        <v>156.2938</v>
      </c>
      <c r="S454" s="9">
        <v>157.81190000000001</v>
      </c>
      <c r="T454" s="9">
        <v>143.0102</v>
      </c>
      <c r="U454" s="9">
        <v>144.6985</v>
      </c>
      <c r="V454" s="9">
        <v>144.50909999999999</v>
      </c>
      <c r="W454" s="9">
        <v>146.04470000000001</v>
      </c>
      <c r="X454" s="9">
        <v>147.82310000000001</v>
      </c>
      <c r="Y454" s="9">
        <v>162.5668</v>
      </c>
      <c r="Z454" s="9">
        <v>152.3749</v>
      </c>
      <c r="AA454" s="9">
        <v>123.85980000000001</v>
      </c>
      <c r="AB454" s="9">
        <v>94.997799999999998</v>
      </c>
      <c r="AC454" s="9">
        <v>76.031379999999999</v>
      </c>
      <c r="AD454" s="9">
        <v>75.915660000000003</v>
      </c>
      <c r="AE454" s="9">
        <v>145.1121</v>
      </c>
      <c r="AF454" s="9">
        <v>66.873840000000001</v>
      </c>
      <c r="AG454" s="9">
        <v>65.851680000000002</v>
      </c>
      <c r="AH454" s="9">
        <v>68.664019999999994</v>
      </c>
      <c r="AI454" s="9">
        <v>74.775580000000005</v>
      </c>
      <c r="AJ454" s="9">
        <v>83.076419999999999</v>
      </c>
      <c r="AK454" s="9">
        <v>96.915649999999999</v>
      </c>
      <c r="AL454" s="9">
        <v>109.4256</v>
      </c>
      <c r="AM454" s="9">
        <v>124.5331</v>
      </c>
      <c r="AN454" s="9">
        <v>134.16290000000001</v>
      </c>
      <c r="AO454" s="9">
        <v>145.09010000000001</v>
      </c>
      <c r="AP454" s="9">
        <v>147.45679999999999</v>
      </c>
      <c r="AQ454" s="9">
        <v>151.40119999999999</v>
      </c>
      <c r="AR454" s="9">
        <v>152.9205</v>
      </c>
      <c r="AS454" s="9">
        <v>156.55019999999999</v>
      </c>
      <c r="AT454" s="9">
        <v>157.947</v>
      </c>
      <c r="AU454" s="9">
        <v>159.31800000000001</v>
      </c>
      <c r="AV454" s="9">
        <v>162.2166</v>
      </c>
      <c r="AW454" s="9">
        <v>161.2209</v>
      </c>
      <c r="AX454" s="9">
        <v>159.2225</v>
      </c>
      <c r="AY454" s="9">
        <v>152.3433</v>
      </c>
      <c r="AZ454" s="9">
        <v>123.08920000000001</v>
      </c>
      <c r="BA454" s="9">
        <v>94.373949999999994</v>
      </c>
      <c r="BB454" s="9">
        <v>75.622720000000001</v>
      </c>
      <c r="BC454" s="9">
        <v>75.583209999999994</v>
      </c>
      <c r="BD454" s="9">
        <v>159.14590000000001</v>
      </c>
      <c r="BE454" s="29">
        <v>67.48312</v>
      </c>
      <c r="BF454" s="29">
        <v>67.09</v>
      </c>
      <c r="BG454" s="29">
        <v>66.831879999999998</v>
      </c>
      <c r="BH454" s="29">
        <v>66.578320000000005</v>
      </c>
      <c r="BI454" s="29">
        <v>66.727919999999997</v>
      </c>
      <c r="BJ454" s="29">
        <v>66.26643</v>
      </c>
      <c r="BK454" s="29">
        <v>67.216679999999997</v>
      </c>
      <c r="BL454" s="29">
        <v>67.921679999999995</v>
      </c>
      <c r="BM454" s="29">
        <v>70.146479999999997</v>
      </c>
      <c r="BN454" s="29">
        <v>71.390649999999994</v>
      </c>
      <c r="BO454" s="29">
        <v>73.041889999999995</v>
      </c>
      <c r="BP454" s="29">
        <v>74.489850000000004</v>
      </c>
      <c r="BQ454" s="29">
        <v>75.788960000000003</v>
      </c>
      <c r="BR454" s="29">
        <v>77.469409999999996</v>
      </c>
      <c r="BS454" s="29">
        <v>78.996440000000007</v>
      </c>
      <c r="BT454" s="29">
        <v>79.673969999999997</v>
      </c>
      <c r="BU454" s="29">
        <v>80.208370000000002</v>
      </c>
      <c r="BV454" s="29">
        <v>80.171490000000006</v>
      </c>
      <c r="BW454" s="29">
        <v>76.550200000000004</v>
      </c>
      <c r="BX454" s="29">
        <v>74.300839999999994</v>
      </c>
      <c r="BY454" s="29">
        <v>71.671679999999995</v>
      </c>
      <c r="BZ454" s="29">
        <v>70.966679999999997</v>
      </c>
      <c r="CA454" s="29">
        <v>70.362719999999996</v>
      </c>
      <c r="CB454" s="29">
        <v>69.919399999999996</v>
      </c>
      <c r="CC454" s="9">
        <v>0.23791609999999999</v>
      </c>
      <c r="CD454" s="9">
        <v>0.2205675</v>
      </c>
      <c r="CE454" s="9">
        <v>0.1929292</v>
      </c>
      <c r="CF454" s="9">
        <v>0.1569815</v>
      </c>
      <c r="CG454" s="9">
        <v>0.15300569999999999</v>
      </c>
      <c r="CH454" s="9">
        <v>0.1745449</v>
      </c>
      <c r="CI454" s="9">
        <v>0.18660950000000001</v>
      </c>
      <c r="CJ454" s="9">
        <v>0.26950770000000002</v>
      </c>
      <c r="CK454" s="9">
        <v>0.43190010000000001</v>
      </c>
      <c r="CL454" s="9">
        <v>0.63921019999999995</v>
      </c>
      <c r="CM454" s="9">
        <v>0.7123448</v>
      </c>
      <c r="CN454" s="9">
        <v>0.55337270000000005</v>
      </c>
      <c r="CO454" s="9">
        <v>0.42475039999999997</v>
      </c>
      <c r="CP454" s="9">
        <v>0.42608220000000002</v>
      </c>
      <c r="CQ454" s="9">
        <v>0.62155280000000002</v>
      </c>
      <c r="CR454" s="9">
        <v>0.96199100000000004</v>
      </c>
      <c r="CS454" s="9">
        <v>1.1032010000000001</v>
      </c>
      <c r="CT454" s="9">
        <v>1.2973650000000001</v>
      </c>
      <c r="CU454" s="9">
        <v>1.914323</v>
      </c>
      <c r="CV454" s="9">
        <v>1.707141</v>
      </c>
      <c r="CW454" s="9">
        <v>1.1584399999999999</v>
      </c>
      <c r="CX454" s="9">
        <v>0.54300999999999999</v>
      </c>
      <c r="CY454" s="9">
        <v>0.47543429999999998</v>
      </c>
      <c r="CZ454" s="9">
        <v>0.48533549999999998</v>
      </c>
      <c r="DA454" s="9">
        <v>0.72136210000000001</v>
      </c>
    </row>
    <row r="455" spans="1:105" x14ac:dyDescent="0.25">
      <c r="A455" s="9" t="s">
        <v>163</v>
      </c>
      <c r="B455" s="9" t="s">
        <v>164</v>
      </c>
      <c r="C455" s="9" t="s">
        <v>18</v>
      </c>
      <c r="D455" s="9" t="s">
        <v>148</v>
      </c>
      <c r="E455" s="9">
        <v>2020</v>
      </c>
      <c r="F455" s="9">
        <v>8</v>
      </c>
      <c r="BE455" s="29">
        <v>71.076030000000003</v>
      </c>
      <c r="BF455" s="29">
        <v>70.168319999999994</v>
      </c>
      <c r="BG455" s="29">
        <v>69.460400000000007</v>
      </c>
      <c r="BH455" s="29">
        <v>68.440600000000003</v>
      </c>
      <c r="BI455" s="29">
        <v>68.656639999999996</v>
      </c>
      <c r="BJ455" s="29">
        <v>68.406639999999996</v>
      </c>
      <c r="BK455" s="29">
        <v>68.802670000000006</v>
      </c>
      <c r="BL455" s="29">
        <v>69.634360000000001</v>
      </c>
      <c r="BM455" s="29">
        <v>73.947329999999994</v>
      </c>
      <c r="BN455" s="29">
        <v>78.242130000000003</v>
      </c>
      <c r="BO455" s="29">
        <v>82.124660000000006</v>
      </c>
      <c r="BP455" s="29">
        <v>83.964010000000002</v>
      </c>
      <c r="BQ455" s="29">
        <v>84.983810000000005</v>
      </c>
      <c r="BR455" s="29">
        <v>83.941730000000007</v>
      </c>
      <c r="BS455" s="29">
        <v>83.50609</v>
      </c>
      <c r="BT455" s="29">
        <v>83.91901</v>
      </c>
      <c r="BU455" s="29">
        <v>83.764849999999996</v>
      </c>
      <c r="BV455" s="29">
        <v>82.837329999999994</v>
      </c>
      <c r="BW455" s="29">
        <v>80.273169999999993</v>
      </c>
      <c r="BX455" s="29">
        <v>77.387720000000002</v>
      </c>
      <c r="BY455" s="29">
        <v>75.028559999999999</v>
      </c>
      <c r="BZ455" s="29">
        <v>73.702079999999995</v>
      </c>
      <c r="CA455" s="29">
        <v>72.643119999999996</v>
      </c>
      <c r="CB455" s="29">
        <v>72.238960000000006</v>
      </c>
    </row>
    <row r="456" spans="1:105" x14ac:dyDescent="0.25">
      <c r="A456" s="9" t="s">
        <v>163</v>
      </c>
      <c r="B456" s="9" t="s">
        <v>164</v>
      </c>
      <c r="C456" s="9" t="s">
        <v>18</v>
      </c>
      <c r="D456" s="9" t="s">
        <v>148</v>
      </c>
      <c r="E456" s="9">
        <v>2020</v>
      </c>
      <c r="F456" s="9">
        <v>9</v>
      </c>
      <c r="BE456" s="29">
        <v>70.856440000000006</v>
      </c>
      <c r="BF456" s="29">
        <v>70.398510000000002</v>
      </c>
      <c r="BG456" s="29">
        <v>70.252470000000002</v>
      </c>
      <c r="BH456" s="29">
        <v>69.440600000000003</v>
      </c>
      <c r="BI456" s="29">
        <v>69.002470000000002</v>
      </c>
      <c r="BJ456" s="29">
        <v>68.710400000000007</v>
      </c>
      <c r="BK456" s="29">
        <v>69.188119999999998</v>
      </c>
      <c r="BL456" s="29">
        <v>70.146039999999999</v>
      </c>
      <c r="BM456" s="29">
        <v>72.873760000000004</v>
      </c>
      <c r="BN456" s="29">
        <v>76.767330000000001</v>
      </c>
      <c r="BO456" s="29">
        <v>81.304460000000006</v>
      </c>
      <c r="BP456" s="29">
        <v>82.80198</v>
      </c>
      <c r="BQ456" s="29">
        <v>84.69802</v>
      </c>
      <c r="BR456" s="29">
        <v>85.428219999999996</v>
      </c>
      <c r="BS456" s="29">
        <v>86.074259999999995</v>
      </c>
      <c r="BT456" s="29">
        <v>86.324259999999995</v>
      </c>
      <c r="BU456" s="29">
        <v>85.534649999999999</v>
      </c>
      <c r="BV456" s="29">
        <v>84.13861</v>
      </c>
      <c r="BW456" s="29">
        <v>83.764849999999996</v>
      </c>
      <c r="BX456" s="29">
        <v>78.727720000000005</v>
      </c>
      <c r="BY456" s="29">
        <v>76.292079999999999</v>
      </c>
      <c r="BZ456" s="29">
        <v>74.356440000000006</v>
      </c>
      <c r="CA456" s="29">
        <v>73.460400000000007</v>
      </c>
      <c r="CB456" s="29">
        <v>72.814350000000005</v>
      </c>
    </row>
    <row r="457" spans="1:105" x14ac:dyDescent="0.25">
      <c r="A457" s="9" t="s">
        <v>163</v>
      </c>
      <c r="B457" s="9" t="s">
        <v>164</v>
      </c>
      <c r="C457" s="9" t="s">
        <v>18</v>
      </c>
      <c r="D457" s="9" t="s">
        <v>148</v>
      </c>
      <c r="E457" s="9">
        <v>2020</v>
      </c>
      <c r="F457" s="9">
        <v>10</v>
      </c>
      <c r="BE457" s="29">
        <v>64.556240000000003</v>
      </c>
      <c r="BF457" s="29">
        <v>64.460400000000007</v>
      </c>
      <c r="BG457" s="29">
        <v>64.025199999999998</v>
      </c>
      <c r="BH457" s="29">
        <v>62.931829999999998</v>
      </c>
      <c r="BI457" s="29">
        <v>61.63747</v>
      </c>
      <c r="BJ457" s="29">
        <v>61.24436</v>
      </c>
      <c r="BK457" s="29">
        <v>61.021830000000001</v>
      </c>
      <c r="BL457" s="29">
        <v>61.43</v>
      </c>
      <c r="BM457" s="29">
        <v>63.648960000000002</v>
      </c>
      <c r="BN457" s="29">
        <v>67.783760000000001</v>
      </c>
      <c r="BO457" s="29">
        <v>71.376040000000003</v>
      </c>
      <c r="BP457" s="29">
        <v>75.02901</v>
      </c>
      <c r="BQ457" s="29">
        <v>77.520250000000004</v>
      </c>
      <c r="BR457" s="29">
        <v>77.154600000000002</v>
      </c>
      <c r="BS457" s="29">
        <v>76.876679999999993</v>
      </c>
      <c r="BT457" s="29">
        <v>75.982919999999993</v>
      </c>
      <c r="BU457" s="29">
        <v>74.985839999999996</v>
      </c>
      <c r="BV457" s="29">
        <v>74.604399999999998</v>
      </c>
      <c r="BW457" s="29">
        <v>73.080600000000004</v>
      </c>
      <c r="BX457" s="29">
        <v>70.342280000000002</v>
      </c>
      <c r="BY457" s="29">
        <v>69.067279999999997</v>
      </c>
      <c r="BZ457" s="29">
        <v>67.581239999999994</v>
      </c>
      <c r="CA457" s="29">
        <v>66.996639999999999</v>
      </c>
      <c r="CB457" s="29">
        <v>65.724999999999994</v>
      </c>
    </row>
    <row r="458" spans="1:105" x14ac:dyDescent="0.25">
      <c r="A458" s="9" t="s">
        <v>163</v>
      </c>
      <c r="B458" s="9" t="s">
        <v>164</v>
      </c>
      <c r="C458" s="9" t="s">
        <v>18</v>
      </c>
      <c r="D458" s="9" t="s">
        <v>148</v>
      </c>
      <c r="E458" s="9">
        <v>2021</v>
      </c>
      <c r="F458" s="9">
        <v>5</v>
      </c>
      <c r="BE458" s="29">
        <v>60.606569999999998</v>
      </c>
      <c r="BF458" s="29">
        <v>60.539029999999997</v>
      </c>
      <c r="BG458" s="29">
        <v>60.497990000000001</v>
      </c>
      <c r="BH458" s="29">
        <v>60.643509999999999</v>
      </c>
      <c r="BI458" s="29">
        <v>60.617310000000003</v>
      </c>
      <c r="BJ458" s="29">
        <v>60.590820000000001</v>
      </c>
      <c r="BK458" s="29">
        <v>61.180750000000003</v>
      </c>
      <c r="BL458" s="29">
        <v>61.285220000000002</v>
      </c>
      <c r="BM458" s="29">
        <v>63.234250000000003</v>
      </c>
      <c r="BN458" s="29">
        <v>65.094549999999998</v>
      </c>
      <c r="BO458" s="29">
        <v>67.595380000000006</v>
      </c>
      <c r="BP458" s="29">
        <v>69.088650000000001</v>
      </c>
      <c r="BQ458" s="29">
        <v>69.560149999999993</v>
      </c>
      <c r="BR458" s="29">
        <v>69.757459999999995</v>
      </c>
      <c r="BS458" s="29">
        <v>69.062160000000006</v>
      </c>
      <c r="BT458" s="29">
        <v>69.339550000000003</v>
      </c>
      <c r="BU458" s="29">
        <v>68.305530000000005</v>
      </c>
      <c r="BV458" s="29">
        <v>66.431560000000005</v>
      </c>
      <c r="BW458" s="29">
        <v>64.206050000000005</v>
      </c>
      <c r="BX458" s="29">
        <v>62.215969999999999</v>
      </c>
      <c r="BY458" s="29">
        <v>61.326270000000001</v>
      </c>
      <c r="BZ458" s="29">
        <v>61.17</v>
      </c>
      <c r="CA458" s="29">
        <v>61.315519999999999</v>
      </c>
      <c r="CB458" s="29">
        <v>61.158360000000002</v>
      </c>
    </row>
    <row r="459" spans="1:105" x14ac:dyDescent="0.25">
      <c r="A459" s="9" t="s">
        <v>163</v>
      </c>
      <c r="B459" s="9" t="s">
        <v>164</v>
      </c>
      <c r="C459" s="9" t="s">
        <v>18</v>
      </c>
      <c r="D459" s="9" t="s">
        <v>148</v>
      </c>
      <c r="E459" s="9">
        <v>2021</v>
      </c>
      <c r="F459" s="9">
        <v>6</v>
      </c>
      <c r="BE459" s="29">
        <v>64.09</v>
      </c>
      <c r="BF459" s="29">
        <v>63.735520000000001</v>
      </c>
      <c r="BG459" s="29">
        <v>63.342910000000003</v>
      </c>
      <c r="BH459" s="29">
        <v>63.301870000000001</v>
      </c>
      <c r="BI459" s="29">
        <v>62.935749999999999</v>
      </c>
      <c r="BJ459" s="29">
        <v>62.987540000000003</v>
      </c>
      <c r="BK459" s="29">
        <v>63.337910000000001</v>
      </c>
      <c r="BL459" s="29">
        <v>64.984250000000003</v>
      </c>
      <c r="BM459" s="29">
        <v>67.143429999999995</v>
      </c>
      <c r="BN459" s="29">
        <v>71.095380000000006</v>
      </c>
      <c r="BO459" s="29">
        <v>74.117760000000004</v>
      </c>
      <c r="BP459" s="29">
        <v>74.565969999999993</v>
      </c>
      <c r="BQ459" s="29">
        <v>75.898880000000005</v>
      </c>
      <c r="BR459" s="29">
        <v>75.810149999999993</v>
      </c>
      <c r="BS459" s="29">
        <v>74.615750000000006</v>
      </c>
      <c r="BT459" s="29">
        <v>74.026120000000006</v>
      </c>
      <c r="BU459" s="29">
        <v>72.905079999999998</v>
      </c>
      <c r="BV459" s="29">
        <v>71.690299999999993</v>
      </c>
      <c r="BW459" s="29">
        <v>70.763660000000002</v>
      </c>
      <c r="BX459" s="29">
        <v>69.168809999999993</v>
      </c>
      <c r="BY459" s="29">
        <v>66.562610000000006</v>
      </c>
      <c r="BZ459" s="29">
        <v>65.527389999999997</v>
      </c>
      <c r="CA459" s="29">
        <v>64.675820000000002</v>
      </c>
      <c r="CB459" s="29">
        <v>63.996270000000003</v>
      </c>
    </row>
    <row r="460" spans="1:105" x14ac:dyDescent="0.25">
      <c r="A460" s="9" t="s">
        <v>163</v>
      </c>
      <c r="B460" s="9" t="s">
        <v>164</v>
      </c>
      <c r="C460" s="9" t="s">
        <v>18</v>
      </c>
      <c r="D460" s="9" t="s">
        <v>148</v>
      </c>
      <c r="E460" s="9">
        <v>2021</v>
      </c>
      <c r="F460" s="9">
        <v>7</v>
      </c>
      <c r="G460" s="9">
        <v>65.159890000000004</v>
      </c>
      <c r="H460" s="9">
        <v>64.347340000000003</v>
      </c>
      <c r="I460" s="9">
        <v>66.935860000000005</v>
      </c>
      <c r="J460" s="9">
        <v>73.344319999999996</v>
      </c>
      <c r="K460" s="9">
        <v>81.689149999999998</v>
      </c>
      <c r="L460" s="9">
        <v>96.021159999999995</v>
      </c>
      <c r="M460" s="9">
        <v>109.0809</v>
      </c>
      <c r="N460" s="9">
        <v>126.35429999999999</v>
      </c>
      <c r="O460" s="9">
        <v>136.03809999999999</v>
      </c>
      <c r="P460" s="9">
        <v>146.43520000000001</v>
      </c>
      <c r="Q460" s="9">
        <v>149.20849999999999</v>
      </c>
      <c r="R460" s="9">
        <v>156.3065</v>
      </c>
      <c r="S460" s="9">
        <v>157.81610000000001</v>
      </c>
      <c r="T460" s="9">
        <v>143.00720000000001</v>
      </c>
      <c r="U460" s="9">
        <v>144.69550000000001</v>
      </c>
      <c r="V460" s="9">
        <v>144.5112</v>
      </c>
      <c r="W460" s="9">
        <v>146.04140000000001</v>
      </c>
      <c r="X460" s="9">
        <v>147.83170000000001</v>
      </c>
      <c r="Y460" s="9">
        <v>162.55860000000001</v>
      </c>
      <c r="Z460" s="9">
        <v>152.3784</v>
      </c>
      <c r="AA460" s="9">
        <v>123.8947</v>
      </c>
      <c r="AB460" s="9">
        <v>95.06165</v>
      </c>
      <c r="AC460" s="9">
        <v>76.027799999999999</v>
      </c>
      <c r="AD460" s="9">
        <v>75.912090000000006</v>
      </c>
      <c r="AE460" s="9">
        <v>145.1105</v>
      </c>
      <c r="AF460" s="9">
        <v>66.850750000000005</v>
      </c>
      <c r="AG460" s="9">
        <v>65.825879999999998</v>
      </c>
      <c r="AH460" s="9">
        <v>68.637339999999995</v>
      </c>
      <c r="AI460" s="9">
        <v>74.758229999999998</v>
      </c>
      <c r="AJ460" s="9">
        <v>83.066749999999999</v>
      </c>
      <c r="AK460" s="9">
        <v>96.909899999999993</v>
      </c>
      <c r="AL460" s="9">
        <v>109.4335</v>
      </c>
      <c r="AM460" s="9">
        <v>124.5504</v>
      </c>
      <c r="AN460" s="9">
        <v>134.18709999999999</v>
      </c>
      <c r="AO460" s="9">
        <v>145.0968</v>
      </c>
      <c r="AP460" s="9">
        <v>147.4718</v>
      </c>
      <c r="AQ460" s="9">
        <v>151.41399999999999</v>
      </c>
      <c r="AR460" s="9">
        <v>152.9247</v>
      </c>
      <c r="AS460" s="9">
        <v>156.5471</v>
      </c>
      <c r="AT460" s="9">
        <v>157.94399999999999</v>
      </c>
      <c r="AU460" s="9">
        <v>159.3201</v>
      </c>
      <c r="AV460" s="9">
        <v>162.2132</v>
      </c>
      <c r="AW460" s="9">
        <v>161.2295</v>
      </c>
      <c r="AX460" s="9">
        <v>159.21430000000001</v>
      </c>
      <c r="AY460" s="9">
        <v>152.3468</v>
      </c>
      <c r="AZ460" s="9">
        <v>123.1241</v>
      </c>
      <c r="BA460" s="9">
        <v>94.437809999999999</v>
      </c>
      <c r="BB460" s="9">
        <v>75.619140000000002</v>
      </c>
      <c r="BC460" s="9">
        <v>75.579639999999998</v>
      </c>
      <c r="BD460" s="9">
        <v>159.14439999999999</v>
      </c>
      <c r="BE460" s="29">
        <v>67.48312</v>
      </c>
      <c r="BF460" s="29">
        <v>67.09</v>
      </c>
      <c r="BG460" s="29">
        <v>66.831879999999998</v>
      </c>
      <c r="BH460" s="29">
        <v>66.578320000000005</v>
      </c>
      <c r="BI460" s="29">
        <v>66.727919999999997</v>
      </c>
      <c r="BJ460" s="29">
        <v>66.26643</v>
      </c>
      <c r="BK460" s="29">
        <v>67.216679999999997</v>
      </c>
      <c r="BL460" s="29">
        <v>67.921679999999995</v>
      </c>
      <c r="BM460" s="29">
        <v>70.146479999999997</v>
      </c>
      <c r="BN460" s="29">
        <v>71.390649999999994</v>
      </c>
      <c r="BO460" s="29">
        <v>73.041889999999995</v>
      </c>
      <c r="BP460" s="29">
        <v>74.489850000000004</v>
      </c>
      <c r="BQ460" s="29">
        <v>75.788960000000003</v>
      </c>
      <c r="BR460" s="29">
        <v>77.469409999999996</v>
      </c>
      <c r="BS460" s="29">
        <v>78.996440000000007</v>
      </c>
      <c r="BT460" s="29">
        <v>79.673969999999997</v>
      </c>
      <c r="BU460" s="29">
        <v>80.208370000000002</v>
      </c>
      <c r="BV460" s="29">
        <v>80.171490000000006</v>
      </c>
      <c r="BW460" s="29">
        <v>76.550200000000004</v>
      </c>
      <c r="BX460" s="29">
        <v>74.300839999999994</v>
      </c>
      <c r="BY460" s="29">
        <v>71.671679999999995</v>
      </c>
      <c r="BZ460" s="29">
        <v>70.966679999999997</v>
      </c>
      <c r="CA460" s="29">
        <v>70.362719999999996</v>
      </c>
      <c r="CB460" s="29">
        <v>69.919399999999996</v>
      </c>
      <c r="CC460" s="9">
        <v>0.23841309999999999</v>
      </c>
      <c r="CD460" s="9">
        <v>0.2210511</v>
      </c>
      <c r="CE460" s="9">
        <v>0.19333539999999999</v>
      </c>
      <c r="CF460" s="9">
        <v>0.15731149999999999</v>
      </c>
      <c r="CG460" s="9">
        <v>0.1533157</v>
      </c>
      <c r="CH460" s="9">
        <v>0.1748991</v>
      </c>
      <c r="CI460" s="9">
        <v>0.1870059</v>
      </c>
      <c r="CJ460" s="9">
        <v>0.2698334</v>
      </c>
      <c r="CK460" s="9">
        <v>0.43236599999999997</v>
      </c>
      <c r="CL460" s="9">
        <v>0.63987170000000004</v>
      </c>
      <c r="CM460" s="9">
        <v>0.71274570000000004</v>
      </c>
      <c r="CN460" s="9">
        <v>0.55401270000000002</v>
      </c>
      <c r="CO460" s="9">
        <v>0.425813</v>
      </c>
      <c r="CP460" s="9">
        <v>0.42714259999999998</v>
      </c>
      <c r="CQ460" s="9">
        <v>0.62263610000000003</v>
      </c>
      <c r="CR460" s="9">
        <v>0.9636496</v>
      </c>
      <c r="CS460" s="9">
        <v>1.1044769999999999</v>
      </c>
      <c r="CT460" s="9">
        <v>1.2983359999999999</v>
      </c>
      <c r="CU460" s="9">
        <v>1.9150750000000001</v>
      </c>
      <c r="CV460" s="9">
        <v>1.7072510000000001</v>
      </c>
      <c r="CW460" s="9">
        <v>1.158898</v>
      </c>
      <c r="CX460" s="9">
        <v>0.5441338</v>
      </c>
      <c r="CY460" s="9">
        <v>0.4767593</v>
      </c>
      <c r="CZ460" s="9">
        <v>0.4867494</v>
      </c>
      <c r="DA460" s="9">
        <v>0.72230660000000002</v>
      </c>
    </row>
    <row r="461" spans="1:105" x14ac:dyDescent="0.25">
      <c r="A461" s="9" t="s">
        <v>163</v>
      </c>
      <c r="B461" s="9" t="s">
        <v>164</v>
      </c>
      <c r="C461" s="9" t="s">
        <v>18</v>
      </c>
      <c r="D461" s="9" t="s">
        <v>148</v>
      </c>
      <c r="E461" s="9">
        <v>2021</v>
      </c>
      <c r="F461" s="9">
        <v>8</v>
      </c>
      <c r="BE461" s="29">
        <v>71.076030000000003</v>
      </c>
      <c r="BF461" s="29">
        <v>70.168319999999994</v>
      </c>
      <c r="BG461" s="29">
        <v>69.460400000000007</v>
      </c>
      <c r="BH461" s="29">
        <v>68.440600000000003</v>
      </c>
      <c r="BI461" s="29">
        <v>68.656639999999996</v>
      </c>
      <c r="BJ461" s="29">
        <v>68.406639999999996</v>
      </c>
      <c r="BK461" s="29">
        <v>68.802670000000006</v>
      </c>
      <c r="BL461" s="29">
        <v>69.634360000000001</v>
      </c>
      <c r="BM461" s="29">
        <v>73.947329999999994</v>
      </c>
      <c r="BN461" s="29">
        <v>78.242130000000003</v>
      </c>
      <c r="BO461" s="29">
        <v>82.124660000000006</v>
      </c>
      <c r="BP461" s="29">
        <v>83.964010000000002</v>
      </c>
      <c r="BQ461" s="29">
        <v>84.983810000000005</v>
      </c>
      <c r="BR461" s="29">
        <v>83.941730000000007</v>
      </c>
      <c r="BS461" s="29">
        <v>83.50609</v>
      </c>
      <c r="BT461" s="29">
        <v>83.91901</v>
      </c>
      <c r="BU461" s="29">
        <v>83.764849999999996</v>
      </c>
      <c r="BV461" s="29">
        <v>82.837329999999994</v>
      </c>
      <c r="BW461" s="29">
        <v>80.273169999999993</v>
      </c>
      <c r="BX461" s="29">
        <v>77.387720000000002</v>
      </c>
      <c r="BY461" s="29">
        <v>75.028559999999999</v>
      </c>
      <c r="BZ461" s="29">
        <v>73.702079999999995</v>
      </c>
      <c r="CA461" s="29">
        <v>72.643119999999996</v>
      </c>
      <c r="CB461" s="29">
        <v>72.238960000000006</v>
      </c>
    </row>
    <row r="462" spans="1:105" x14ac:dyDescent="0.25">
      <c r="A462" s="9" t="s">
        <v>163</v>
      </c>
      <c r="B462" s="9" t="s">
        <v>164</v>
      </c>
      <c r="C462" s="9" t="s">
        <v>18</v>
      </c>
      <c r="D462" s="9" t="s">
        <v>148</v>
      </c>
      <c r="E462" s="9">
        <v>2021</v>
      </c>
      <c r="F462" s="9">
        <v>9</v>
      </c>
      <c r="BE462" s="29">
        <v>70.856440000000006</v>
      </c>
      <c r="BF462" s="29">
        <v>70.398510000000002</v>
      </c>
      <c r="BG462" s="29">
        <v>70.252470000000002</v>
      </c>
      <c r="BH462" s="29">
        <v>69.440600000000003</v>
      </c>
      <c r="BI462" s="29">
        <v>69.002470000000002</v>
      </c>
      <c r="BJ462" s="29">
        <v>68.710400000000007</v>
      </c>
      <c r="BK462" s="29">
        <v>69.188119999999998</v>
      </c>
      <c r="BL462" s="29">
        <v>70.146039999999999</v>
      </c>
      <c r="BM462" s="29">
        <v>72.873760000000004</v>
      </c>
      <c r="BN462" s="29">
        <v>76.767330000000001</v>
      </c>
      <c r="BO462" s="29">
        <v>81.304460000000006</v>
      </c>
      <c r="BP462" s="29">
        <v>82.80198</v>
      </c>
      <c r="BQ462" s="29">
        <v>84.69802</v>
      </c>
      <c r="BR462" s="29">
        <v>85.428219999999996</v>
      </c>
      <c r="BS462" s="29">
        <v>86.074259999999995</v>
      </c>
      <c r="BT462" s="29">
        <v>86.324259999999995</v>
      </c>
      <c r="BU462" s="29">
        <v>85.534649999999999</v>
      </c>
      <c r="BV462" s="29">
        <v>84.13861</v>
      </c>
      <c r="BW462" s="29">
        <v>83.764849999999996</v>
      </c>
      <c r="BX462" s="29">
        <v>78.727720000000005</v>
      </c>
      <c r="BY462" s="29">
        <v>76.292079999999999</v>
      </c>
      <c r="BZ462" s="29">
        <v>74.356440000000006</v>
      </c>
      <c r="CA462" s="29">
        <v>73.460400000000007</v>
      </c>
      <c r="CB462" s="29">
        <v>72.814350000000005</v>
      </c>
    </row>
    <row r="463" spans="1:105" x14ac:dyDescent="0.25">
      <c r="A463" s="9" t="s">
        <v>163</v>
      </c>
      <c r="B463" s="9" t="s">
        <v>164</v>
      </c>
      <c r="C463" s="9" t="s">
        <v>18</v>
      </c>
      <c r="D463" s="9" t="s">
        <v>148</v>
      </c>
      <c r="E463" s="9">
        <v>2021</v>
      </c>
      <c r="F463" s="9">
        <v>10</v>
      </c>
      <c r="BE463" s="29">
        <v>64.556240000000003</v>
      </c>
      <c r="BF463" s="29">
        <v>64.460400000000007</v>
      </c>
      <c r="BG463" s="29">
        <v>64.025199999999998</v>
      </c>
      <c r="BH463" s="29">
        <v>62.931829999999998</v>
      </c>
      <c r="BI463" s="29">
        <v>61.63747</v>
      </c>
      <c r="BJ463" s="29">
        <v>61.24436</v>
      </c>
      <c r="BK463" s="29">
        <v>61.021830000000001</v>
      </c>
      <c r="BL463" s="29">
        <v>61.43</v>
      </c>
      <c r="BM463" s="29">
        <v>63.648960000000002</v>
      </c>
      <c r="BN463" s="29">
        <v>67.783760000000001</v>
      </c>
      <c r="BO463" s="29">
        <v>71.376040000000003</v>
      </c>
      <c r="BP463" s="29">
        <v>75.02901</v>
      </c>
      <c r="BQ463" s="29">
        <v>77.520250000000004</v>
      </c>
      <c r="BR463" s="29">
        <v>77.154600000000002</v>
      </c>
      <c r="BS463" s="29">
        <v>76.876679999999993</v>
      </c>
      <c r="BT463" s="29">
        <v>75.982919999999993</v>
      </c>
      <c r="BU463" s="29">
        <v>74.985839999999996</v>
      </c>
      <c r="BV463" s="29">
        <v>74.604399999999998</v>
      </c>
      <c r="BW463" s="29">
        <v>73.080600000000004</v>
      </c>
      <c r="BX463" s="29">
        <v>70.342280000000002</v>
      </c>
      <c r="BY463" s="29">
        <v>69.067279999999997</v>
      </c>
      <c r="BZ463" s="29">
        <v>67.581239999999994</v>
      </c>
      <c r="CA463" s="29">
        <v>66.996639999999999</v>
      </c>
      <c r="CB463" s="29">
        <v>65.724999999999994</v>
      </c>
    </row>
    <row r="464" spans="1:105" x14ac:dyDescent="0.25">
      <c r="A464" s="9" t="s">
        <v>163</v>
      </c>
      <c r="B464" s="9" t="s">
        <v>164</v>
      </c>
      <c r="C464" s="9" t="s">
        <v>18</v>
      </c>
      <c r="D464" s="9" t="s">
        <v>148</v>
      </c>
      <c r="E464" s="9">
        <v>2022</v>
      </c>
      <c r="F464" s="9">
        <v>5</v>
      </c>
      <c r="BE464" s="29">
        <v>60.606569999999998</v>
      </c>
      <c r="BF464" s="29">
        <v>60.539029999999997</v>
      </c>
      <c r="BG464" s="29">
        <v>60.497990000000001</v>
      </c>
      <c r="BH464" s="29">
        <v>60.643509999999999</v>
      </c>
      <c r="BI464" s="29">
        <v>60.617310000000003</v>
      </c>
      <c r="BJ464" s="29">
        <v>60.590820000000001</v>
      </c>
      <c r="BK464" s="29">
        <v>61.180750000000003</v>
      </c>
      <c r="BL464" s="29">
        <v>61.285220000000002</v>
      </c>
      <c r="BM464" s="29">
        <v>63.234250000000003</v>
      </c>
      <c r="BN464" s="29">
        <v>65.094549999999998</v>
      </c>
      <c r="BO464" s="29">
        <v>67.595380000000006</v>
      </c>
      <c r="BP464" s="29">
        <v>69.088650000000001</v>
      </c>
      <c r="BQ464" s="29">
        <v>69.560149999999993</v>
      </c>
      <c r="BR464" s="29">
        <v>69.757459999999995</v>
      </c>
      <c r="BS464" s="29">
        <v>69.062160000000006</v>
      </c>
      <c r="BT464" s="29">
        <v>69.339550000000003</v>
      </c>
      <c r="BU464" s="29">
        <v>68.305530000000005</v>
      </c>
      <c r="BV464" s="29">
        <v>66.431560000000005</v>
      </c>
      <c r="BW464" s="29">
        <v>64.206050000000005</v>
      </c>
      <c r="BX464" s="29">
        <v>62.215969999999999</v>
      </c>
      <c r="BY464" s="29">
        <v>61.326270000000001</v>
      </c>
      <c r="BZ464" s="29">
        <v>61.17</v>
      </c>
      <c r="CA464" s="29">
        <v>61.315519999999999</v>
      </c>
      <c r="CB464" s="29">
        <v>61.158360000000002</v>
      </c>
    </row>
    <row r="465" spans="1:105" x14ac:dyDescent="0.25">
      <c r="A465" s="9" t="s">
        <v>163</v>
      </c>
      <c r="B465" s="9" t="s">
        <v>164</v>
      </c>
      <c r="C465" s="9" t="s">
        <v>18</v>
      </c>
      <c r="D465" s="9" t="s">
        <v>148</v>
      </c>
      <c r="E465" s="9">
        <v>2022</v>
      </c>
      <c r="F465" s="9">
        <v>6</v>
      </c>
      <c r="BE465" s="29">
        <v>64.09</v>
      </c>
      <c r="BF465" s="29">
        <v>63.735520000000001</v>
      </c>
      <c r="BG465" s="29">
        <v>63.342910000000003</v>
      </c>
      <c r="BH465" s="29">
        <v>63.301870000000001</v>
      </c>
      <c r="BI465" s="29">
        <v>62.935749999999999</v>
      </c>
      <c r="BJ465" s="29">
        <v>62.987540000000003</v>
      </c>
      <c r="BK465" s="29">
        <v>63.337910000000001</v>
      </c>
      <c r="BL465" s="29">
        <v>64.984250000000003</v>
      </c>
      <c r="BM465" s="29">
        <v>67.143429999999995</v>
      </c>
      <c r="BN465" s="29">
        <v>71.095380000000006</v>
      </c>
      <c r="BO465" s="29">
        <v>74.117760000000004</v>
      </c>
      <c r="BP465" s="29">
        <v>74.565969999999993</v>
      </c>
      <c r="BQ465" s="29">
        <v>75.898880000000005</v>
      </c>
      <c r="BR465" s="29">
        <v>75.810149999999993</v>
      </c>
      <c r="BS465" s="29">
        <v>74.615750000000006</v>
      </c>
      <c r="BT465" s="29">
        <v>74.026120000000006</v>
      </c>
      <c r="BU465" s="29">
        <v>72.905079999999998</v>
      </c>
      <c r="BV465" s="29">
        <v>71.690299999999993</v>
      </c>
      <c r="BW465" s="29">
        <v>70.763660000000002</v>
      </c>
      <c r="BX465" s="29">
        <v>69.168809999999993</v>
      </c>
      <c r="BY465" s="29">
        <v>66.562610000000006</v>
      </c>
      <c r="BZ465" s="29">
        <v>65.527389999999997</v>
      </c>
      <c r="CA465" s="29">
        <v>64.675820000000002</v>
      </c>
      <c r="CB465" s="29">
        <v>63.996270000000003</v>
      </c>
    </row>
    <row r="466" spans="1:105" x14ac:dyDescent="0.25">
      <c r="A466" s="9" t="s">
        <v>163</v>
      </c>
      <c r="B466" s="9" t="s">
        <v>164</v>
      </c>
      <c r="C466" s="9" t="s">
        <v>18</v>
      </c>
      <c r="D466" s="9" t="s">
        <v>148</v>
      </c>
      <c r="E466" s="9">
        <v>2022</v>
      </c>
      <c r="F466" s="9">
        <v>7</v>
      </c>
      <c r="G466" s="9">
        <v>65.173169999999999</v>
      </c>
      <c r="H466" s="9">
        <v>64.34496</v>
      </c>
      <c r="I466" s="9">
        <v>66.939610000000002</v>
      </c>
      <c r="J466" s="9">
        <v>73.356129999999993</v>
      </c>
      <c r="K466" s="9">
        <v>81.713170000000005</v>
      </c>
      <c r="L466" s="9">
        <v>96.035550000000001</v>
      </c>
      <c r="M466" s="9">
        <v>109.0561</v>
      </c>
      <c r="N466" s="9">
        <v>126.3291</v>
      </c>
      <c r="O466" s="9">
        <v>136.0446</v>
      </c>
      <c r="P466" s="9">
        <v>146.41820000000001</v>
      </c>
      <c r="Q466" s="9">
        <v>149.20519999999999</v>
      </c>
      <c r="R466" s="9">
        <v>156.2911</v>
      </c>
      <c r="S466" s="9">
        <v>157.81979999999999</v>
      </c>
      <c r="T466" s="9">
        <v>143.01519999999999</v>
      </c>
      <c r="U466" s="9">
        <v>144.70349999999999</v>
      </c>
      <c r="V466" s="9">
        <v>144.51820000000001</v>
      </c>
      <c r="W466" s="9">
        <v>146.0462</v>
      </c>
      <c r="X466" s="9">
        <v>147.8322</v>
      </c>
      <c r="Y466" s="9">
        <v>162.55359999999999</v>
      </c>
      <c r="Z466" s="9">
        <v>152.3877</v>
      </c>
      <c r="AA466" s="9">
        <v>123.9427</v>
      </c>
      <c r="AB466" s="9">
        <v>95.161010000000005</v>
      </c>
      <c r="AC466" s="9">
        <v>75.996520000000004</v>
      </c>
      <c r="AD466" s="9">
        <v>75.880799999999994</v>
      </c>
      <c r="AE466" s="9">
        <v>145.1165</v>
      </c>
      <c r="AF466" s="9">
        <v>66.86403</v>
      </c>
      <c r="AG466" s="9">
        <v>65.823499999999996</v>
      </c>
      <c r="AH466" s="9">
        <v>68.641080000000002</v>
      </c>
      <c r="AI466" s="9">
        <v>74.770039999999995</v>
      </c>
      <c r="AJ466" s="9">
        <v>83.090770000000006</v>
      </c>
      <c r="AK466" s="9">
        <v>96.924289999999999</v>
      </c>
      <c r="AL466" s="9">
        <v>109.4087</v>
      </c>
      <c r="AM466" s="9">
        <v>124.52509999999999</v>
      </c>
      <c r="AN466" s="9">
        <v>134.1936</v>
      </c>
      <c r="AO466" s="9">
        <v>145.07980000000001</v>
      </c>
      <c r="AP466" s="9">
        <v>147.46850000000001</v>
      </c>
      <c r="AQ466" s="9">
        <v>151.39850000000001</v>
      </c>
      <c r="AR466" s="9">
        <v>152.92850000000001</v>
      </c>
      <c r="AS466" s="9">
        <v>156.55510000000001</v>
      </c>
      <c r="AT466" s="9">
        <v>157.952</v>
      </c>
      <c r="AU466" s="9">
        <v>159.327</v>
      </c>
      <c r="AV466" s="9">
        <v>162.21809999999999</v>
      </c>
      <c r="AW466" s="9">
        <v>161.22999999999999</v>
      </c>
      <c r="AX466" s="9">
        <v>159.20930000000001</v>
      </c>
      <c r="AY466" s="9">
        <v>152.3561</v>
      </c>
      <c r="AZ466" s="9">
        <v>123.1721</v>
      </c>
      <c r="BA466" s="9">
        <v>94.53716</v>
      </c>
      <c r="BB466" s="9">
        <v>75.587850000000003</v>
      </c>
      <c r="BC466" s="9">
        <v>75.548349999999999</v>
      </c>
      <c r="BD466" s="9">
        <v>159.15039999999999</v>
      </c>
      <c r="BE466" s="29">
        <v>67.48312</v>
      </c>
      <c r="BF466" s="29">
        <v>67.09</v>
      </c>
      <c r="BG466" s="29">
        <v>66.831879999999998</v>
      </c>
      <c r="BH466" s="29">
        <v>66.578320000000005</v>
      </c>
      <c r="BI466" s="29">
        <v>66.727919999999997</v>
      </c>
      <c r="BJ466" s="29">
        <v>66.26643</v>
      </c>
      <c r="BK466" s="29">
        <v>67.216679999999997</v>
      </c>
      <c r="BL466" s="29">
        <v>67.921679999999995</v>
      </c>
      <c r="BM466" s="29">
        <v>70.146479999999997</v>
      </c>
      <c r="BN466" s="29">
        <v>71.390649999999994</v>
      </c>
      <c r="BO466" s="29">
        <v>73.041889999999995</v>
      </c>
      <c r="BP466" s="29">
        <v>74.489850000000004</v>
      </c>
      <c r="BQ466" s="29">
        <v>75.788960000000003</v>
      </c>
      <c r="BR466" s="29">
        <v>77.469409999999996</v>
      </c>
      <c r="BS466" s="29">
        <v>78.996440000000007</v>
      </c>
      <c r="BT466" s="29">
        <v>79.673969999999997</v>
      </c>
      <c r="BU466" s="29">
        <v>80.208370000000002</v>
      </c>
      <c r="BV466" s="29">
        <v>80.171490000000006</v>
      </c>
      <c r="BW466" s="29">
        <v>76.550200000000004</v>
      </c>
      <c r="BX466" s="29">
        <v>74.300839999999994</v>
      </c>
      <c r="BY466" s="29">
        <v>71.671679999999995</v>
      </c>
      <c r="BZ466" s="29">
        <v>70.966679999999997</v>
      </c>
      <c r="CA466" s="29">
        <v>70.362719999999996</v>
      </c>
      <c r="CB466" s="29">
        <v>69.919399999999996</v>
      </c>
      <c r="CC466" s="9">
        <v>0.2382737</v>
      </c>
      <c r="CD466" s="9">
        <v>0.2209054</v>
      </c>
      <c r="CE466" s="9">
        <v>0.1932217</v>
      </c>
      <c r="CF466" s="9">
        <v>0.1572482</v>
      </c>
      <c r="CG466" s="9">
        <v>0.1532982</v>
      </c>
      <c r="CH466" s="9">
        <v>0.17484230000000001</v>
      </c>
      <c r="CI466" s="9">
        <v>0.1869479</v>
      </c>
      <c r="CJ466" s="9">
        <v>0.26986779999999999</v>
      </c>
      <c r="CK466" s="9">
        <v>0.43225190000000002</v>
      </c>
      <c r="CL466" s="9">
        <v>0.64011739999999995</v>
      </c>
      <c r="CM466" s="9">
        <v>0.71323309999999995</v>
      </c>
      <c r="CN466" s="9">
        <v>0.55455089999999996</v>
      </c>
      <c r="CO466" s="9">
        <v>0.4256395</v>
      </c>
      <c r="CP466" s="9">
        <v>0.42690440000000002</v>
      </c>
      <c r="CQ466" s="9">
        <v>0.62175360000000002</v>
      </c>
      <c r="CR466" s="9">
        <v>0.96222240000000003</v>
      </c>
      <c r="CS466" s="9">
        <v>1.102733</v>
      </c>
      <c r="CT466" s="9">
        <v>1.297026</v>
      </c>
      <c r="CU466" s="9">
        <v>1.9138299999999999</v>
      </c>
      <c r="CV466" s="9">
        <v>1.706631</v>
      </c>
      <c r="CW466" s="9">
        <v>1.1593500000000001</v>
      </c>
      <c r="CX466" s="9">
        <v>0.5439001</v>
      </c>
      <c r="CY466" s="9">
        <v>0.4766089</v>
      </c>
      <c r="CZ466" s="9">
        <v>0.48662899999999998</v>
      </c>
      <c r="DA466" s="9">
        <v>0.72105180000000002</v>
      </c>
    </row>
    <row r="467" spans="1:105" x14ac:dyDescent="0.25">
      <c r="A467" s="9" t="s">
        <v>163</v>
      </c>
      <c r="B467" s="9" t="s">
        <v>164</v>
      </c>
      <c r="C467" s="9" t="s">
        <v>18</v>
      </c>
      <c r="D467" s="9" t="s">
        <v>148</v>
      </c>
      <c r="E467" s="9">
        <v>2022</v>
      </c>
      <c r="F467" s="9">
        <v>8</v>
      </c>
      <c r="BE467" s="29">
        <v>71.076030000000003</v>
      </c>
      <c r="BF467" s="29">
        <v>70.168319999999994</v>
      </c>
      <c r="BG467" s="29">
        <v>69.460400000000007</v>
      </c>
      <c r="BH467" s="29">
        <v>68.440600000000003</v>
      </c>
      <c r="BI467" s="29">
        <v>68.656639999999996</v>
      </c>
      <c r="BJ467" s="29">
        <v>68.406639999999996</v>
      </c>
      <c r="BK467" s="29">
        <v>68.802670000000006</v>
      </c>
      <c r="BL467" s="29">
        <v>69.634360000000001</v>
      </c>
      <c r="BM467" s="29">
        <v>73.947329999999994</v>
      </c>
      <c r="BN467" s="29">
        <v>78.242130000000003</v>
      </c>
      <c r="BO467" s="29">
        <v>82.124660000000006</v>
      </c>
      <c r="BP467" s="29">
        <v>83.964010000000002</v>
      </c>
      <c r="BQ467" s="29">
        <v>84.983810000000005</v>
      </c>
      <c r="BR467" s="29">
        <v>83.941730000000007</v>
      </c>
      <c r="BS467" s="29">
        <v>83.50609</v>
      </c>
      <c r="BT467" s="29">
        <v>83.91901</v>
      </c>
      <c r="BU467" s="29">
        <v>83.764849999999996</v>
      </c>
      <c r="BV467" s="29">
        <v>82.837329999999994</v>
      </c>
      <c r="BW467" s="29">
        <v>80.273169999999993</v>
      </c>
      <c r="BX467" s="29">
        <v>77.387720000000002</v>
      </c>
      <c r="BY467" s="29">
        <v>75.028559999999999</v>
      </c>
      <c r="BZ467" s="29">
        <v>73.702079999999995</v>
      </c>
      <c r="CA467" s="29">
        <v>72.643119999999996</v>
      </c>
      <c r="CB467" s="29">
        <v>72.238960000000006</v>
      </c>
    </row>
    <row r="468" spans="1:105" x14ac:dyDescent="0.25">
      <c r="A468" s="9" t="s">
        <v>163</v>
      </c>
      <c r="B468" s="9" t="s">
        <v>164</v>
      </c>
      <c r="C468" s="9" t="s">
        <v>18</v>
      </c>
      <c r="D468" s="9" t="s">
        <v>148</v>
      </c>
      <c r="E468" s="9">
        <v>2022</v>
      </c>
      <c r="F468" s="9">
        <v>9</v>
      </c>
      <c r="BE468" s="29">
        <v>70.856440000000006</v>
      </c>
      <c r="BF468" s="29">
        <v>70.398510000000002</v>
      </c>
      <c r="BG468" s="29">
        <v>70.252470000000002</v>
      </c>
      <c r="BH468" s="29">
        <v>69.440600000000003</v>
      </c>
      <c r="BI468" s="29">
        <v>69.002470000000002</v>
      </c>
      <c r="BJ468" s="29">
        <v>68.710400000000007</v>
      </c>
      <c r="BK468" s="29">
        <v>69.188119999999998</v>
      </c>
      <c r="BL468" s="29">
        <v>70.146039999999999</v>
      </c>
      <c r="BM468" s="29">
        <v>72.873760000000004</v>
      </c>
      <c r="BN468" s="29">
        <v>76.767330000000001</v>
      </c>
      <c r="BO468" s="29">
        <v>81.304460000000006</v>
      </c>
      <c r="BP468" s="29">
        <v>82.80198</v>
      </c>
      <c r="BQ468" s="29">
        <v>84.69802</v>
      </c>
      <c r="BR468" s="29">
        <v>85.428219999999996</v>
      </c>
      <c r="BS468" s="29">
        <v>86.074259999999995</v>
      </c>
      <c r="BT468" s="29">
        <v>86.324259999999995</v>
      </c>
      <c r="BU468" s="29">
        <v>85.534649999999999</v>
      </c>
      <c r="BV468" s="29">
        <v>84.13861</v>
      </c>
      <c r="BW468" s="29">
        <v>83.764849999999996</v>
      </c>
      <c r="BX468" s="29">
        <v>78.727720000000005</v>
      </c>
      <c r="BY468" s="29">
        <v>76.292079999999999</v>
      </c>
      <c r="BZ468" s="29">
        <v>74.356440000000006</v>
      </c>
      <c r="CA468" s="29">
        <v>73.460400000000007</v>
      </c>
      <c r="CB468" s="29">
        <v>72.814350000000005</v>
      </c>
    </row>
    <row r="469" spans="1:105" x14ac:dyDescent="0.25">
      <c r="A469" s="9" t="s">
        <v>163</v>
      </c>
      <c r="B469" s="9" t="s">
        <v>164</v>
      </c>
      <c r="C469" s="9" t="s">
        <v>18</v>
      </c>
      <c r="D469" s="9" t="s">
        <v>148</v>
      </c>
      <c r="E469" s="9">
        <v>2022</v>
      </c>
      <c r="F469" s="9">
        <v>10</v>
      </c>
      <c r="BE469" s="29">
        <v>64.556240000000003</v>
      </c>
      <c r="BF469" s="29">
        <v>64.460400000000007</v>
      </c>
      <c r="BG469" s="29">
        <v>64.025199999999998</v>
      </c>
      <c r="BH469" s="29">
        <v>62.931829999999998</v>
      </c>
      <c r="BI469" s="29">
        <v>61.63747</v>
      </c>
      <c r="BJ469" s="29">
        <v>61.24436</v>
      </c>
      <c r="BK469" s="29">
        <v>61.021830000000001</v>
      </c>
      <c r="BL469" s="29">
        <v>61.43</v>
      </c>
      <c r="BM469" s="29">
        <v>63.648960000000002</v>
      </c>
      <c r="BN469" s="29">
        <v>67.783760000000001</v>
      </c>
      <c r="BO469" s="29">
        <v>71.376040000000003</v>
      </c>
      <c r="BP469" s="29">
        <v>75.02901</v>
      </c>
      <c r="BQ469" s="29">
        <v>77.520250000000004</v>
      </c>
      <c r="BR469" s="29">
        <v>77.154600000000002</v>
      </c>
      <c r="BS469" s="29">
        <v>76.876679999999993</v>
      </c>
      <c r="BT469" s="29">
        <v>75.982919999999993</v>
      </c>
      <c r="BU469" s="29">
        <v>74.985839999999996</v>
      </c>
      <c r="BV469" s="29">
        <v>74.604399999999998</v>
      </c>
      <c r="BW469" s="29">
        <v>73.080600000000004</v>
      </c>
      <c r="BX469" s="29">
        <v>70.342280000000002</v>
      </c>
      <c r="BY469" s="29">
        <v>69.067279999999997</v>
      </c>
      <c r="BZ469" s="29">
        <v>67.581239999999994</v>
      </c>
      <c r="CA469" s="29">
        <v>66.996639999999999</v>
      </c>
      <c r="CB469" s="29">
        <v>65.724999999999994</v>
      </c>
    </row>
    <row r="470" spans="1:105" x14ac:dyDescent="0.25">
      <c r="A470" s="9" t="s">
        <v>163</v>
      </c>
      <c r="B470" s="9" t="s">
        <v>164</v>
      </c>
      <c r="C470" s="9" t="s">
        <v>18</v>
      </c>
      <c r="D470" s="9" t="s">
        <v>148</v>
      </c>
      <c r="E470" s="9">
        <v>2023</v>
      </c>
      <c r="F470" s="9">
        <v>5</v>
      </c>
      <c r="BE470" s="29">
        <v>60.606569999999998</v>
      </c>
      <c r="BF470" s="29">
        <v>60.539029999999997</v>
      </c>
      <c r="BG470" s="29">
        <v>60.497990000000001</v>
      </c>
      <c r="BH470" s="29">
        <v>60.643509999999999</v>
      </c>
      <c r="BI470" s="29">
        <v>60.617310000000003</v>
      </c>
      <c r="BJ470" s="29">
        <v>60.590820000000001</v>
      </c>
      <c r="BK470" s="29">
        <v>61.180750000000003</v>
      </c>
      <c r="BL470" s="29">
        <v>61.285220000000002</v>
      </c>
      <c r="BM470" s="29">
        <v>63.234250000000003</v>
      </c>
      <c r="BN470" s="29">
        <v>65.094549999999998</v>
      </c>
      <c r="BO470" s="29">
        <v>67.595380000000006</v>
      </c>
      <c r="BP470" s="29">
        <v>69.088650000000001</v>
      </c>
      <c r="BQ470" s="29">
        <v>69.560149999999993</v>
      </c>
      <c r="BR470" s="29">
        <v>69.757459999999995</v>
      </c>
      <c r="BS470" s="29">
        <v>69.062160000000006</v>
      </c>
      <c r="BT470" s="29">
        <v>69.339550000000003</v>
      </c>
      <c r="BU470" s="29">
        <v>68.305530000000005</v>
      </c>
      <c r="BV470" s="29">
        <v>66.431560000000005</v>
      </c>
      <c r="BW470" s="29">
        <v>64.206050000000005</v>
      </c>
      <c r="BX470" s="29">
        <v>62.215969999999999</v>
      </c>
      <c r="BY470" s="29">
        <v>61.326270000000001</v>
      </c>
      <c r="BZ470" s="29">
        <v>61.17</v>
      </c>
      <c r="CA470" s="29">
        <v>61.315519999999999</v>
      </c>
      <c r="CB470" s="29">
        <v>61.158360000000002</v>
      </c>
    </row>
    <row r="471" spans="1:105" x14ac:dyDescent="0.25">
      <c r="A471" s="9" t="s">
        <v>163</v>
      </c>
      <c r="B471" s="9" t="s">
        <v>164</v>
      </c>
      <c r="C471" s="9" t="s">
        <v>18</v>
      </c>
      <c r="D471" s="9" t="s">
        <v>148</v>
      </c>
      <c r="E471" s="9">
        <v>2023</v>
      </c>
      <c r="F471" s="9">
        <v>6</v>
      </c>
      <c r="BE471" s="29">
        <v>64.09</v>
      </c>
      <c r="BF471" s="29">
        <v>63.735520000000001</v>
      </c>
      <c r="BG471" s="29">
        <v>63.342910000000003</v>
      </c>
      <c r="BH471" s="29">
        <v>63.301870000000001</v>
      </c>
      <c r="BI471" s="29">
        <v>62.935749999999999</v>
      </c>
      <c r="BJ471" s="29">
        <v>62.987540000000003</v>
      </c>
      <c r="BK471" s="29">
        <v>63.337910000000001</v>
      </c>
      <c r="BL471" s="29">
        <v>64.984250000000003</v>
      </c>
      <c r="BM471" s="29">
        <v>67.143429999999995</v>
      </c>
      <c r="BN471" s="29">
        <v>71.095380000000006</v>
      </c>
      <c r="BO471" s="29">
        <v>74.117760000000004</v>
      </c>
      <c r="BP471" s="29">
        <v>74.565969999999993</v>
      </c>
      <c r="BQ471" s="29">
        <v>75.898880000000005</v>
      </c>
      <c r="BR471" s="29">
        <v>75.810149999999993</v>
      </c>
      <c r="BS471" s="29">
        <v>74.615750000000006</v>
      </c>
      <c r="BT471" s="29">
        <v>74.026120000000006</v>
      </c>
      <c r="BU471" s="29">
        <v>72.905079999999998</v>
      </c>
      <c r="BV471" s="29">
        <v>71.690299999999993</v>
      </c>
      <c r="BW471" s="29">
        <v>70.763660000000002</v>
      </c>
      <c r="BX471" s="29">
        <v>69.168809999999993</v>
      </c>
      <c r="BY471" s="29">
        <v>66.562610000000006</v>
      </c>
      <c r="BZ471" s="29">
        <v>65.527389999999997</v>
      </c>
      <c r="CA471" s="29">
        <v>64.675820000000002</v>
      </c>
      <c r="CB471" s="29">
        <v>63.996270000000003</v>
      </c>
    </row>
    <row r="472" spans="1:105" x14ac:dyDescent="0.25">
      <c r="A472" s="9" t="s">
        <v>163</v>
      </c>
      <c r="B472" s="9" t="s">
        <v>164</v>
      </c>
      <c r="C472" s="9" t="s">
        <v>18</v>
      </c>
      <c r="D472" s="9" t="s">
        <v>148</v>
      </c>
      <c r="E472" s="9">
        <v>2023</v>
      </c>
      <c r="F472" s="9">
        <v>7</v>
      </c>
      <c r="G472" s="9">
        <v>65.159909999999996</v>
      </c>
      <c r="H472" s="9">
        <v>64.357060000000004</v>
      </c>
      <c r="I472" s="9">
        <v>66.949770000000001</v>
      </c>
      <c r="J472" s="9">
        <v>73.350110000000001</v>
      </c>
      <c r="K472" s="9">
        <v>81.684659999999994</v>
      </c>
      <c r="L472" s="9">
        <v>96.016319999999993</v>
      </c>
      <c r="M472" s="9">
        <v>109.0973</v>
      </c>
      <c r="N472" s="9">
        <v>126.37649999999999</v>
      </c>
      <c r="O472" s="9">
        <v>136.0069</v>
      </c>
      <c r="P472" s="9">
        <v>146.43719999999999</v>
      </c>
      <c r="Q472" s="9">
        <v>149.2183</v>
      </c>
      <c r="R472" s="9">
        <v>156.32089999999999</v>
      </c>
      <c r="S472" s="9">
        <v>157.81399999999999</v>
      </c>
      <c r="T472" s="9">
        <v>142.99529999999999</v>
      </c>
      <c r="U472" s="9">
        <v>144.68360000000001</v>
      </c>
      <c r="V472" s="9">
        <v>144.4933</v>
      </c>
      <c r="W472" s="9">
        <v>146.03819999999999</v>
      </c>
      <c r="X472" s="9">
        <v>147.81139999999999</v>
      </c>
      <c r="Y472" s="9">
        <v>162.56219999999999</v>
      </c>
      <c r="Z472" s="9">
        <v>152.35749999999999</v>
      </c>
      <c r="AA472" s="9">
        <v>123.86279999999999</v>
      </c>
      <c r="AB472" s="9">
        <v>94.953220000000002</v>
      </c>
      <c r="AC472" s="9">
        <v>76.090900000000005</v>
      </c>
      <c r="AD472" s="9">
        <v>75.975179999999995</v>
      </c>
      <c r="AE472" s="9">
        <v>145.09909999999999</v>
      </c>
      <c r="AF472" s="9">
        <v>66.850769999999997</v>
      </c>
      <c r="AG472" s="9">
        <v>65.835610000000003</v>
      </c>
      <c r="AH472" s="9">
        <v>68.651250000000005</v>
      </c>
      <c r="AI472" s="9">
        <v>74.764020000000002</v>
      </c>
      <c r="AJ472" s="9">
        <v>83.062259999999995</v>
      </c>
      <c r="AK472" s="9">
        <v>96.905060000000006</v>
      </c>
      <c r="AL472" s="9">
        <v>109.4499</v>
      </c>
      <c r="AM472" s="9">
        <v>124.57250000000001</v>
      </c>
      <c r="AN472" s="9">
        <v>134.1559</v>
      </c>
      <c r="AO472" s="9">
        <v>145.09870000000001</v>
      </c>
      <c r="AP472" s="9">
        <v>147.48159999999999</v>
      </c>
      <c r="AQ472" s="9">
        <v>151.42830000000001</v>
      </c>
      <c r="AR472" s="9">
        <v>152.92269999999999</v>
      </c>
      <c r="AS472" s="9">
        <v>156.5352</v>
      </c>
      <c r="AT472" s="9">
        <v>157.93209999999999</v>
      </c>
      <c r="AU472" s="9">
        <v>159.3021</v>
      </c>
      <c r="AV472" s="9">
        <v>162.21010000000001</v>
      </c>
      <c r="AW472" s="9">
        <v>161.20920000000001</v>
      </c>
      <c r="AX472" s="9">
        <v>159.21789999999999</v>
      </c>
      <c r="AY472" s="9">
        <v>152.32589999999999</v>
      </c>
      <c r="AZ472" s="9">
        <v>123.09220000000001</v>
      </c>
      <c r="BA472" s="9">
        <v>94.329369999999997</v>
      </c>
      <c r="BB472" s="9">
        <v>75.682239999999993</v>
      </c>
      <c r="BC472" s="9">
        <v>75.642740000000003</v>
      </c>
      <c r="BD472" s="9">
        <v>159.13290000000001</v>
      </c>
      <c r="BE472" s="29">
        <v>67.48312</v>
      </c>
      <c r="BF472" s="29">
        <v>67.09</v>
      </c>
      <c r="BG472" s="29">
        <v>66.831879999999998</v>
      </c>
      <c r="BH472" s="29">
        <v>66.578320000000005</v>
      </c>
      <c r="BI472" s="29">
        <v>66.727919999999997</v>
      </c>
      <c r="BJ472" s="29">
        <v>66.26643</v>
      </c>
      <c r="BK472" s="29">
        <v>67.216679999999997</v>
      </c>
      <c r="BL472" s="29">
        <v>67.921679999999995</v>
      </c>
      <c r="BM472" s="29">
        <v>70.146479999999997</v>
      </c>
      <c r="BN472" s="29">
        <v>71.390649999999994</v>
      </c>
      <c r="BO472" s="29">
        <v>73.041889999999995</v>
      </c>
      <c r="BP472" s="29">
        <v>74.489850000000004</v>
      </c>
      <c r="BQ472" s="29">
        <v>75.788960000000003</v>
      </c>
      <c r="BR472" s="29">
        <v>77.469409999999996</v>
      </c>
      <c r="BS472" s="29">
        <v>78.996440000000007</v>
      </c>
      <c r="BT472" s="29">
        <v>79.673969999999997</v>
      </c>
      <c r="BU472" s="29">
        <v>80.208370000000002</v>
      </c>
      <c r="BV472" s="29">
        <v>80.171490000000006</v>
      </c>
      <c r="BW472" s="29">
        <v>76.550200000000004</v>
      </c>
      <c r="BX472" s="29">
        <v>74.300839999999994</v>
      </c>
      <c r="BY472" s="29">
        <v>71.671679999999995</v>
      </c>
      <c r="BZ472" s="29">
        <v>70.966679999999997</v>
      </c>
      <c r="CA472" s="29">
        <v>70.362719999999996</v>
      </c>
      <c r="CB472" s="29">
        <v>69.919399999999996</v>
      </c>
      <c r="CC472" s="9">
        <v>0.23858650000000001</v>
      </c>
      <c r="CD472" s="9">
        <v>0.2211728</v>
      </c>
      <c r="CE472" s="9">
        <v>0.1934623</v>
      </c>
      <c r="CF472" s="9">
        <v>0.15735569999999999</v>
      </c>
      <c r="CG472" s="9">
        <v>0.15328700000000001</v>
      </c>
      <c r="CH472" s="9">
        <v>0.17495540000000001</v>
      </c>
      <c r="CI472" s="9">
        <v>0.18694520000000001</v>
      </c>
      <c r="CJ472" s="9">
        <v>0.26991939999999998</v>
      </c>
      <c r="CK472" s="9">
        <v>0.4320695</v>
      </c>
      <c r="CL472" s="9">
        <v>0.63925189999999998</v>
      </c>
      <c r="CM472" s="9">
        <v>0.71178319999999995</v>
      </c>
      <c r="CN472" s="9">
        <v>0.55262460000000002</v>
      </c>
      <c r="CO472" s="9">
        <v>0.42502479999999998</v>
      </c>
      <c r="CP472" s="9">
        <v>0.42693419999999999</v>
      </c>
      <c r="CQ472" s="9">
        <v>0.62304130000000002</v>
      </c>
      <c r="CR472" s="9">
        <v>0.96592610000000001</v>
      </c>
      <c r="CS472" s="9">
        <v>1.1074790000000001</v>
      </c>
      <c r="CT472" s="9">
        <v>1.300994</v>
      </c>
      <c r="CU472" s="9">
        <v>1.91706</v>
      </c>
      <c r="CV472" s="9">
        <v>1.709797</v>
      </c>
      <c r="CW472" s="9">
        <v>1.157621</v>
      </c>
      <c r="CX472" s="9">
        <v>0.54431309999999999</v>
      </c>
      <c r="CY472" s="9">
        <v>0.47681050000000003</v>
      </c>
      <c r="CZ472" s="9">
        <v>0.48652699999999999</v>
      </c>
      <c r="DA472" s="9">
        <v>0.72410070000000004</v>
      </c>
    </row>
    <row r="473" spans="1:105" x14ac:dyDescent="0.25">
      <c r="A473" s="9" t="s">
        <v>163</v>
      </c>
      <c r="B473" s="9" t="s">
        <v>164</v>
      </c>
      <c r="C473" s="9" t="s">
        <v>18</v>
      </c>
      <c r="D473" s="9" t="s">
        <v>148</v>
      </c>
      <c r="E473" s="9">
        <v>2023</v>
      </c>
      <c r="F473" s="9">
        <v>8</v>
      </c>
      <c r="BE473" s="29">
        <v>71.076030000000003</v>
      </c>
      <c r="BF473" s="29">
        <v>70.168319999999994</v>
      </c>
      <c r="BG473" s="29">
        <v>69.460400000000007</v>
      </c>
      <c r="BH473" s="29">
        <v>68.440600000000003</v>
      </c>
      <c r="BI473" s="29">
        <v>68.656639999999996</v>
      </c>
      <c r="BJ473" s="29">
        <v>68.406639999999996</v>
      </c>
      <c r="BK473" s="29">
        <v>68.802670000000006</v>
      </c>
      <c r="BL473" s="29">
        <v>69.634360000000001</v>
      </c>
      <c r="BM473" s="29">
        <v>73.947329999999994</v>
      </c>
      <c r="BN473" s="29">
        <v>78.242130000000003</v>
      </c>
      <c r="BO473" s="29">
        <v>82.124660000000006</v>
      </c>
      <c r="BP473" s="29">
        <v>83.964010000000002</v>
      </c>
      <c r="BQ473" s="29">
        <v>84.983810000000005</v>
      </c>
      <c r="BR473" s="29">
        <v>83.941730000000007</v>
      </c>
      <c r="BS473" s="29">
        <v>83.50609</v>
      </c>
      <c r="BT473" s="29">
        <v>83.91901</v>
      </c>
      <c r="BU473" s="29">
        <v>83.764849999999996</v>
      </c>
      <c r="BV473" s="29">
        <v>82.837329999999994</v>
      </c>
      <c r="BW473" s="29">
        <v>80.273169999999993</v>
      </c>
      <c r="BX473" s="29">
        <v>77.387720000000002</v>
      </c>
      <c r="BY473" s="29">
        <v>75.028559999999999</v>
      </c>
      <c r="BZ473" s="29">
        <v>73.702079999999995</v>
      </c>
      <c r="CA473" s="29">
        <v>72.643119999999996</v>
      </c>
      <c r="CB473" s="29">
        <v>72.238960000000006</v>
      </c>
    </row>
    <row r="474" spans="1:105" x14ac:dyDescent="0.25">
      <c r="A474" s="9" t="s">
        <v>163</v>
      </c>
      <c r="B474" s="9" t="s">
        <v>164</v>
      </c>
      <c r="C474" s="9" t="s">
        <v>18</v>
      </c>
      <c r="D474" s="9" t="s">
        <v>148</v>
      </c>
      <c r="E474" s="9">
        <v>2023</v>
      </c>
      <c r="F474" s="9">
        <v>9</v>
      </c>
      <c r="BE474" s="29">
        <v>70.856440000000006</v>
      </c>
      <c r="BF474" s="29">
        <v>70.398510000000002</v>
      </c>
      <c r="BG474" s="29">
        <v>70.252470000000002</v>
      </c>
      <c r="BH474" s="29">
        <v>69.440600000000003</v>
      </c>
      <c r="BI474" s="29">
        <v>69.002470000000002</v>
      </c>
      <c r="BJ474" s="29">
        <v>68.710400000000007</v>
      </c>
      <c r="BK474" s="29">
        <v>69.188119999999998</v>
      </c>
      <c r="BL474" s="29">
        <v>70.146039999999999</v>
      </c>
      <c r="BM474" s="29">
        <v>72.873760000000004</v>
      </c>
      <c r="BN474" s="29">
        <v>76.767330000000001</v>
      </c>
      <c r="BO474" s="29">
        <v>81.304460000000006</v>
      </c>
      <c r="BP474" s="29">
        <v>82.80198</v>
      </c>
      <c r="BQ474" s="29">
        <v>84.69802</v>
      </c>
      <c r="BR474" s="29">
        <v>85.428219999999996</v>
      </c>
      <c r="BS474" s="29">
        <v>86.074259999999995</v>
      </c>
      <c r="BT474" s="29">
        <v>86.324259999999995</v>
      </c>
      <c r="BU474" s="29">
        <v>85.534649999999999</v>
      </c>
      <c r="BV474" s="29">
        <v>84.13861</v>
      </c>
      <c r="BW474" s="29">
        <v>83.764849999999996</v>
      </c>
      <c r="BX474" s="29">
        <v>78.727720000000005</v>
      </c>
      <c r="BY474" s="29">
        <v>76.292079999999999</v>
      </c>
      <c r="BZ474" s="29">
        <v>74.356440000000006</v>
      </c>
      <c r="CA474" s="29">
        <v>73.460400000000007</v>
      </c>
      <c r="CB474" s="29">
        <v>72.814350000000005</v>
      </c>
    </row>
    <row r="475" spans="1:105" x14ac:dyDescent="0.25">
      <c r="A475" s="9" t="s">
        <v>163</v>
      </c>
      <c r="B475" s="9" t="s">
        <v>164</v>
      </c>
      <c r="C475" s="9" t="s">
        <v>18</v>
      </c>
      <c r="D475" s="9" t="s">
        <v>148</v>
      </c>
      <c r="E475" s="9">
        <v>2023</v>
      </c>
      <c r="F475" s="9">
        <v>10</v>
      </c>
      <c r="BE475" s="29">
        <v>64.556240000000003</v>
      </c>
      <c r="BF475" s="29">
        <v>64.460400000000007</v>
      </c>
      <c r="BG475" s="29">
        <v>64.025199999999998</v>
      </c>
      <c r="BH475" s="29">
        <v>62.931829999999998</v>
      </c>
      <c r="BI475" s="29">
        <v>61.63747</v>
      </c>
      <c r="BJ475" s="29">
        <v>61.24436</v>
      </c>
      <c r="BK475" s="29">
        <v>61.021830000000001</v>
      </c>
      <c r="BL475" s="29">
        <v>61.43</v>
      </c>
      <c r="BM475" s="29">
        <v>63.648960000000002</v>
      </c>
      <c r="BN475" s="29">
        <v>67.783760000000001</v>
      </c>
      <c r="BO475" s="29">
        <v>71.376040000000003</v>
      </c>
      <c r="BP475" s="29">
        <v>75.02901</v>
      </c>
      <c r="BQ475" s="29">
        <v>77.520250000000004</v>
      </c>
      <c r="BR475" s="29">
        <v>77.154600000000002</v>
      </c>
      <c r="BS475" s="29">
        <v>76.876679999999993</v>
      </c>
      <c r="BT475" s="29">
        <v>75.982919999999993</v>
      </c>
      <c r="BU475" s="29">
        <v>74.985839999999996</v>
      </c>
      <c r="BV475" s="29">
        <v>74.604399999999998</v>
      </c>
      <c r="BW475" s="29">
        <v>73.080600000000004</v>
      </c>
      <c r="BX475" s="29">
        <v>70.342280000000002</v>
      </c>
      <c r="BY475" s="29">
        <v>69.067279999999997</v>
      </c>
      <c r="BZ475" s="29">
        <v>67.581239999999994</v>
      </c>
      <c r="CA475" s="29">
        <v>66.996639999999999</v>
      </c>
      <c r="CB475" s="29">
        <v>65.724999999999994</v>
      </c>
    </row>
    <row r="476" spans="1:105" x14ac:dyDescent="0.25">
      <c r="A476" s="9" t="s">
        <v>163</v>
      </c>
      <c r="B476" s="9" t="s">
        <v>164</v>
      </c>
      <c r="C476" s="9" t="s">
        <v>18</v>
      </c>
      <c r="D476" s="9" t="s">
        <v>148</v>
      </c>
      <c r="E476" s="9">
        <v>2024</v>
      </c>
      <c r="F476" s="9">
        <v>5</v>
      </c>
      <c r="BE476" s="29">
        <v>60.606569999999998</v>
      </c>
      <c r="BF476" s="29">
        <v>60.539029999999997</v>
      </c>
      <c r="BG476" s="29">
        <v>60.497990000000001</v>
      </c>
      <c r="BH476" s="29">
        <v>60.643509999999999</v>
      </c>
      <c r="BI476" s="29">
        <v>60.617310000000003</v>
      </c>
      <c r="BJ476" s="29">
        <v>60.590820000000001</v>
      </c>
      <c r="BK476" s="29">
        <v>61.180750000000003</v>
      </c>
      <c r="BL476" s="29">
        <v>61.285220000000002</v>
      </c>
      <c r="BM476" s="29">
        <v>63.234250000000003</v>
      </c>
      <c r="BN476" s="29">
        <v>65.094549999999998</v>
      </c>
      <c r="BO476" s="29">
        <v>67.595380000000006</v>
      </c>
      <c r="BP476" s="29">
        <v>69.088650000000001</v>
      </c>
      <c r="BQ476" s="29">
        <v>69.560149999999993</v>
      </c>
      <c r="BR476" s="29">
        <v>69.757459999999995</v>
      </c>
      <c r="BS476" s="29">
        <v>69.062160000000006</v>
      </c>
      <c r="BT476" s="29">
        <v>69.339550000000003</v>
      </c>
      <c r="BU476" s="29">
        <v>68.305530000000005</v>
      </c>
      <c r="BV476" s="29">
        <v>66.431560000000005</v>
      </c>
      <c r="BW476" s="29">
        <v>64.206050000000005</v>
      </c>
      <c r="BX476" s="29">
        <v>62.215969999999999</v>
      </c>
      <c r="BY476" s="29">
        <v>61.326270000000001</v>
      </c>
      <c r="BZ476" s="29">
        <v>61.17</v>
      </c>
      <c r="CA476" s="29">
        <v>61.315519999999999</v>
      </c>
      <c r="CB476" s="29">
        <v>61.158360000000002</v>
      </c>
    </row>
    <row r="477" spans="1:105" x14ac:dyDescent="0.25">
      <c r="A477" s="9" t="s">
        <v>163</v>
      </c>
      <c r="B477" s="9" t="s">
        <v>164</v>
      </c>
      <c r="C477" s="9" t="s">
        <v>18</v>
      </c>
      <c r="D477" s="9" t="s">
        <v>148</v>
      </c>
      <c r="E477" s="9">
        <v>2024</v>
      </c>
      <c r="F477" s="9">
        <v>6</v>
      </c>
      <c r="BE477" s="29">
        <v>64.09</v>
      </c>
      <c r="BF477" s="29">
        <v>63.735520000000001</v>
      </c>
      <c r="BG477" s="29">
        <v>63.342910000000003</v>
      </c>
      <c r="BH477" s="29">
        <v>63.301870000000001</v>
      </c>
      <c r="BI477" s="29">
        <v>62.935749999999999</v>
      </c>
      <c r="BJ477" s="29">
        <v>62.987540000000003</v>
      </c>
      <c r="BK477" s="29">
        <v>63.337910000000001</v>
      </c>
      <c r="BL477" s="29">
        <v>64.984250000000003</v>
      </c>
      <c r="BM477" s="29">
        <v>67.143429999999995</v>
      </c>
      <c r="BN477" s="29">
        <v>71.095380000000006</v>
      </c>
      <c r="BO477" s="29">
        <v>74.117760000000004</v>
      </c>
      <c r="BP477" s="29">
        <v>74.565969999999993</v>
      </c>
      <c r="BQ477" s="29">
        <v>75.898880000000005</v>
      </c>
      <c r="BR477" s="29">
        <v>75.810149999999993</v>
      </c>
      <c r="BS477" s="29">
        <v>74.615750000000006</v>
      </c>
      <c r="BT477" s="29">
        <v>74.026120000000006</v>
      </c>
      <c r="BU477" s="29">
        <v>72.905079999999998</v>
      </c>
      <c r="BV477" s="29">
        <v>71.690299999999993</v>
      </c>
      <c r="BW477" s="29">
        <v>70.763660000000002</v>
      </c>
      <c r="BX477" s="29">
        <v>69.168809999999993</v>
      </c>
      <c r="BY477" s="29">
        <v>66.562610000000006</v>
      </c>
      <c r="BZ477" s="29">
        <v>65.527389999999997</v>
      </c>
      <c r="CA477" s="29">
        <v>64.675820000000002</v>
      </c>
      <c r="CB477" s="29">
        <v>63.996270000000003</v>
      </c>
    </row>
    <row r="478" spans="1:105" x14ac:dyDescent="0.25">
      <c r="A478" s="9" t="s">
        <v>163</v>
      </c>
      <c r="B478" s="9" t="s">
        <v>164</v>
      </c>
      <c r="C478" s="9" t="s">
        <v>18</v>
      </c>
      <c r="D478" s="9" t="s">
        <v>148</v>
      </c>
      <c r="E478" s="9">
        <v>2024</v>
      </c>
      <c r="F478" s="9">
        <v>7</v>
      </c>
      <c r="G478" s="9">
        <v>65.138249999999999</v>
      </c>
      <c r="H478" s="9">
        <v>64.328900000000004</v>
      </c>
      <c r="I478" s="9">
        <v>66.961200000000005</v>
      </c>
      <c r="J478" s="9">
        <v>73.371960000000001</v>
      </c>
      <c r="K478" s="9">
        <v>81.707369999999997</v>
      </c>
      <c r="L478" s="9">
        <v>96.06429</v>
      </c>
      <c r="M478" s="9">
        <v>109.09480000000001</v>
      </c>
      <c r="N478" s="9">
        <v>126.333</v>
      </c>
      <c r="O478" s="9">
        <v>135.94409999999999</v>
      </c>
      <c r="P478" s="9">
        <v>146.3963</v>
      </c>
      <c r="Q478" s="9">
        <v>149.18979999999999</v>
      </c>
      <c r="R478" s="9">
        <v>156.2801</v>
      </c>
      <c r="S478" s="9">
        <v>157.7783</v>
      </c>
      <c r="T478" s="9">
        <v>142.98480000000001</v>
      </c>
      <c r="U478" s="9">
        <v>144.673</v>
      </c>
      <c r="V478" s="9">
        <v>144.4547</v>
      </c>
      <c r="W478" s="9">
        <v>146.00110000000001</v>
      </c>
      <c r="X478" s="9">
        <v>147.77959999999999</v>
      </c>
      <c r="Y478" s="9">
        <v>162.52979999999999</v>
      </c>
      <c r="Z478" s="9">
        <v>152.2878</v>
      </c>
      <c r="AA478" s="9">
        <v>123.7616</v>
      </c>
      <c r="AB478" s="9">
        <v>94.857150000000004</v>
      </c>
      <c r="AC478" s="9">
        <v>76.140439999999998</v>
      </c>
      <c r="AD478" s="9">
        <v>76.024730000000005</v>
      </c>
      <c r="AE478" s="9">
        <v>145.07329999999999</v>
      </c>
      <c r="AF478" s="9">
        <v>66.82911</v>
      </c>
      <c r="AG478" s="9">
        <v>65.807450000000003</v>
      </c>
      <c r="AH478" s="9">
        <v>68.662679999999995</v>
      </c>
      <c r="AI478" s="9">
        <v>74.785870000000003</v>
      </c>
      <c r="AJ478" s="9">
        <v>83.084969999999998</v>
      </c>
      <c r="AK478" s="9">
        <v>96.953019999999995</v>
      </c>
      <c r="AL478" s="9">
        <v>109.4473</v>
      </c>
      <c r="AM478" s="9">
        <v>124.529</v>
      </c>
      <c r="AN478" s="9">
        <v>134.0932</v>
      </c>
      <c r="AO478" s="9">
        <v>145.05789999999999</v>
      </c>
      <c r="AP478" s="9">
        <v>147.45310000000001</v>
      </c>
      <c r="AQ478" s="9">
        <v>151.38749999999999</v>
      </c>
      <c r="AR478" s="9">
        <v>152.887</v>
      </c>
      <c r="AS478" s="9">
        <v>156.5247</v>
      </c>
      <c r="AT478" s="9">
        <v>157.92160000000001</v>
      </c>
      <c r="AU478" s="9">
        <v>159.26349999999999</v>
      </c>
      <c r="AV478" s="9">
        <v>162.173</v>
      </c>
      <c r="AW478" s="9">
        <v>161.17740000000001</v>
      </c>
      <c r="AX478" s="9">
        <v>159.18559999999999</v>
      </c>
      <c r="AY478" s="9">
        <v>152.25620000000001</v>
      </c>
      <c r="AZ478" s="9">
        <v>122.991</v>
      </c>
      <c r="BA478" s="9">
        <v>94.233310000000003</v>
      </c>
      <c r="BB478" s="9">
        <v>75.731780000000001</v>
      </c>
      <c r="BC478" s="9">
        <v>75.692279999999997</v>
      </c>
      <c r="BD478" s="9">
        <v>159.1071</v>
      </c>
      <c r="BE478" s="29">
        <v>67.48312</v>
      </c>
      <c r="BF478" s="29">
        <v>67.09</v>
      </c>
      <c r="BG478" s="29">
        <v>66.831879999999998</v>
      </c>
      <c r="BH478" s="29">
        <v>66.578320000000005</v>
      </c>
      <c r="BI478" s="29">
        <v>66.727919999999997</v>
      </c>
      <c r="BJ478" s="29">
        <v>66.26643</v>
      </c>
      <c r="BK478" s="29">
        <v>67.216679999999997</v>
      </c>
      <c r="BL478" s="29">
        <v>67.921679999999995</v>
      </c>
      <c r="BM478" s="29">
        <v>70.146479999999997</v>
      </c>
      <c r="BN478" s="29">
        <v>71.390649999999994</v>
      </c>
      <c r="BO478" s="29">
        <v>73.041889999999995</v>
      </c>
      <c r="BP478" s="29">
        <v>74.489850000000004</v>
      </c>
      <c r="BQ478" s="29">
        <v>75.788960000000003</v>
      </c>
      <c r="BR478" s="29">
        <v>77.469409999999996</v>
      </c>
      <c r="BS478" s="29">
        <v>78.996440000000007</v>
      </c>
      <c r="BT478" s="29">
        <v>79.673969999999997</v>
      </c>
      <c r="BU478" s="29">
        <v>80.208370000000002</v>
      </c>
      <c r="BV478" s="29">
        <v>80.171490000000006</v>
      </c>
      <c r="BW478" s="29">
        <v>76.550200000000004</v>
      </c>
      <c r="BX478" s="29">
        <v>74.300839999999994</v>
      </c>
      <c r="BY478" s="29">
        <v>71.671679999999995</v>
      </c>
      <c r="BZ478" s="29">
        <v>70.966679999999997</v>
      </c>
      <c r="CA478" s="29">
        <v>70.362719999999996</v>
      </c>
      <c r="CB478" s="29">
        <v>69.919399999999996</v>
      </c>
      <c r="CC478" s="9">
        <v>0.23778340000000001</v>
      </c>
      <c r="CD478" s="9">
        <v>0.2204217</v>
      </c>
      <c r="CE478" s="9">
        <v>0.19281980000000001</v>
      </c>
      <c r="CF478" s="9">
        <v>0.1568947</v>
      </c>
      <c r="CG478" s="9">
        <v>0.1528863</v>
      </c>
      <c r="CH478" s="9">
        <v>0.17446999999999999</v>
      </c>
      <c r="CI478" s="9">
        <v>0.1863185</v>
      </c>
      <c r="CJ478" s="9">
        <v>0.26944420000000002</v>
      </c>
      <c r="CK478" s="9">
        <v>0.43124020000000002</v>
      </c>
      <c r="CL478" s="9">
        <v>0.63831369999999998</v>
      </c>
      <c r="CM478" s="9">
        <v>0.71019639999999995</v>
      </c>
      <c r="CN478" s="9">
        <v>0.55031620000000003</v>
      </c>
      <c r="CO478" s="9">
        <v>0.42263079999999997</v>
      </c>
      <c r="CP478" s="9">
        <v>0.4256027</v>
      </c>
      <c r="CQ478" s="9">
        <v>0.62140240000000002</v>
      </c>
      <c r="CR478" s="9">
        <v>0.96345530000000001</v>
      </c>
      <c r="CS478" s="9">
        <v>1.105664</v>
      </c>
      <c r="CT478" s="9">
        <v>1.300953</v>
      </c>
      <c r="CU478" s="9">
        <v>1.914863</v>
      </c>
      <c r="CV478" s="9">
        <v>1.70635</v>
      </c>
      <c r="CW478" s="9">
        <v>1.1553249999999999</v>
      </c>
      <c r="CX478" s="9">
        <v>0.54276659999999999</v>
      </c>
      <c r="CY478" s="9">
        <v>0.47556150000000003</v>
      </c>
      <c r="CZ478" s="9">
        <v>0.48539169999999998</v>
      </c>
      <c r="DA478" s="9">
        <v>0.7231938</v>
      </c>
    </row>
    <row r="479" spans="1:105" x14ac:dyDescent="0.25">
      <c r="A479" s="9" t="s">
        <v>163</v>
      </c>
      <c r="B479" s="9" t="s">
        <v>164</v>
      </c>
      <c r="C479" s="9" t="s">
        <v>18</v>
      </c>
      <c r="D479" s="9" t="s">
        <v>148</v>
      </c>
      <c r="E479" s="9">
        <v>2024</v>
      </c>
      <c r="F479" s="9">
        <v>8</v>
      </c>
      <c r="BE479" s="29">
        <v>71.076030000000003</v>
      </c>
      <c r="BF479" s="29">
        <v>70.168319999999994</v>
      </c>
      <c r="BG479" s="29">
        <v>69.460400000000007</v>
      </c>
      <c r="BH479" s="29">
        <v>68.440600000000003</v>
      </c>
      <c r="BI479" s="29">
        <v>68.656639999999996</v>
      </c>
      <c r="BJ479" s="29">
        <v>68.406639999999996</v>
      </c>
      <c r="BK479" s="29">
        <v>68.802670000000006</v>
      </c>
      <c r="BL479" s="29">
        <v>69.634360000000001</v>
      </c>
      <c r="BM479" s="29">
        <v>73.947329999999994</v>
      </c>
      <c r="BN479" s="29">
        <v>78.242130000000003</v>
      </c>
      <c r="BO479" s="29">
        <v>82.124660000000006</v>
      </c>
      <c r="BP479" s="29">
        <v>83.964010000000002</v>
      </c>
      <c r="BQ479" s="29">
        <v>84.983810000000005</v>
      </c>
      <c r="BR479" s="29">
        <v>83.941730000000007</v>
      </c>
      <c r="BS479" s="29">
        <v>83.50609</v>
      </c>
      <c r="BT479" s="29">
        <v>83.91901</v>
      </c>
      <c r="BU479" s="29">
        <v>83.764849999999996</v>
      </c>
      <c r="BV479" s="29">
        <v>82.837329999999994</v>
      </c>
      <c r="BW479" s="29">
        <v>80.273169999999993</v>
      </c>
      <c r="BX479" s="29">
        <v>77.387720000000002</v>
      </c>
      <c r="BY479" s="29">
        <v>75.028559999999999</v>
      </c>
      <c r="BZ479" s="29">
        <v>73.702079999999995</v>
      </c>
      <c r="CA479" s="29">
        <v>72.643119999999996</v>
      </c>
      <c r="CB479" s="29">
        <v>72.238960000000006</v>
      </c>
    </row>
    <row r="480" spans="1:105" x14ac:dyDescent="0.25">
      <c r="A480" s="9" t="s">
        <v>163</v>
      </c>
      <c r="B480" s="9" t="s">
        <v>164</v>
      </c>
      <c r="C480" s="9" t="s">
        <v>18</v>
      </c>
      <c r="D480" s="9" t="s">
        <v>148</v>
      </c>
      <c r="E480" s="9">
        <v>2024</v>
      </c>
      <c r="F480" s="9">
        <v>9</v>
      </c>
      <c r="BE480" s="29">
        <v>70.856440000000006</v>
      </c>
      <c r="BF480" s="29">
        <v>70.398510000000002</v>
      </c>
      <c r="BG480" s="29">
        <v>70.252470000000002</v>
      </c>
      <c r="BH480" s="29">
        <v>69.440600000000003</v>
      </c>
      <c r="BI480" s="29">
        <v>69.002470000000002</v>
      </c>
      <c r="BJ480" s="29">
        <v>68.710400000000007</v>
      </c>
      <c r="BK480" s="29">
        <v>69.188119999999998</v>
      </c>
      <c r="BL480" s="29">
        <v>70.146039999999999</v>
      </c>
      <c r="BM480" s="29">
        <v>72.873760000000004</v>
      </c>
      <c r="BN480" s="29">
        <v>76.767330000000001</v>
      </c>
      <c r="BO480" s="29">
        <v>81.304460000000006</v>
      </c>
      <c r="BP480" s="29">
        <v>82.80198</v>
      </c>
      <c r="BQ480" s="29">
        <v>84.69802</v>
      </c>
      <c r="BR480" s="29">
        <v>85.428219999999996</v>
      </c>
      <c r="BS480" s="29">
        <v>86.074259999999995</v>
      </c>
      <c r="BT480" s="29">
        <v>86.324259999999995</v>
      </c>
      <c r="BU480" s="29">
        <v>85.534649999999999</v>
      </c>
      <c r="BV480" s="29">
        <v>84.13861</v>
      </c>
      <c r="BW480" s="29">
        <v>83.764849999999996</v>
      </c>
      <c r="BX480" s="29">
        <v>78.727720000000005</v>
      </c>
      <c r="BY480" s="29">
        <v>76.292079999999999</v>
      </c>
      <c r="BZ480" s="29">
        <v>74.356440000000006</v>
      </c>
      <c r="CA480" s="29">
        <v>73.460400000000007</v>
      </c>
      <c r="CB480" s="29">
        <v>72.814350000000005</v>
      </c>
    </row>
    <row r="481" spans="1:105" x14ac:dyDescent="0.25">
      <c r="A481" s="9" t="s">
        <v>163</v>
      </c>
      <c r="B481" s="9" t="s">
        <v>164</v>
      </c>
      <c r="C481" s="9" t="s">
        <v>18</v>
      </c>
      <c r="D481" s="9" t="s">
        <v>148</v>
      </c>
      <c r="E481" s="9">
        <v>2024</v>
      </c>
      <c r="F481" s="9">
        <v>10</v>
      </c>
      <c r="BE481" s="29">
        <v>64.556240000000003</v>
      </c>
      <c r="BF481" s="29">
        <v>64.460400000000007</v>
      </c>
      <c r="BG481" s="29">
        <v>64.025199999999998</v>
      </c>
      <c r="BH481" s="29">
        <v>62.931829999999998</v>
      </c>
      <c r="BI481" s="29">
        <v>61.63747</v>
      </c>
      <c r="BJ481" s="29">
        <v>61.24436</v>
      </c>
      <c r="BK481" s="29">
        <v>61.021830000000001</v>
      </c>
      <c r="BL481" s="29">
        <v>61.43</v>
      </c>
      <c r="BM481" s="29">
        <v>63.648960000000002</v>
      </c>
      <c r="BN481" s="29">
        <v>67.783760000000001</v>
      </c>
      <c r="BO481" s="29">
        <v>71.376040000000003</v>
      </c>
      <c r="BP481" s="29">
        <v>75.02901</v>
      </c>
      <c r="BQ481" s="29">
        <v>77.520250000000004</v>
      </c>
      <c r="BR481" s="29">
        <v>77.154600000000002</v>
      </c>
      <c r="BS481" s="29">
        <v>76.876679999999993</v>
      </c>
      <c r="BT481" s="29">
        <v>75.982919999999993</v>
      </c>
      <c r="BU481" s="29">
        <v>74.985839999999996</v>
      </c>
      <c r="BV481" s="29">
        <v>74.604399999999998</v>
      </c>
      <c r="BW481" s="29">
        <v>73.080600000000004</v>
      </c>
      <c r="BX481" s="29">
        <v>70.342280000000002</v>
      </c>
      <c r="BY481" s="29">
        <v>69.067279999999997</v>
      </c>
      <c r="BZ481" s="29">
        <v>67.581239999999994</v>
      </c>
      <c r="CA481" s="29">
        <v>66.996639999999999</v>
      </c>
      <c r="CB481" s="29">
        <v>65.724999999999994</v>
      </c>
    </row>
    <row r="482" spans="1:105" x14ac:dyDescent="0.25">
      <c r="A482" s="9" t="s">
        <v>163</v>
      </c>
      <c r="B482" s="9" t="s">
        <v>164</v>
      </c>
      <c r="C482" s="9" t="s">
        <v>18</v>
      </c>
      <c r="D482" s="9" t="s">
        <v>148</v>
      </c>
      <c r="E482" s="9">
        <v>2025</v>
      </c>
      <c r="F482" s="9">
        <v>5</v>
      </c>
      <c r="BE482" s="29">
        <v>60.606569999999998</v>
      </c>
      <c r="BF482" s="29">
        <v>60.539029999999997</v>
      </c>
      <c r="BG482" s="29">
        <v>60.497990000000001</v>
      </c>
      <c r="BH482" s="29">
        <v>60.643509999999999</v>
      </c>
      <c r="BI482" s="29">
        <v>60.617310000000003</v>
      </c>
      <c r="BJ482" s="29">
        <v>60.590820000000001</v>
      </c>
      <c r="BK482" s="29">
        <v>61.180750000000003</v>
      </c>
      <c r="BL482" s="29">
        <v>61.285220000000002</v>
      </c>
      <c r="BM482" s="29">
        <v>63.234250000000003</v>
      </c>
      <c r="BN482" s="29">
        <v>65.094549999999998</v>
      </c>
      <c r="BO482" s="29">
        <v>67.595380000000006</v>
      </c>
      <c r="BP482" s="29">
        <v>69.088650000000001</v>
      </c>
      <c r="BQ482" s="29">
        <v>69.560149999999993</v>
      </c>
      <c r="BR482" s="29">
        <v>69.757459999999995</v>
      </c>
      <c r="BS482" s="29">
        <v>69.062160000000006</v>
      </c>
      <c r="BT482" s="29">
        <v>69.339550000000003</v>
      </c>
      <c r="BU482" s="29">
        <v>68.305530000000005</v>
      </c>
      <c r="BV482" s="29">
        <v>66.431560000000005</v>
      </c>
      <c r="BW482" s="29">
        <v>64.206050000000005</v>
      </c>
      <c r="BX482" s="29">
        <v>62.215969999999999</v>
      </c>
      <c r="BY482" s="29">
        <v>61.326270000000001</v>
      </c>
      <c r="BZ482" s="29">
        <v>61.17</v>
      </c>
      <c r="CA482" s="29">
        <v>61.315519999999999</v>
      </c>
      <c r="CB482" s="29">
        <v>61.158360000000002</v>
      </c>
    </row>
    <row r="483" spans="1:105" x14ac:dyDescent="0.25">
      <c r="A483" s="9" t="s">
        <v>163</v>
      </c>
      <c r="B483" s="9" t="s">
        <v>164</v>
      </c>
      <c r="C483" s="9" t="s">
        <v>18</v>
      </c>
      <c r="D483" s="9" t="s">
        <v>148</v>
      </c>
      <c r="E483" s="9">
        <v>2025</v>
      </c>
      <c r="F483" s="9">
        <v>6</v>
      </c>
      <c r="BE483" s="29">
        <v>64.09</v>
      </c>
      <c r="BF483" s="29">
        <v>63.735520000000001</v>
      </c>
      <c r="BG483" s="29">
        <v>63.342910000000003</v>
      </c>
      <c r="BH483" s="29">
        <v>63.301870000000001</v>
      </c>
      <c r="BI483" s="29">
        <v>62.935749999999999</v>
      </c>
      <c r="BJ483" s="29">
        <v>62.987540000000003</v>
      </c>
      <c r="BK483" s="29">
        <v>63.337910000000001</v>
      </c>
      <c r="BL483" s="29">
        <v>64.984250000000003</v>
      </c>
      <c r="BM483" s="29">
        <v>67.143429999999995</v>
      </c>
      <c r="BN483" s="29">
        <v>71.095380000000006</v>
      </c>
      <c r="BO483" s="29">
        <v>74.117760000000004</v>
      </c>
      <c r="BP483" s="29">
        <v>74.565969999999993</v>
      </c>
      <c r="BQ483" s="29">
        <v>75.898880000000005</v>
      </c>
      <c r="BR483" s="29">
        <v>75.810149999999993</v>
      </c>
      <c r="BS483" s="29">
        <v>74.615750000000006</v>
      </c>
      <c r="BT483" s="29">
        <v>74.026120000000006</v>
      </c>
      <c r="BU483" s="29">
        <v>72.905079999999998</v>
      </c>
      <c r="BV483" s="29">
        <v>71.690299999999993</v>
      </c>
      <c r="BW483" s="29">
        <v>70.763660000000002</v>
      </c>
      <c r="BX483" s="29">
        <v>69.168809999999993</v>
      </c>
      <c r="BY483" s="29">
        <v>66.562610000000006</v>
      </c>
      <c r="BZ483" s="29">
        <v>65.527389999999997</v>
      </c>
      <c r="CA483" s="29">
        <v>64.675820000000002</v>
      </c>
      <c r="CB483" s="29">
        <v>63.996270000000003</v>
      </c>
    </row>
    <row r="484" spans="1:105" x14ac:dyDescent="0.25">
      <c r="A484" s="9" t="s">
        <v>163</v>
      </c>
      <c r="B484" s="9" t="s">
        <v>164</v>
      </c>
      <c r="C484" s="9" t="s">
        <v>18</v>
      </c>
      <c r="D484" s="9" t="s">
        <v>148</v>
      </c>
      <c r="E484" s="9">
        <v>2025</v>
      </c>
      <c r="F484" s="9">
        <v>7</v>
      </c>
      <c r="G484" s="9">
        <v>65.145719999999997</v>
      </c>
      <c r="H484" s="9">
        <v>64.370159999999998</v>
      </c>
      <c r="I484" s="9">
        <v>66.987729999999999</v>
      </c>
      <c r="J484" s="9">
        <v>73.370419999999996</v>
      </c>
      <c r="K484" s="9">
        <v>81.670959999999994</v>
      </c>
      <c r="L484" s="9">
        <v>96.053299999999993</v>
      </c>
      <c r="M484" s="9">
        <v>109.12139999999999</v>
      </c>
      <c r="N484" s="9">
        <v>126.322</v>
      </c>
      <c r="O484" s="9">
        <v>135.9119</v>
      </c>
      <c r="P484" s="9">
        <v>146.4194</v>
      </c>
      <c r="Q484" s="9">
        <v>149.1437</v>
      </c>
      <c r="R484" s="9">
        <v>156.26400000000001</v>
      </c>
      <c r="S484" s="9">
        <v>157.75409999999999</v>
      </c>
      <c r="T484" s="9">
        <v>142.9862</v>
      </c>
      <c r="U484" s="9">
        <v>144.67449999999999</v>
      </c>
      <c r="V484" s="9">
        <v>144.45230000000001</v>
      </c>
      <c r="W484" s="9">
        <v>145.99180000000001</v>
      </c>
      <c r="X484" s="9">
        <v>147.78720000000001</v>
      </c>
      <c r="Y484" s="9">
        <v>162.5497</v>
      </c>
      <c r="Z484" s="9">
        <v>152.2741</v>
      </c>
      <c r="AA484" s="9">
        <v>123.5779</v>
      </c>
      <c r="AB484" s="9">
        <v>94.591089999999994</v>
      </c>
      <c r="AC484" s="9">
        <v>76.142589999999998</v>
      </c>
      <c r="AD484" s="9">
        <v>76.026859999999999</v>
      </c>
      <c r="AE484" s="9">
        <v>145.07329999999999</v>
      </c>
      <c r="AF484" s="9">
        <v>66.836579999999998</v>
      </c>
      <c r="AG484" s="9">
        <v>65.848699999999994</v>
      </c>
      <c r="AH484" s="9">
        <v>68.689220000000006</v>
      </c>
      <c r="AI484" s="9">
        <v>74.784329999999997</v>
      </c>
      <c r="AJ484" s="9">
        <v>83.048559999999995</v>
      </c>
      <c r="AK484" s="9">
        <v>96.942040000000006</v>
      </c>
      <c r="AL484" s="9">
        <v>109.474</v>
      </c>
      <c r="AM484" s="9">
        <v>124.518</v>
      </c>
      <c r="AN484" s="9">
        <v>134.0609</v>
      </c>
      <c r="AO484" s="9">
        <v>145.08090000000001</v>
      </c>
      <c r="AP484" s="9">
        <v>147.40700000000001</v>
      </c>
      <c r="AQ484" s="9">
        <v>151.37139999999999</v>
      </c>
      <c r="AR484" s="9">
        <v>152.86269999999999</v>
      </c>
      <c r="AS484" s="9">
        <v>156.52610000000001</v>
      </c>
      <c r="AT484" s="9">
        <v>157.923</v>
      </c>
      <c r="AU484" s="9">
        <v>159.2611</v>
      </c>
      <c r="AV484" s="9">
        <v>162.16370000000001</v>
      </c>
      <c r="AW484" s="9">
        <v>161.185</v>
      </c>
      <c r="AX484" s="9">
        <v>159.2054</v>
      </c>
      <c r="AY484" s="9">
        <v>152.2424</v>
      </c>
      <c r="AZ484" s="9">
        <v>122.8073</v>
      </c>
      <c r="BA484" s="9">
        <v>93.967240000000004</v>
      </c>
      <c r="BB484" s="9">
        <v>75.733919999999998</v>
      </c>
      <c r="BC484" s="9">
        <v>75.694419999999994</v>
      </c>
      <c r="BD484" s="9">
        <v>159.1071</v>
      </c>
      <c r="BE484" s="29">
        <v>67.48312</v>
      </c>
      <c r="BF484" s="29">
        <v>67.09</v>
      </c>
      <c r="BG484" s="29">
        <v>66.831879999999998</v>
      </c>
      <c r="BH484" s="29">
        <v>66.578320000000005</v>
      </c>
      <c r="BI484" s="29">
        <v>66.727919999999997</v>
      </c>
      <c r="BJ484" s="29">
        <v>66.26643</v>
      </c>
      <c r="BK484" s="29">
        <v>67.216679999999997</v>
      </c>
      <c r="BL484" s="29">
        <v>67.921679999999995</v>
      </c>
      <c r="BM484" s="29">
        <v>70.146479999999997</v>
      </c>
      <c r="BN484" s="29">
        <v>71.390649999999994</v>
      </c>
      <c r="BO484" s="29">
        <v>73.041889999999995</v>
      </c>
      <c r="BP484" s="29">
        <v>74.489850000000004</v>
      </c>
      <c r="BQ484" s="29">
        <v>75.788960000000003</v>
      </c>
      <c r="BR484" s="29">
        <v>77.469409999999996</v>
      </c>
      <c r="BS484" s="29">
        <v>78.996440000000007</v>
      </c>
      <c r="BT484" s="29">
        <v>79.673969999999997</v>
      </c>
      <c r="BU484" s="29">
        <v>80.208370000000002</v>
      </c>
      <c r="BV484" s="29">
        <v>80.171490000000006</v>
      </c>
      <c r="BW484" s="29">
        <v>76.550200000000004</v>
      </c>
      <c r="BX484" s="29">
        <v>74.300839999999994</v>
      </c>
      <c r="BY484" s="29">
        <v>71.671679999999995</v>
      </c>
      <c r="BZ484" s="29">
        <v>70.966679999999997</v>
      </c>
      <c r="CA484" s="29">
        <v>70.362719999999996</v>
      </c>
      <c r="CB484" s="29">
        <v>69.919399999999996</v>
      </c>
      <c r="CC484" s="9">
        <v>0.23752670000000001</v>
      </c>
      <c r="CD484" s="9">
        <v>0.2202334</v>
      </c>
      <c r="CE484" s="9">
        <v>0.19260650000000001</v>
      </c>
      <c r="CF484" s="9">
        <v>0.15675149999999999</v>
      </c>
      <c r="CG484" s="9">
        <v>0.15276699999999999</v>
      </c>
      <c r="CH484" s="9">
        <v>0.17428859999999999</v>
      </c>
      <c r="CI484" s="9">
        <v>0.18626029999999999</v>
      </c>
      <c r="CJ484" s="9">
        <v>0.26906439999999998</v>
      </c>
      <c r="CK484" s="9">
        <v>0.4317686</v>
      </c>
      <c r="CL484" s="9">
        <v>0.63821629999999996</v>
      </c>
      <c r="CM484" s="9">
        <v>0.71048639999999996</v>
      </c>
      <c r="CN484" s="9">
        <v>0.55063980000000001</v>
      </c>
      <c r="CO484" s="9">
        <v>0.4230968</v>
      </c>
      <c r="CP484" s="9">
        <v>0.42561090000000001</v>
      </c>
      <c r="CQ484" s="9">
        <v>0.62213079999999998</v>
      </c>
      <c r="CR484" s="9">
        <v>0.96128959999999997</v>
      </c>
      <c r="CS484" s="9">
        <v>1.104195</v>
      </c>
      <c r="CT484" s="9">
        <v>1.2998639999999999</v>
      </c>
      <c r="CU484" s="9">
        <v>1.9154990000000001</v>
      </c>
      <c r="CV484" s="9">
        <v>1.70564</v>
      </c>
      <c r="CW484" s="9">
        <v>1.156817</v>
      </c>
      <c r="CX484" s="9">
        <v>0.54202939999999999</v>
      </c>
      <c r="CY484" s="9">
        <v>0.4743079</v>
      </c>
      <c r="CZ484" s="9">
        <v>0.48434519999999998</v>
      </c>
      <c r="DA484" s="9">
        <v>0.7228521</v>
      </c>
    </row>
    <row r="485" spans="1:105" x14ac:dyDescent="0.25">
      <c r="A485" s="9" t="s">
        <v>163</v>
      </c>
      <c r="B485" s="9" t="s">
        <v>164</v>
      </c>
      <c r="C485" s="9" t="s">
        <v>18</v>
      </c>
      <c r="D485" s="9" t="s">
        <v>148</v>
      </c>
      <c r="E485" s="9">
        <v>2025</v>
      </c>
      <c r="F485" s="9">
        <v>8</v>
      </c>
      <c r="BE485" s="29">
        <v>71.076030000000003</v>
      </c>
      <c r="BF485" s="29">
        <v>70.168319999999994</v>
      </c>
      <c r="BG485" s="29">
        <v>69.460400000000007</v>
      </c>
      <c r="BH485" s="29">
        <v>68.440600000000003</v>
      </c>
      <c r="BI485" s="29">
        <v>68.656639999999996</v>
      </c>
      <c r="BJ485" s="29">
        <v>68.406639999999996</v>
      </c>
      <c r="BK485" s="29">
        <v>68.802670000000006</v>
      </c>
      <c r="BL485" s="29">
        <v>69.634360000000001</v>
      </c>
      <c r="BM485" s="29">
        <v>73.947329999999994</v>
      </c>
      <c r="BN485" s="29">
        <v>78.242130000000003</v>
      </c>
      <c r="BO485" s="29">
        <v>82.124660000000006</v>
      </c>
      <c r="BP485" s="29">
        <v>83.964010000000002</v>
      </c>
      <c r="BQ485" s="29">
        <v>84.983810000000005</v>
      </c>
      <c r="BR485" s="29">
        <v>83.941730000000007</v>
      </c>
      <c r="BS485" s="29">
        <v>83.50609</v>
      </c>
      <c r="BT485" s="29">
        <v>83.91901</v>
      </c>
      <c r="BU485" s="29">
        <v>83.764849999999996</v>
      </c>
      <c r="BV485" s="29">
        <v>82.837329999999994</v>
      </c>
      <c r="BW485" s="29">
        <v>80.273169999999993</v>
      </c>
      <c r="BX485" s="29">
        <v>77.387720000000002</v>
      </c>
      <c r="BY485" s="29">
        <v>75.028559999999999</v>
      </c>
      <c r="BZ485" s="29">
        <v>73.702079999999995</v>
      </c>
      <c r="CA485" s="29">
        <v>72.643119999999996</v>
      </c>
      <c r="CB485" s="29">
        <v>72.238960000000006</v>
      </c>
    </row>
    <row r="486" spans="1:105" x14ac:dyDescent="0.25">
      <c r="A486" s="9" t="s">
        <v>163</v>
      </c>
      <c r="B486" s="9" t="s">
        <v>164</v>
      </c>
      <c r="C486" s="9" t="s">
        <v>18</v>
      </c>
      <c r="D486" s="9" t="s">
        <v>148</v>
      </c>
      <c r="E486" s="9">
        <v>2025</v>
      </c>
      <c r="F486" s="9">
        <v>9</v>
      </c>
      <c r="BE486" s="29">
        <v>70.856440000000006</v>
      </c>
      <c r="BF486" s="29">
        <v>70.398510000000002</v>
      </c>
      <c r="BG486" s="29">
        <v>70.252470000000002</v>
      </c>
      <c r="BH486" s="29">
        <v>69.440600000000003</v>
      </c>
      <c r="BI486" s="29">
        <v>69.002470000000002</v>
      </c>
      <c r="BJ486" s="29">
        <v>68.710400000000007</v>
      </c>
      <c r="BK486" s="29">
        <v>69.188119999999998</v>
      </c>
      <c r="BL486" s="29">
        <v>70.146039999999999</v>
      </c>
      <c r="BM486" s="29">
        <v>72.873760000000004</v>
      </c>
      <c r="BN486" s="29">
        <v>76.767330000000001</v>
      </c>
      <c r="BO486" s="29">
        <v>81.304460000000006</v>
      </c>
      <c r="BP486" s="29">
        <v>82.80198</v>
      </c>
      <c r="BQ486" s="29">
        <v>84.69802</v>
      </c>
      <c r="BR486" s="29">
        <v>85.428219999999996</v>
      </c>
      <c r="BS486" s="29">
        <v>86.074259999999995</v>
      </c>
      <c r="BT486" s="29">
        <v>86.324259999999995</v>
      </c>
      <c r="BU486" s="29">
        <v>85.534649999999999</v>
      </c>
      <c r="BV486" s="29">
        <v>84.13861</v>
      </c>
      <c r="BW486" s="29">
        <v>83.764849999999996</v>
      </c>
      <c r="BX486" s="29">
        <v>78.727720000000005</v>
      </c>
      <c r="BY486" s="29">
        <v>76.292079999999999</v>
      </c>
      <c r="BZ486" s="29">
        <v>74.356440000000006</v>
      </c>
      <c r="CA486" s="29">
        <v>73.460400000000007</v>
      </c>
      <c r="CB486" s="29">
        <v>72.814350000000005</v>
      </c>
    </row>
    <row r="487" spans="1:105" x14ac:dyDescent="0.25">
      <c r="A487" s="9" t="s">
        <v>163</v>
      </c>
      <c r="B487" s="9" t="s">
        <v>164</v>
      </c>
      <c r="C487" s="9" t="s">
        <v>18</v>
      </c>
      <c r="D487" s="9" t="s">
        <v>148</v>
      </c>
      <c r="E487" s="9">
        <v>2025</v>
      </c>
      <c r="F487" s="9">
        <v>10</v>
      </c>
      <c r="BE487" s="29">
        <v>64.556240000000003</v>
      </c>
      <c r="BF487" s="29">
        <v>64.460400000000007</v>
      </c>
      <c r="BG487" s="29">
        <v>64.025199999999998</v>
      </c>
      <c r="BH487" s="29">
        <v>62.931829999999998</v>
      </c>
      <c r="BI487" s="29">
        <v>61.63747</v>
      </c>
      <c r="BJ487" s="29">
        <v>61.24436</v>
      </c>
      <c r="BK487" s="29">
        <v>61.021830000000001</v>
      </c>
      <c r="BL487" s="29">
        <v>61.43</v>
      </c>
      <c r="BM487" s="29">
        <v>63.648960000000002</v>
      </c>
      <c r="BN487" s="29">
        <v>67.783760000000001</v>
      </c>
      <c r="BO487" s="29">
        <v>71.376040000000003</v>
      </c>
      <c r="BP487" s="29">
        <v>75.02901</v>
      </c>
      <c r="BQ487" s="29">
        <v>77.520250000000004</v>
      </c>
      <c r="BR487" s="29">
        <v>77.154600000000002</v>
      </c>
      <c r="BS487" s="29">
        <v>76.876679999999993</v>
      </c>
      <c r="BT487" s="29">
        <v>75.982919999999993</v>
      </c>
      <c r="BU487" s="29">
        <v>74.985839999999996</v>
      </c>
      <c r="BV487" s="29">
        <v>74.604399999999998</v>
      </c>
      <c r="BW487" s="29">
        <v>73.080600000000004</v>
      </c>
      <c r="BX487" s="29">
        <v>70.342280000000002</v>
      </c>
      <c r="BY487" s="29">
        <v>69.067279999999997</v>
      </c>
      <c r="BZ487" s="29">
        <v>67.581239999999994</v>
      </c>
      <c r="CA487" s="29">
        <v>66.996639999999999</v>
      </c>
      <c r="CB487" s="29">
        <v>65.724999999999994</v>
      </c>
    </row>
    <row r="488" spans="1:105" x14ac:dyDescent="0.25">
      <c r="A488" s="9" t="s">
        <v>163</v>
      </c>
      <c r="B488" s="9" t="s">
        <v>164</v>
      </c>
      <c r="C488" s="9" t="s">
        <v>18</v>
      </c>
      <c r="D488" s="9" t="s">
        <v>148</v>
      </c>
      <c r="E488" s="9">
        <v>2026</v>
      </c>
      <c r="F488" s="9">
        <v>5</v>
      </c>
      <c r="BE488" s="29">
        <v>60.606569999999998</v>
      </c>
      <c r="BF488" s="29">
        <v>60.539029999999997</v>
      </c>
      <c r="BG488" s="29">
        <v>60.497990000000001</v>
      </c>
      <c r="BH488" s="29">
        <v>60.643509999999999</v>
      </c>
      <c r="BI488" s="29">
        <v>60.617310000000003</v>
      </c>
      <c r="BJ488" s="29">
        <v>60.590820000000001</v>
      </c>
      <c r="BK488" s="29">
        <v>61.180750000000003</v>
      </c>
      <c r="BL488" s="29">
        <v>61.285220000000002</v>
      </c>
      <c r="BM488" s="29">
        <v>63.234250000000003</v>
      </c>
      <c r="BN488" s="29">
        <v>65.094549999999998</v>
      </c>
      <c r="BO488" s="29">
        <v>67.595380000000006</v>
      </c>
      <c r="BP488" s="29">
        <v>69.088650000000001</v>
      </c>
      <c r="BQ488" s="29">
        <v>69.560149999999993</v>
      </c>
      <c r="BR488" s="29">
        <v>69.757459999999995</v>
      </c>
      <c r="BS488" s="29">
        <v>69.062160000000006</v>
      </c>
      <c r="BT488" s="29">
        <v>69.339550000000003</v>
      </c>
      <c r="BU488" s="29">
        <v>68.305530000000005</v>
      </c>
      <c r="BV488" s="29">
        <v>66.431560000000005</v>
      </c>
      <c r="BW488" s="29">
        <v>64.206050000000005</v>
      </c>
      <c r="BX488" s="29">
        <v>62.215969999999999</v>
      </c>
      <c r="BY488" s="29">
        <v>61.326270000000001</v>
      </c>
      <c r="BZ488" s="29">
        <v>61.17</v>
      </c>
      <c r="CA488" s="29">
        <v>61.315519999999999</v>
      </c>
      <c r="CB488" s="29">
        <v>61.158360000000002</v>
      </c>
    </row>
    <row r="489" spans="1:105" x14ac:dyDescent="0.25">
      <c r="A489" s="9" t="s">
        <v>163</v>
      </c>
      <c r="B489" s="9" t="s">
        <v>164</v>
      </c>
      <c r="C489" s="9" t="s">
        <v>18</v>
      </c>
      <c r="D489" s="9" t="s">
        <v>148</v>
      </c>
      <c r="E489" s="9">
        <v>2026</v>
      </c>
      <c r="F489" s="9">
        <v>6</v>
      </c>
      <c r="BE489" s="29">
        <v>64.09</v>
      </c>
      <c r="BF489" s="29">
        <v>63.735520000000001</v>
      </c>
      <c r="BG489" s="29">
        <v>63.342910000000003</v>
      </c>
      <c r="BH489" s="29">
        <v>63.301870000000001</v>
      </c>
      <c r="BI489" s="29">
        <v>62.935749999999999</v>
      </c>
      <c r="BJ489" s="29">
        <v>62.987540000000003</v>
      </c>
      <c r="BK489" s="29">
        <v>63.337910000000001</v>
      </c>
      <c r="BL489" s="29">
        <v>64.984250000000003</v>
      </c>
      <c r="BM489" s="29">
        <v>67.143429999999995</v>
      </c>
      <c r="BN489" s="29">
        <v>71.095380000000006</v>
      </c>
      <c r="BO489" s="29">
        <v>74.117760000000004</v>
      </c>
      <c r="BP489" s="29">
        <v>74.565969999999993</v>
      </c>
      <c r="BQ489" s="29">
        <v>75.898880000000005</v>
      </c>
      <c r="BR489" s="29">
        <v>75.810149999999993</v>
      </c>
      <c r="BS489" s="29">
        <v>74.615750000000006</v>
      </c>
      <c r="BT489" s="29">
        <v>74.026120000000006</v>
      </c>
      <c r="BU489" s="29">
        <v>72.905079999999998</v>
      </c>
      <c r="BV489" s="29">
        <v>71.690299999999993</v>
      </c>
      <c r="BW489" s="29">
        <v>70.763660000000002</v>
      </c>
      <c r="BX489" s="29">
        <v>69.168809999999993</v>
      </c>
      <c r="BY489" s="29">
        <v>66.562610000000006</v>
      </c>
      <c r="BZ489" s="29">
        <v>65.527389999999997</v>
      </c>
      <c r="CA489" s="29">
        <v>64.675820000000002</v>
      </c>
      <c r="CB489" s="29">
        <v>63.996270000000003</v>
      </c>
    </row>
    <row r="490" spans="1:105" x14ac:dyDescent="0.25">
      <c r="A490" s="9" t="s">
        <v>163</v>
      </c>
      <c r="B490" s="9" t="s">
        <v>164</v>
      </c>
      <c r="C490" s="9" t="s">
        <v>18</v>
      </c>
      <c r="D490" s="9" t="s">
        <v>148</v>
      </c>
      <c r="E490" s="9">
        <v>2026</v>
      </c>
      <c r="F490" s="9">
        <v>7</v>
      </c>
      <c r="G490" s="9">
        <v>65.182980000000001</v>
      </c>
      <c r="H490" s="9">
        <v>64.373149999999995</v>
      </c>
      <c r="I490" s="9">
        <v>66.962549999999993</v>
      </c>
      <c r="J490" s="9">
        <v>73.361670000000004</v>
      </c>
      <c r="K490" s="9">
        <v>81.698819999999998</v>
      </c>
      <c r="L490" s="9">
        <v>96.026920000000004</v>
      </c>
      <c r="M490" s="9">
        <v>109.0731</v>
      </c>
      <c r="N490" s="9">
        <v>126.33710000000001</v>
      </c>
      <c r="O490" s="9">
        <v>136.0138</v>
      </c>
      <c r="P490" s="9">
        <v>146.42859999999999</v>
      </c>
      <c r="Q490" s="9">
        <v>149.1935</v>
      </c>
      <c r="R490" s="9">
        <v>156.2938</v>
      </c>
      <c r="S490" s="9">
        <v>157.81190000000001</v>
      </c>
      <c r="T490" s="9">
        <v>143.0102</v>
      </c>
      <c r="U490" s="9">
        <v>144.6985</v>
      </c>
      <c r="V490" s="9">
        <v>144.50909999999999</v>
      </c>
      <c r="W490" s="9">
        <v>146.04470000000001</v>
      </c>
      <c r="X490" s="9">
        <v>147.82310000000001</v>
      </c>
      <c r="Y490" s="9">
        <v>162.5668</v>
      </c>
      <c r="Z490" s="9">
        <v>152.3749</v>
      </c>
      <c r="AA490" s="9">
        <v>123.85980000000001</v>
      </c>
      <c r="AB490" s="9">
        <v>94.997799999999998</v>
      </c>
      <c r="AC490" s="9">
        <v>76.031379999999999</v>
      </c>
      <c r="AD490" s="9">
        <v>75.915660000000003</v>
      </c>
      <c r="AE490" s="9">
        <v>145.1121</v>
      </c>
      <c r="AF490" s="9">
        <v>66.873840000000001</v>
      </c>
      <c r="AG490" s="9">
        <v>65.851680000000002</v>
      </c>
      <c r="AH490" s="9">
        <v>68.664019999999994</v>
      </c>
      <c r="AI490" s="9">
        <v>74.775580000000005</v>
      </c>
      <c r="AJ490" s="9">
        <v>83.076419999999999</v>
      </c>
      <c r="AK490" s="9">
        <v>96.915649999999999</v>
      </c>
      <c r="AL490" s="9">
        <v>109.4256</v>
      </c>
      <c r="AM490" s="9">
        <v>124.5331</v>
      </c>
      <c r="AN490" s="9">
        <v>134.16290000000001</v>
      </c>
      <c r="AO490" s="9">
        <v>145.09010000000001</v>
      </c>
      <c r="AP490" s="9">
        <v>147.45679999999999</v>
      </c>
      <c r="AQ490" s="9">
        <v>151.40119999999999</v>
      </c>
      <c r="AR490" s="9">
        <v>152.9205</v>
      </c>
      <c r="AS490" s="9">
        <v>156.55019999999999</v>
      </c>
      <c r="AT490" s="9">
        <v>157.947</v>
      </c>
      <c r="AU490" s="9">
        <v>159.31800000000001</v>
      </c>
      <c r="AV490" s="9">
        <v>162.2166</v>
      </c>
      <c r="AW490" s="9">
        <v>161.2209</v>
      </c>
      <c r="AX490" s="9">
        <v>159.2225</v>
      </c>
      <c r="AY490" s="9">
        <v>152.3433</v>
      </c>
      <c r="AZ490" s="9">
        <v>123.08920000000001</v>
      </c>
      <c r="BA490" s="9">
        <v>94.373949999999994</v>
      </c>
      <c r="BB490" s="9">
        <v>75.622720000000001</v>
      </c>
      <c r="BC490" s="9">
        <v>75.583209999999994</v>
      </c>
      <c r="BD490" s="9">
        <v>159.14590000000001</v>
      </c>
      <c r="BE490" s="29">
        <v>67.48312</v>
      </c>
      <c r="BF490" s="29">
        <v>67.09</v>
      </c>
      <c r="BG490" s="29">
        <v>66.831879999999998</v>
      </c>
      <c r="BH490" s="29">
        <v>66.578320000000005</v>
      </c>
      <c r="BI490" s="29">
        <v>66.727919999999997</v>
      </c>
      <c r="BJ490" s="29">
        <v>66.26643</v>
      </c>
      <c r="BK490" s="29">
        <v>67.216679999999997</v>
      </c>
      <c r="BL490" s="29">
        <v>67.921679999999995</v>
      </c>
      <c r="BM490" s="29">
        <v>70.146479999999997</v>
      </c>
      <c r="BN490" s="29">
        <v>71.390649999999994</v>
      </c>
      <c r="BO490" s="29">
        <v>73.041889999999995</v>
      </c>
      <c r="BP490" s="29">
        <v>74.489850000000004</v>
      </c>
      <c r="BQ490" s="29">
        <v>75.788960000000003</v>
      </c>
      <c r="BR490" s="29">
        <v>77.469409999999996</v>
      </c>
      <c r="BS490" s="29">
        <v>78.996440000000007</v>
      </c>
      <c r="BT490" s="29">
        <v>79.673969999999997</v>
      </c>
      <c r="BU490" s="29">
        <v>80.208370000000002</v>
      </c>
      <c r="BV490" s="29">
        <v>80.171490000000006</v>
      </c>
      <c r="BW490" s="29">
        <v>76.550200000000004</v>
      </c>
      <c r="BX490" s="29">
        <v>74.300839999999994</v>
      </c>
      <c r="BY490" s="29">
        <v>71.671679999999995</v>
      </c>
      <c r="BZ490" s="29">
        <v>70.966679999999997</v>
      </c>
      <c r="CA490" s="29">
        <v>70.362719999999996</v>
      </c>
      <c r="CB490" s="29">
        <v>69.919399999999996</v>
      </c>
      <c r="CC490" s="9">
        <v>0.23791609999999999</v>
      </c>
      <c r="CD490" s="9">
        <v>0.2205675</v>
      </c>
      <c r="CE490" s="9">
        <v>0.1929292</v>
      </c>
      <c r="CF490" s="9">
        <v>0.1569815</v>
      </c>
      <c r="CG490" s="9">
        <v>0.15300569999999999</v>
      </c>
      <c r="CH490" s="9">
        <v>0.1745449</v>
      </c>
      <c r="CI490" s="9">
        <v>0.18660950000000001</v>
      </c>
      <c r="CJ490" s="9">
        <v>0.26950770000000002</v>
      </c>
      <c r="CK490" s="9">
        <v>0.43190010000000001</v>
      </c>
      <c r="CL490" s="9">
        <v>0.63921019999999995</v>
      </c>
      <c r="CM490" s="9">
        <v>0.7123448</v>
      </c>
      <c r="CN490" s="9">
        <v>0.55337270000000005</v>
      </c>
      <c r="CO490" s="9">
        <v>0.42475039999999997</v>
      </c>
      <c r="CP490" s="9">
        <v>0.42608220000000002</v>
      </c>
      <c r="CQ490" s="9">
        <v>0.62155280000000002</v>
      </c>
      <c r="CR490" s="9">
        <v>0.96199100000000004</v>
      </c>
      <c r="CS490" s="9">
        <v>1.1032010000000001</v>
      </c>
      <c r="CT490" s="9">
        <v>1.2973650000000001</v>
      </c>
      <c r="CU490" s="9">
        <v>1.914323</v>
      </c>
      <c r="CV490" s="9">
        <v>1.707141</v>
      </c>
      <c r="CW490" s="9">
        <v>1.1584399999999999</v>
      </c>
      <c r="CX490" s="9">
        <v>0.54300999999999999</v>
      </c>
      <c r="CY490" s="9">
        <v>0.47543429999999998</v>
      </c>
      <c r="CZ490" s="9">
        <v>0.48533549999999998</v>
      </c>
      <c r="DA490" s="9">
        <v>0.72136210000000001</v>
      </c>
    </row>
    <row r="491" spans="1:105" x14ac:dyDescent="0.25">
      <c r="A491" s="9" t="s">
        <v>163</v>
      </c>
      <c r="B491" s="9" t="s">
        <v>164</v>
      </c>
      <c r="C491" s="9" t="s">
        <v>18</v>
      </c>
      <c r="D491" s="9" t="s">
        <v>148</v>
      </c>
      <c r="E491" s="9">
        <v>2026</v>
      </c>
      <c r="F491" s="9">
        <v>8</v>
      </c>
      <c r="BE491" s="29">
        <v>71.076030000000003</v>
      </c>
      <c r="BF491" s="29">
        <v>70.168319999999994</v>
      </c>
      <c r="BG491" s="29">
        <v>69.460400000000007</v>
      </c>
      <c r="BH491" s="29">
        <v>68.440600000000003</v>
      </c>
      <c r="BI491" s="29">
        <v>68.656639999999996</v>
      </c>
      <c r="BJ491" s="29">
        <v>68.406639999999996</v>
      </c>
      <c r="BK491" s="29">
        <v>68.802670000000006</v>
      </c>
      <c r="BL491" s="29">
        <v>69.634360000000001</v>
      </c>
      <c r="BM491" s="29">
        <v>73.947329999999994</v>
      </c>
      <c r="BN491" s="29">
        <v>78.242130000000003</v>
      </c>
      <c r="BO491" s="29">
        <v>82.124660000000006</v>
      </c>
      <c r="BP491" s="29">
        <v>83.964010000000002</v>
      </c>
      <c r="BQ491" s="29">
        <v>84.983810000000005</v>
      </c>
      <c r="BR491" s="29">
        <v>83.941730000000007</v>
      </c>
      <c r="BS491" s="29">
        <v>83.50609</v>
      </c>
      <c r="BT491" s="29">
        <v>83.91901</v>
      </c>
      <c r="BU491" s="29">
        <v>83.764849999999996</v>
      </c>
      <c r="BV491" s="29">
        <v>82.837329999999994</v>
      </c>
      <c r="BW491" s="29">
        <v>80.273169999999993</v>
      </c>
      <c r="BX491" s="29">
        <v>77.387720000000002</v>
      </c>
      <c r="BY491" s="29">
        <v>75.028559999999999</v>
      </c>
      <c r="BZ491" s="29">
        <v>73.702079999999995</v>
      </c>
      <c r="CA491" s="29">
        <v>72.643119999999996</v>
      </c>
      <c r="CB491" s="29">
        <v>72.238960000000006</v>
      </c>
    </row>
    <row r="492" spans="1:105" x14ac:dyDescent="0.25">
      <c r="A492" s="9" t="s">
        <v>163</v>
      </c>
      <c r="B492" s="9" t="s">
        <v>164</v>
      </c>
      <c r="C492" s="9" t="s">
        <v>18</v>
      </c>
      <c r="D492" s="9" t="s">
        <v>148</v>
      </c>
      <c r="E492" s="9">
        <v>2026</v>
      </c>
      <c r="F492" s="9">
        <v>9</v>
      </c>
      <c r="BE492" s="29">
        <v>70.856440000000006</v>
      </c>
      <c r="BF492" s="29">
        <v>70.398510000000002</v>
      </c>
      <c r="BG492" s="29">
        <v>70.252470000000002</v>
      </c>
      <c r="BH492" s="29">
        <v>69.440600000000003</v>
      </c>
      <c r="BI492" s="29">
        <v>69.002470000000002</v>
      </c>
      <c r="BJ492" s="29">
        <v>68.710400000000007</v>
      </c>
      <c r="BK492" s="29">
        <v>69.188119999999998</v>
      </c>
      <c r="BL492" s="29">
        <v>70.146039999999999</v>
      </c>
      <c r="BM492" s="29">
        <v>72.873760000000004</v>
      </c>
      <c r="BN492" s="29">
        <v>76.767330000000001</v>
      </c>
      <c r="BO492" s="29">
        <v>81.304460000000006</v>
      </c>
      <c r="BP492" s="29">
        <v>82.80198</v>
      </c>
      <c r="BQ492" s="29">
        <v>84.69802</v>
      </c>
      <c r="BR492" s="29">
        <v>85.428219999999996</v>
      </c>
      <c r="BS492" s="29">
        <v>86.074259999999995</v>
      </c>
      <c r="BT492" s="29">
        <v>86.324259999999995</v>
      </c>
      <c r="BU492" s="29">
        <v>85.534649999999999</v>
      </c>
      <c r="BV492" s="29">
        <v>84.13861</v>
      </c>
      <c r="BW492" s="29">
        <v>83.764849999999996</v>
      </c>
      <c r="BX492" s="29">
        <v>78.727720000000005</v>
      </c>
      <c r="BY492" s="29">
        <v>76.292079999999999</v>
      </c>
      <c r="BZ492" s="29">
        <v>74.356440000000006</v>
      </c>
      <c r="CA492" s="29">
        <v>73.460400000000007</v>
      </c>
      <c r="CB492" s="29">
        <v>72.814350000000005</v>
      </c>
    </row>
    <row r="493" spans="1:105" x14ac:dyDescent="0.25">
      <c r="A493" s="9" t="s">
        <v>163</v>
      </c>
      <c r="B493" s="9" t="s">
        <v>164</v>
      </c>
      <c r="C493" s="9" t="s">
        <v>18</v>
      </c>
      <c r="D493" s="9" t="s">
        <v>148</v>
      </c>
      <c r="E493" s="9">
        <v>2026</v>
      </c>
      <c r="F493" s="9">
        <v>10</v>
      </c>
      <c r="BE493" s="29">
        <v>64.556240000000003</v>
      </c>
      <c r="BF493" s="29">
        <v>64.460400000000007</v>
      </c>
      <c r="BG493" s="29">
        <v>64.025199999999998</v>
      </c>
      <c r="BH493" s="29">
        <v>62.931829999999998</v>
      </c>
      <c r="BI493" s="29">
        <v>61.63747</v>
      </c>
      <c r="BJ493" s="29">
        <v>61.24436</v>
      </c>
      <c r="BK493" s="29">
        <v>61.021830000000001</v>
      </c>
      <c r="BL493" s="29">
        <v>61.43</v>
      </c>
      <c r="BM493" s="29">
        <v>63.648960000000002</v>
      </c>
      <c r="BN493" s="29">
        <v>67.783760000000001</v>
      </c>
      <c r="BO493" s="29">
        <v>71.376040000000003</v>
      </c>
      <c r="BP493" s="29">
        <v>75.02901</v>
      </c>
      <c r="BQ493" s="29">
        <v>77.520250000000004</v>
      </c>
      <c r="BR493" s="29">
        <v>77.154600000000002</v>
      </c>
      <c r="BS493" s="29">
        <v>76.876679999999993</v>
      </c>
      <c r="BT493" s="29">
        <v>75.982919999999993</v>
      </c>
      <c r="BU493" s="29">
        <v>74.985839999999996</v>
      </c>
      <c r="BV493" s="29">
        <v>74.604399999999998</v>
      </c>
      <c r="BW493" s="29">
        <v>73.080600000000004</v>
      </c>
      <c r="BX493" s="29">
        <v>70.342280000000002</v>
      </c>
      <c r="BY493" s="29">
        <v>69.067279999999997</v>
      </c>
      <c r="BZ493" s="29">
        <v>67.581239999999994</v>
      </c>
      <c r="CA493" s="29">
        <v>66.996639999999999</v>
      </c>
      <c r="CB493" s="29">
        <v>65.724999999999994</v>
      </c>
    </row>
    <row r="494" spans="1:105" x14ac:dyDescent="0.25">
      <c r="A494" s="9" t="s">
        <v>163</v>
      </c>
      <c r="B494" s="9" t="s">
        <v>164</v>
      </c>
      <c r="C494" s="9" t="s">
        <v>18</v>
      </c>
      <c r="D494" s="9" t="s">
        <v>17</v>
      </c>
      <c r="E494" s="9">
        <v>2015</v>
      </c>
      <c r="F494" s="9"/>
      <c r="BE494" s="29">
        <v>68.378510000000006</v>
      </c>
      <c r="BF494" s="29">
        <v>67.850300000000004</v>
      </c>
      <c r="BG494" s="29">
        <v>67.473969999999994</v>
      </c>
      <c r="BH494" s="29">
        <v>66.942189999999997</v>
      </c>
      <c r="BI494" s="29">
        <v>66.832660000000004</v>
      </c>
      <c r="BJ494" s="29">
        <v>66.594269999999995</v>
      </c>
      <c r="BK494" s="29">
        <v>67.136889999999994</v>
      </c>
      <c r="BL494" s="29">
        <v>68.170649999999995</v>
      </c>
      <c r="BM494" s="29">
        <v>71.026349999999994</v>
      </c>
      <c r="BN494" s="29">
        <v>74.371279999999999</v>
      </c>
      <c r="BO494" s="29">
        <v>77.643960000000007</v>
      </c>
      <c r="BP494" s="29">
        <v>78.952619999999996</v>
      </c>
      <c r="BQ494" s="29">
        <v>80.338579999999993</v>
      </c>
      <c r="BR494" s="29">
        <v>80.659520000000001</v>
      </c>
      <c r="BS494" s="29">
        <v>80.795569999999998</v>
      </c>
      <c r="BT494" s="29">
        <v>80.983630000000005</v>
      </c>
      <c r="BU494" s="29">
        <v>80.601839999999996</v>
      </c>
      <c r="BV494" s="29">
        <v>79.708269999999999</v>
      </c>
      <c r="BW494" s="29">
        <v>77.837339999999998</v>
      </c>
      <c r="BX494" s="29">
        <v>74.896389999999997</v>
      </c>
      <c r="BY494" s="29">
        <v>72.389899999999997</v>
      </c>
      <c r="BZ494" s="29">
        <v>71.139060000000001</v>
      </c>
      <c r="CA494" s="29">
        <v>70.286559999999994</v>
      </c>
      <c r="CB494" s="29">
        <v>69.743769999999998</v>
      </c>
    </row>
    <row r="495" spans="1:105" x14ac:dyDescent="0.25">
      <c r="A495" s="9" t="s">
        <v>163</v>
      </c>
      <c r="B495" s="9" t="s">
        <v>164</v>
      </c>
      <c r="C495" s="9" t="s">
        <v>18</v>
      </c>
      <c r="D495" s="9" t="s">
        <v>17</v>
      </c>
      <c r="E495" s="9">
        <v>2016</v>
      </c>
      <c r="F495" s="9"/>
      <c r="BE495" s="29">
        <v>68.378510000000006</v>
      </c>
      <c r="BF495" s="29">
        <v>67.850300000000004</v>
      </c>
      <c r="BG495" s="29">
        <v>67.473969999999994</v>
      </c>
      <c r="BH495" s="29">
        <v>66.942189999999997</v>
      </c>
      <c r="BI495" s="29">
        <v>66.832660000000004</v>
      </c>
      <c r="BJ495" s="29">
        <v>66.594269999999995</v>
      </c>
      <c r="BK495" s="29">
        <v>67.136889999999994</v>
      </c>
      <c r="BL495" s="29">
        <v>68.170649999999995</v>
      </c>
      <c r="BM495" s="29">
        <v>71.026349999999994</v>
      </c>
      <c r="BN495" s="29">
        <v>74.371279999999999</v>
      </c>
      <c r="BO495" s="29">
        <v>77.643960000000007</v>
      </c>
      <c r="BP495" s="29">
        <v>78.952619999999996</v>
      </c>
      <c r="BQ495" s="29">
        <v>80.338579999999993</v>
      </c>
      <c r="BR495" s="29">
        <v>80.659520000000001</v>
      </c>
      <c r="BS495" s="29">
        <v>80.795569999999998</v>
      </c>
      <c r="BT495" s="29">
        <v>80.983630000000005</v>
      </c>
      <c r="BU495" s="29">
        <v>80.601839999999996</v>
      </c>
      <c r="BV495" s="29">
        <v>79.708269999999999</v>
      </c>
      <c r="BW495" s="29">
        <v>77.837339999999998</v>
      </c>
      <c r="BX495" s="29">
        <v>74.896389999999997</v>
      </c>
      <c r="BY495" s="29">
        <v>72.389899999999997</v>
      </c>
      <c r="BZ495" s="29">
        <v>71.139060000000001</v>
      </c>
      <c r="CA495" s="29">
        <v>70.286559999999994</v>
      </c>
      <c r="CB495" s="29">
        <v>69.743769999999998</v>
      </c>
    </row>
    <row r="496" spans="1:105" x14ac:dyDescent="0.25">
      <c r="A496" s="9" t="s">
        <v>163</v>
      </c>
      <c r="B496" s="9" t="s">
        <v>164</v>
      </c>
      <c r="C496" s="9" t="s">
        <v>18</v>
      </c>
      <c r="D496" s="9" t="s">
        <v>17</v>
      </c>
      <c r="E496" s="9">
        <v>2017</v>
      </c>
      <c r="F496" s="9"/>
      <c r="BE496" s="29">
        <v>68.378510000000006</v>
      </c>
      <c r="BF496" s="29">
        <v>67.850300000000004</v>
      </c>
      <c r="BG496" s="29">
        <v>67.473969999999994</v>
      </c>
      <c r="BH496" s="29">
        <v>66.942189999999997</v>
      </c>
      <c r="BI496" s="29">
        <v>66.832660000000004</v>
      </c>
      <c r="BJ496" s="29">
        <v>66.594269999999995</v>
      </c>
      <c r="BK496" s="29">
        <v>67.136889999999994</v>
      </c>
      <c r="BL496" s="29">
        <v>68.170649999999995</v>
      </c>
      <c r="BM496" s="29">
        <v>71.026349999999994</v>
      </c>
      <c r="BN496" s="29">
        <v>74.371279999999999</v>
      </c>
      <c r="BO496" s="29">
        <v>77.643960000000007</v>
      </c>
      <c r="BP496" s="29">
        <v>78.952619999999996</v>
      </c>
      <c r="BQ496" s="29">
        <v>80.338579999999993</v>
      </c>
      <c r="BR496" s="29">
        <v>80.659520000000001</v>
      </c>
      <c r="BS496" s="29">
        <v>80.795569999999998</v>
      </c>
      <c r="BT496" s="29">
        <v>80.983630000000005</v>
      </c>
      <c r="BU496" s="29">
        <v>80.601839999999996</v>
      </c>
      <c r="BV496" s="29">
        <v>79.708269999999999</v>
      </c>
      <c r="BW496" s="29">
        <v>77.837339999999998</v>
      </c>
      <c r="BX496" s="29">
        <v>74.896389999999997</v>
      </c>
      <c r="BY496" s="29">
        <v>72.389899999999997</v>
      </c>
      <c r="BZ496" s="29">
        <v>71.139060000000001</v>
      </c>
      <c r="CA496" s="29">
        <v>70.286559999999994</v>
      </c>
      <c r="CB496" s="29">
        <v>69.743769999999998</v>
      </c>
    </row>
    <row r="497" spans="1:80" x14ac:dyDescent="0.25">
      <c r="A497" s="9" t="s">
        <v>163</v>
      </c>
      <c r="B497" s="9" t="s">
        <v>164</v>
      </c>
      <c r="C497" s="9" t="s">
        <v>18</v>
      </c>
      <c r="D497" s="9" t="s">
        <v>17</v>
      </c>
      <c r="E497" s="9">
        <v>2018</v>
      </c>
      <c r="F497" s="9"/>
      <c r="BE497" s="29">
        <v>68.378510000000006</v>
      </c>
      <c r="BF497" s="29">
        <v>67.850300000000004</v>
      </c>
      <c r="BG497" s="29">
        <v>67.473969999999994</v>
      </c>
      <c r="BH497" s="29">
        <v>66.942189999999997</v>
      </c>
      <c r="BI497" s="29">
        <v>66.832660000000004</v>
      </c>
      <c r="BJ497" s="29">
        <v>66.594269999999995</v>
      </c>
      <c r="BK497" s="29">
        <v>67.136889999999994</v>
      </c>
      <c r="BL497" s="29">
        <v>68.170649999999995</v>
      </c>
      <c r="BM497" s="29">
        <v>71.026349999999994</v>
      </c>
      <c r="BN497" s="29">
        <v>74.371279999999999</v>
      </c>
      <c r="BO497" s="29">
        <v>77.643960000000007</v>
      </c>
      <c r="BP497" s="29">
        <v>78.952619999999996</v>
      </c>
      <c r="BQ497" s="29">
        <v>80.338579999999993</v>
      </c>
      <c r="BR497" s="29">
        <v>80.659520000000001</v>
      </c>
      <c r="BS497" s="29">
        <v>80.795569999999998</v>
      </c>
      <c r="BT497" s="29">
        <v>80.983630000000005</v>
      </c>
      <c r="BU497" s="29">
        <v>80.601839999999996</v>
      </c>
      <c r="BV497" s="29">
        <v>79.708269999999999</v>
      </c>
      <c r="BW497" s="29">
        <v>77.837339999999998</v>
      </c>
      <c r="BX497" s="29">
        <v>74.896389999999997</v>
      </c>
      <c r="BY497" s="29">
        <v>72.389899999999997</v>
      </c>
      <c r="BZ497" s="29">
        <v>71.139060000000001</v>
      </c>
      <c r="CA497" s="29">
        <v>70.286559999999994</v>
      </c>
      <c r="CB497" s="29">
        <v>69.743769999999998</v>
      </c>
    </row>
    <row r="498" spans="1:80" x14ac:dyDescent="0.25">
      <c r="A498" s="9" t="s">
        <v>163</v>
      </c>
      <c r="B498" s="9" t="s">
        <v>164</v>
      </c>
      <c r="C498" s="9" t="s">
        <v>18</v>
      </c>
      <c r="D498" s="9" t="s">
        <v>17</v>
      </c>
      <c r="E498" s="9">
        <v>2019</v>
      </c>
      <c r="F498" s="9"/>
      <c r="BE498" s="29">
        <v>68.378510000000006</v>
      </c>
      <c r="BF498" s="29">
        <v>67.850300000000004</v>
      </c>
      <c r="BG498" s="29">
        <v>67.473969999999994</v>
      </c>
      <c r="BH498" s="29">
        <v>66.942189999999997</v>
      </c>
      <c r="BI498" s="29">
        <v>66.832660000000004</v>
      </c>
      <c r="BJ498" s="29">
        <v>66.594269999999995</v>
      </c>
      <c r="BK498" s="29">
        <v>67.136889999999994</v>
      </c>
      <c r="BL498" s="29">
        <v>68.170649999999995</v>
      </c>
      <c r="BM498" s="29">
        <v>71.026349999999994</v>
      </c>
      <c r="BN498" s="29">
        <v>74.371279999999999</v>
      </c>
      <c r="BO498" s="29">
        <v>77.643960000000007</v>
      </c>
      <c r="BP498" s="29">
        <v>78.952619999999996</v>
      </c>
      <c r="BQ498" s="29">
        <v>80.338579999999993</v>
      </c>
      <c r="BR498" s="29">
        <v>80.659520000000001</v>
      </c>
      <c r="BS498" s="29">
        <v>80.795569999999998</v>
      </c>
      <c r="BT498" s="29">
        <v>80.983630000000005</v>
      </c>
      <c r="BU498" s="29">
        <v>80.601839999999996</v>
      </c>
      <c r="BV498" s="29">
        <v>79.708269999999999</v>
      </c>
      <c r="BW498" s="29">
        <v>77.837339999999998</v>
      </c>
      <c r="BX498" s="29">
        <v>74.896389999999997</v>
      </c>
      <c r="BY498" s="29">
        <v>72.389899999999997</v>
      </c>
      <c r="BZ498" s="29">
        <v>71.139060000000001</v>
      </c>
      <c r="CA498" s="29">
        <v>70.286559999999994</v>
      </c>
      <c r="CB498" s="29">
        <v>69.743769999999998</v>
      </c>
    </row>
    <row r="499" spans="1:80" x14ac:dyDescent="0.25">
      <c r="A499" s="9" t="s">
        <v>163</v>
      </c>
      <c r="B499" s="9" t="s">
        <v>164</v>
      </c>
      <c r="C499" s="9" t="s">
        <v>18</v>
      </c>
      <c r="D499" s="9" t="s">
        <v>17</v>
      </c>
      <c r="E499" s="9">
        <v>2020</v>
      </c>
      <c r="F499" s="9"/>
      <c r="BE499" s="29">
        <v>68.378510000000006</v>
      </c>
      <c r="BF499" s="29">
        <v>67.850300000000004</v>
      </c>
      <c r="BG499" s="29">
        <v>67.473969999999994</v>
      </c>
      <c r="BH499" s="29">
        <v>66.942189999999997</v>
      </c>
      <c r="BI499" s="29">
        <v>66.832660000000004</v>
      </c>
      <c r="BJ499" s="29">
        <v>66.594269999999995</v>
      </c>
      <c r="BK499" s="29">
        <v>67.136889999999994</v>
      </c>
      <c r="BL499" s="29">
        <v>68.170649999999995</v>
      </c>
      <c r="BM499" s="29">
        <v>71.026349999999994</v>
      </c>
      <c r="BN499" s="29">
        <v>74.371279999999999</v>
      </c>
      <c r="BO499" s="29">
        <v>77.643960000000007</v>
      </c>
      <c r="BP499" s="29">
        <v>78.952619999999996</v>
      </c>
      <c r="BQ499" s="29">
        <v>80.338579999999993</v>
      </c>
      <c r="BR499" s="29">
        <v>80.659520000000001</v>
      </c>
      <c r="BS499" s="29">
        <v>80.795569999999998</v>
      </c>
      <c r="BT499" s="29">
        <v>80.983630000000005</v>
      </c>
      <c r="BU499" s="29">
        <v>80.601839999999996</v>
      </c>
      <c r="BV499" s="29">
        <v>79.708269999999999</v>
      </c>
      <c r="BW499" s="29">
        <v>77.837339999999998</v>
      </c>
      <c r="BX499" s="29">
        <v>74.896389999999997</v>
      </c>
      <c r="BY499" s="29">
        <v>72.389899999999997</v>
      </c>
      <c r="BZ499" s="29">
        <v>71.139060000000001</v>
      </c>
      <c r="CA499" s="29">
        <v>70.286559999999994</v>
      </c>
      <c r="CB499" s="29">
        <v>69.743769999999998</v>
      </c>
    </row>
    <row r="500" spans="1:80" x14ac:dyDescent="0.25">
      <c r="A500" s="9" t="s">
        <v>163</v>
      </c>
      <c r="B500" s="9" t="s">
        <v>164</v>
      </c>
      <c r="C500" s="9" t="s">
        <v>18</v>
      </c>
      <c r="D500" s="9" t="s">
        <v>17</v>
      </c>
      <c r="E500" s="9">
        <v>2021</v>
      </c>
      <c r="F500" s="9"/>
      <c r="BE500" s="29">
        <v>68.378510000000006</v>
      </c>
      <c r="BF500" s="29">
        <v>67.850300000000004</v>
      </c>
      <c r="BG500" s="29">
        <v>67.473969999999994</v>
      </c>
      <c r="BH500" s="29">
        <v>66.942189999999997</v>
      </c>
      <c r="BI500" s="29">
        <v>66.832660000000004</v>
      </c>
      <c r="BJ500" s="29">
        <v>66.594269999999995</v>
      </c>
      <c r="BK500" s="29">
        <v>67.136889999999994</v>
      </c>
      <c r="BL500" s="29">
        <v>68.170649999999995</v>
      </c>
      <c r="BM500" s="29">
        <v>71.026349999999994</v>
      </c>
      <c r="BN500" s="29">
        <v>74.371279999999999</v>
      </c>
      <c r="BO500" s="29">
        <v>77.643960000000007</v>
      </c>
      <c r="BP500" s="29">
        <v>78.952619999999996</v>
      </c>
      <c r="BQ500" s="29">
        <v>80.338579999999993</v>
      </c>
      <c r="BR500" s="29">
        <v>80.659520000000001</v>
      </c>
      <c r="BS500" s="29">
        <v>80.795569999999998</v>
      </c>
      <c r="BT500" s="29">
        <v>80.983630000000005</v>
      </c>
      <c r="BU500" s="29">
        <v>80.601839999999996</v>
      </c>
      <c r="BV500" s="29">
        <v>79.708269999999999</v>
      </c>
      <c r="BW500" s="29">
        <v>77.837339999999998</v>
      </c>
      <c r="BX500" s="29">
        <v>74.896389999999997</v>
      </c>
      <c r="BY500" s="29">
        <v>72.389899999999997</v>
      </c>
      <c r="BZ500" s="29">
        <v>71.139060000000001</v>
      </c>
      <c r="CA500" s="29">
        <v>70.286559999999994</v>
      </c>
      <c r="CB500" s="29">
        <v>69.743769999999998</v>
      </c>
    </row>
    <row r="501" spans="1:80" x14ac:dyDescent="0.25">
      <c r="A501" s="9" t="s">
        <v>163</v>
      </c>
      <c r="B501" s="9" t="s">
        <v>164</v>
      </c>
      <c r="C501" s="9" t="s">
        <v>18</v>
      </c>
      <c r="D501" s="9" t="s">
        <v>17</v>
      </c>
      <c r="E501" s="9">
        <v>2022</v>
      </c>
      <c r="F501" s="9"/>
      <c r="BE501" s="29">
        <v>68.378510000000006</v>
      </c>
      <c r="BF501" s="29">
        <v>67.850300000000004</v>
      </c>
      <c r="BG501" s="29">
        <v>67.473969999999994</v>
      </c>
      <c r="BH501" s="29">
        <v>66.942189999999997</v>
      </c>
      <c r="BI501" s="29">
        <v>66.832660000000004</v>
      </c>
      <c r="BJ501" s="29">
        <v>66.594269999999995</v>
      </c>
      <c r="BK501" s="29">
        <v>67.136889999999994</v>
      </c>
      <c r="BL501" s="29">
        <v>68.170649999999995</v>
      </c>
      <c r="BM501" s="29">
        <v>71.026349999999994</v>
      </c>
      <c r="BN501" s="29">
        <v>74.371279999999999</v>
      </c>
      <c r="BO501" s="29">
        <v>77.643960000000007</v>
      </c>
      <c r="BP501" s="29">
        <v>78.952619999999996</v>
      </c>
      <c r="BQ501" s="29">
        <v>80.338579999999993</v>
      </c>
      <c r="BR501" s="29">
        <v>80.659520000000001</v>
      </c>
      <c r="BS501" s="29">
        <v>80.795569999999998</v>
      </c>
      <c r="BT501" s="29">
        <v>80.983630000000005</v>
      </c>
      <c r="BU501" s="29">
        <v>80.601839999999996</v>
      </c>
      <c r="BV501" s="29">
        <v>79.708269999999999</v>
      </c>
      <c r="BW501" s="29">
        <v>77.837339999999998</v>
      </c>
      <c r="BX501" s="29">
        <v>74.896389999999997</v>
      </c>
      <c r="BY501" s="29">
        <v>72.389899999999997</v>
      </c>
      <c r="BZ501" s="29">
        <v>71.139060000000001</v>
      </c>
      <c r="CA501" s="29">
        <v>70.286559999999994</v>
      </c>
      <c r="CB501" s="29">
        <v>69.743769999999998</v>
      </c>
    </row>
    <row r="502" spans="1:80" x14ac:dyDescent="0.25">
      <c r="A502" s="9" t="s">
        <v>163</v>
      </c>
      <c r="B502" s="9" t="s">
        <v>164</v>
      </c>
      <c r="C502" s="9" t="s">
        <v>18</v>
      </c>
      <c r="D502" s="9" t="s">
        <v>17</v>
      </c>
      <c r="E502" s="9">
        <v>2023</v>
      </c>
      <c r="F502" s="9"/>
      <c r="BE502" s="29">
        <v>68.378510000000006</v>
      </c>
      <c r="BF502" s="29">
        <v>67.850300000000004</v>
      </c>
      <c r="BG502" s="29">
        <v>67.473969999999994</v>
      </c>
      <c r="BH502" s="29">
        <v>66.942189999999997</v>
      </c>
      <c r="BI502" s="29">
        <v>66.832660000000004</v>
      </c>
      <c r="BJ502" s="29">
        <v>66.594269999999995</v>
      </c>
      <c r="BK502" s="29">
        <v>67.136889999999994</v>
      </c>
      <c r="BL502" s="29">
        <v>68.170649999999995</v>
      </c>
      <c r="BM502" s="29">
        <v>71.026349999999994</v>
      </c>
      <c r="BN502" s="29">
        <v>74.371279999999999</v>
      </c>
      <c r="BO502" s="29">
        <v>77.643960000000007</v>
      </c>
      <c r="BP502" s="29">
        <v>78.952619999999996</v>
      </c>
      <c r="BQ502" s="29">
        <v>80.338579999999993</v>
      </c>
      <c r="BR502" s="29">
        <v>80.659520000000001</v>
      </c>
      <c r="BS502" s="29">
        <v>80.795569999999998</v>
      </c>
      <c r="BT502" s="29">
        <v>80.983630000000005</v>
      </c>
      <c r="BU502" s="29">
        <v>80.601839999999996</v>
      </c>
      <c r="BV502" s="29">
        <v>79.708269999999999</v>
      </c>
      <c r="BW502" s="29">
        <v>77.837339999999998</v>
      </c>
      <c r="BX502" s="29">
        <v>74.896389999999997</v>
      </c>
      <c r="BY502" s="29">
        <v>72.389899999999997</v>
      </c>
      <c r="BZ502" s="29">
        <v>71.139060000000001</v>
      </c>
      <c r="CA502" s="29">
        <v>70.286559999999994</v>
      </c>
      <c r="CB502" s="29">
        <v>69.743769999999998</v>
      </c>
    </row>
    <row r="503" spans="1:80" x14ac:dyDescent="0.25">
      <c r="A503" s="9" t="s">
        <v>163</v>
      </c>
      <c r="B503" s="9" t="s">
        <v>164</v>
      </c>
      <c r="C503" s="9" t="s">
        <v>18</v>
      </c>
      <c r="D503" s="9" t="s">
        <v>17</v>
      </c>
      <c r="E503" s="9">
        <v>2024</v>
      </c>
      <c r="F503" s="9"/>
      <c r="BE503" s="29">
        <v>68.378510000000006</v>
      </c>
      <c r="BF503" s="29">
        <v>67.850300000000004</v>
      </c>
      <c r="BG503" s="29">
        <v>67.473969999999994</v>
      </c>
      <c r="BH503" s="29">
        <v>66.942189999999997</v>
      </c>
      <c r="BI503" s="29">
        <v>66.832660000000004</v>
      </c>
      <c r="BJ503" s="29">
        <v>66.594269999999995</v>
      </c>
      <c r="BK503" s="29">
        <v>67.136889999999994</v>
      </c>
      <c r="BL503" s="29">
        <v>68.170649999999995</v>
      </c>
      <c r="BM503" s="29">
        <v>71.026349999999994</v>
      </c>
      <c r="BN503" s="29">
        <v>74.371279999999999</v>
      </c>
      <c r="BO503" s="29">
        <v>77.643960000000007</v>
      </c>
      <c r="BP503" s="29">
        <v>78.952619999999996</v>
      </c>
      <c r="BQ503" s="29">
        <v>80.338579999999993</v>
      </c>
      <c r="BR503" s="29">
        <v>80.659520000000001</v>
      </c>
      <c r="BS503" s="29">
        <v>80.795569999999998</v>
      </c>
      <c r="BT503" s="29">
        <v>80.983630000000005</v>
      </c>
      <c r="BU503" s="29">
        <v>80.601839999999996</v>
      </c>
      <c r="BV503" s="29">
        <v>79.708269999999999</v>
      </c>
      <c r="BW503" s="29">
        <v>77.837339999999998</v>
      </c>
      <c r="BX503" s="29">
        <v>74.896389999999997</v>
      </c>
      <c r="BY503" s="29">
        <v>72.389899999999997</v>
      </c>
      <c r="BZ503" s="29">
        <v>71.139060000000001</v>
      </c>
      <c r="CA503" s="29">
        <v>70.286559999999994</v>
      </c>
      <c r="CB503" s="29">
        <v>69.743769999999998</v>
      </c>
    </row>
    <row r="504" spans="1:80" x14ac:dyDescent="0.25">
      <c r="A504" s="9" t="s">
        <v>163</v>
      </c>
      <c r="B504" s="9" t="s">
        <v>164</v>
      </c>
      <c r="C504" s="9" t="s">
        <v>18</v>
      </c>
      <c r="D504" s="9" t="s">
        <v>17</v>
      </c>
      <c r="E504" s="9">
        <v>2025</v>
      </c>
      <c r="F504" s="9"/>
      <c r="BE504" s="29">
        <v>68.378510000000006</v>
      </c>
      <c r="BF504" s="29">
        <v>67.850300000000004</v>
      </c>
      <c r="BG504" s="29">
        <v>67.473969999999994</v>
      </c>
      <c r="BH504" s="29">
        <v>66.942189999999997</v>
      </c>
      <c r="BI504" s="29">
        <v>66.832660000000004</v>
      </c>
      <c r="BJ504" s="29">
        <v>66.594269999999995</v>
      </c>
      <c r="BK504" s="29">
        <v>67.136889999999994</v>
      </c>
      <c r="BL504" s="29">
        <v>68.170649999999995</v>
      </c>
      <c r="BM504" s="29">
        <v>71.026349999999994</v>
      </c>
      <c r="BN504" s="29">
        <v>74.371279999999999</v>
      </c>
      <c r="BO504" s="29">
        <v>77.643960000000007</v>
      </c>
      <c r="BP504" s="29">
        <v>78.952619999999996</v>
      </c>
      <c r="BQ504" s="29">
        <v>80.338579999999993</v>
      </c>
      <c r="BR504" s="29">
        <v>80.659520000000001</v>
      </c>
      <c r="BS504" s="29">
        <v>80.795569999999998</v>
      </c>
      <c r="BT504" s="29">
        <v>80.983630000000005</v>
      </c>
      <c r="BU504" s="29">
        <v>80.601839999999996</v>
      </c>
      <c r="BV504" s="29">
        <v>79.708269999999999</v>
      </c>
      <c r="BW504" s="29">
        <v>77.837339999999998</v>
      </c>
      <c r="BX504" s="29">
        <v>74.896389999999997</v>
      </c>
      <c r="BY504" s="29">
        <v>72.389899999999997</v>
      </c>
      <c r="BZ504" s="29">
        <v>71.139060000000001</v>
      </c>
      <c r="CA504" s="29">
        <v>70.286559999999994</v>
      </c>
      <c r="CB504" s="29">
        <v>69.743769999999998</v>
      </c>
    </row>
    <row r="505" spans="1:80" x14ac:dyDescent="0.25">
      <c r="A505" s="9" t="s">
        <v>163</v>
      </c>
      <c r="B505" s="9" t="s">
        <v>164</v>
      </c>
      <c r="C505" s="9" t="s">
        <v>18</v>
      </c>
      <c r="D505" s="9" t="s">
        <v>17</v>
      </c>
      <c r="E505" s="9">
        <v>2026</v>
      </c>
      <c r="F505" s="9"/>
      <c r="BE505" s="29">
        <v>68.378510000000006</v>
      </c>
      <c r="BF505" s="29">
        <v>67.850300000000004</v>
      </c>
      <c r="BG505" s="29">
        <v>67.473969999999994</v>
      </c>
      <c r="BH505" s="29">
        <v>66.942189999999997</v>
      </c>
      <c r="BI505" s="29">
        <v>66.832660000000004</v>
      </c>
      <c r="BJ505" s="29">
        <v>66.594269999999995</v>
      </c>
      <c r="BK505" s="29">
        <v>67.136889999999994</v>
      </c>
      <c r="BL505" s="29">
        <v>68.170649999999995</v>
      </c>
      <c r="BM505" s="29">
        <v>71.026349999999994</v>
      </c>
      <c r="BN505" s="29">
        <v>74.371279999999999</v>
      </c>
      <c r="BO505" s="29">
        <v>77.643960000000007</v>
      </c>
      <c r="BP505" s="29">
        <v>78.952619999999996</v>
      </c>
      <c r="BQ505" s="29">
        <v>80.338579999999993</v>
      </c>
      <c r="BR505" s="29">
        <v>80.659520000000001</v>
      </c>
      <c r="BS505" s="29">
        <v>80.795569999999998</v>
      </c>
      <c r="BT505" s="29">
        <v>80.983630000000005</v>
      </c>
      <c r="BU505" s="29">
        <v>80.601839999999996</v>
      </c>
      <c r="BV505" s="29">
        <v>79.708269999999999</v>
      </c>
      <c r="BW505" s="29">
        <v>77.837339999999998</v>
      </c>
      <c r="BX505" s="29">
        <v>74.896389999999997</v>
      </c>
      <c r="BY505" s="29">
        <v>72.389899999999997</v>
      </c>
      <c r="BZ505" s="29">
        <v>71.139060000000001</v>
      </c>
      <c r="CA505" s="29">
        <v>70.286559999999994</v>
      </c>
      <c r="CB505" s="29">
        <v>69.743769999999998</v>
      </c>
    </row>
    <row r="506" spans="1:80" x14ac:dyDescent="0.25">
      <c r="A506" s="9" t="s">
        <v>163</v>
      </c>
      <c r="B506" s="9" t="s">
        <v>164</v>
      </c>
      <c r="C506" s="9" t="s">
        <v>155</v>
      </c>
      <c r="D506" s="9" t="s">
        <v>148</v>
      </c>
      <c r="E506" s="9">
        <v>2015</v>
      </c>
      <c r="F506" s="9">
        <v>5</v>
      </c>
      <c r="BE506" s="29">
        <v>68.514920000000004</v>
      </c>
      <c r="BF506" s="29">
        <v>67.869399999999999</v>
      </c>
      <c r="BG506" s="29">
        <v>67.350750000000005</v>
      </c>
      <c r="BH506" s="29">
        <v>66.809700000000007</v>
      </c>
      <c r="BI506" s="29">
        <v>65.955219999999997</v>
      </c>
      <c r="BJ506" s="29">
        <v>65.350750000000005</v>
      </c>
      <c r="BK506" s="29">
        <v>64.746269999999996</v>
      </c>
      <c r="BL506" s="29">
        <v>67.981350000000006</v>
      </c>
      <c r="BM506" s="29">
        <v>75.343279999999993</v>
      </c>
      <c r="BN506" s="29">
        <v>80.406720000000007</v>
      </c>
      <c r="BO506" s="29">
        <v>85.175380000000004</v>
      </c>
      <c r="BP506" s="29">
        <v>87.802239999999998</v>
      </c>
      <c r="BQ506" s="29">
        <v>87.365669999999994</v>
      </c>
      <c r="BR506" s="29">
        <v>86.343279999999993</v>
      </c>
      <c r="BS506" s="29">
        <v>86.197760000000002</v>
      </c>
      <c r="BT506" s="29">
        <v>85.070890000000006</v>
      </c>
      <c r="BU506" s="29">
        <v>82.839550000000003</v>
      </c>
      <c r="BV506" s="29">
        <v>81.235079999999996</v>
      </c>
      <c r="BW506" s="29">
        <v>80.835819999999998</v>
      </c>
      <c r="BX506" s="29">
        <v>78.794780000000003</v>
      </c>
      <c r="BY506" s="29">
        <v>74.104479999999995</v>
      </c>
      <c r="BZ506" s="29">
        <v>70.914180000000002</v>
      </c>
      <c r="CA506" s="29">
        <v>69.623130000000003</v>
      </c>
      <c r="CB506" s="29">
        <v>68.600750000000005</v>
      </c>
    </row>
    <row r="507" spans="1:80" x14ac:dyDescent="0.25">
      <c r="A507" s="9" t="s">
        <v>163</v>
      </c>
      <c r="B507" s="9" t="s">
        <v>164</v>
      </c>
      <c r="C507" s="9" t="s">
        <v>155</v>
      </c>
      <c r="D507" s="9" t="s">
        <v>148</v>
      </c>
      <c r="E507" s="9">
        <v>2015</v>
      </c>
      <c r="F507" s="9">
        <v>6</v>
      </c>
      <c r="BE507" s="29">
        <v>66.693579999999997</v>
      </c>
      <c r="BF507" s="29">
        <v>64.685749999999999</v>
      </c>
      <c r="BG507" s="29">
        <v>64.267840000000007</v>
      </c>
      <c r="BH507" s="29">
        <v>64.110669999999999</v>
      </c>
      <c r="BI507" s="29">
        <v>64.151719999999997</v>
      </c>
      <c r="BJ507" s="29">
        <v>63.983809999999998</v>
      </c>
      <c r="BK507" s="29">
        <v>64.479709999999997</v>
      </c>
      <c r="BL507" s="29">
        <v>69.140529999999998</v>
      </c>
      <c r="BM507" s="29">
        <v>72.45478</v>
      </c>
      <c r="BN507" s="29">
        <v>75.776939999999996</v>
      </c>
      <c r="BO507" s="29">
        <v>79.330449999999999</v>
      </c>
      <c r="BP507" s="29">
        <v>81.495450000000005</v>
      </c>
      <c r="BQ507" s="29">
        <v>83.10284</v>
      </c>
      <c r="BR507" s="29">
        <v>83.745450000000005</v>
      </c>
      <c r="BS507" s="29">
        <v>82.252459999999999</v>
      </c>
      <c r="BT507" s="29">
        <v>82.991709999999998</v>
      </c>
      <c r="BU507" s="29">
        <v>82.730069999999998</v>
      </c>
      <c r="BV507" s="29">
        <v>80.524019999999993</v>
      </c>
      <c r="BW507" s="29">
        <v>79.016199999999998</v>
      </c>
      <c r="BX507" s="29">
        <v>77.418729999999996</v>
      </c>
      <c r="BY507" s="29">
        <v>75.284030000000001</v>
      </c>
      <c r="BZ507" s="29">
        <v>72.541049999999998</v>
      </c>
      <c r="CA507" s="29">
        <v>70.936570000000003</v>
      </c>
      <c r="CB507" s="29">
        <v>69.443579999999997</v>
      </c>
    </row>
    <row r="508" spans="1:80" x14ac:dyDescent="0.25">
      <c r="A508" s="9" t="s">
        <v>163</v>
      </c>
      <c r="B508" s="9" t="s">
        <v>164</v>
      </c>
      <c r="C508" s="9" t="s">
        <v>155</v>
      </c>
      <c r="D508" s="9" t="s">
        <v>148</v>
      </c>
      <c r="E508" s="9">
        <v>2015</v>
      </c>
      <c r="F508" s="9">
        <v>7</v>
      </c>
      <c r="BE508" s="29">
        <v>72.022279999999995</v>
      </c>
      <c r="BF508" s="29">
        <v>71.792079999999999</v>
      </c>
      <c r="BG508" s="29">
        <v>71.438119999999998</v>
      </c>
      <c r="BH508" s="29">
        <v>71.334159999999997</v>
      </c>
      <c r="BI508" s="29">
        <v>71.314350000000005</v>
      </c>
      <c r="BJ508" s="29">
        <v>71.168319999999994</v>
      </c>
      <c r="BK508" s="29">
        <v>70.960400000000007</v>
      </c>
      <c r="BL508" s="29">
        <v>72.75</v>
      </c>
      <c r="BM508" s="29">
        <v>74.997529999999998</v>
      </c>
      <c r="BN508" s="29">
        <v>78.91337</v>
      </c>
      <c r="BO508" s="29">
        <v>82.410889999999995</v>
      </c>
      <c r="BP508" s="29">
        <v>85.470299999999995</v>
      </c>
      <c r="BQ508" s="29">
        <v>86.304460000000006</v>
      </c>
      <c r="BR508" s="29">
        <v>87.576740000000001</v>
      </c>
      <c r="BS508" s="29">
        <v>87.826740000000001</v>
      </c>
      <c r="BT508" s="29">
        <v>86.054460000000006</v>
      </c>
      <c r="BU508" s="29">
        <v>83.368809999999996</v>
      </c>
      <c r="BV508" s="29">
        <v>81.641090000000005</v>
      </c>
      <c r="BW508" s="29">
        <v>81.41337</v>
      </c>
      <c r="BX508" s="29">
        <v>80.039599999999993</v>
      </c>
      <c r="BY508" s="29">
        <v>76.497529999999998</v>
      </c>
      <c r="BZ508" s="29">
        <v>74.415840000000003</v>
      </c>
      <c r="CA508" s="29">
        <v>73.311880000000002</v>
      </c>
      <c r="CB508" s="29">
        <v>73.042079999999999</v>
      </c>
    </row>
    <row r="509" spans="1:80" x14ac:dyDescent="0.25">
      <c r="A509" s="9" t="s">
        <v>163</v>
      </c>
      <c r="B509" s="9" t="s">
        <v>164</v>
      </c>
      <c r="C509" s="9" t="s">
        <v>155</v>
      </c>
      <c r="D509" s="9" t="s">
        <v>148</v>
      </c>
      <c r="E509" s="9">
        <v>2015</v>
      </c>
      <c r="F509" s="9">
        <v>8</v>
      </c>
      <c r="BE509" s="29">
        <v>73.813149999999993</v>
      </c>
      <c r="BF509" s="29">
        <v>72.908000000000001</v>
      </c>
      <c r="BG509" s="29">
        <v>72.308000000000007</v>
      </c>
      <c r="BH509" s="29">
        <v>71.925820000000002</v>
      </c>
      <c r="BI509" s="29">
        <v>70.981830000000002</v>
      </c>
      <c r="BJ509" s="29">
        <v>70.781819999999996</v>
      </c>
      <c r="BK509" s="29">
        <v>70.682820000000007</v>
      </c>
      <c r="BL509" s="29">
        <v>72.026139999999998</v>
      </c>
      <c r="BM509" s="29">
        <v>76.357699999999994</v>
      </c>
      <c r="BN509" s="29">
        <v>80.252039999999994</v>
      </c>
      <c r="BO509" s="29">
        <v>84.457070000000002</v>
      </c>
      <c r="BP509" s="29">
        <v>86.066410000000005</v>
      </c>
      <c r="BQ509" s="29">
        <v>87.980909999999994</v>
      </c>
      <c r="BR509" s="29">
        <v>86.614580000000004</v>
      </c>
      <c r="BS509" s="29">
        <v>86.88373</v>
      </c>
      <c r="BT509" s="29">
        <v>87.27722</v>
      </c>
      <c r="BU509" s="29">
        <v>86.685699999999997</v>
      </c>
      <c r="BV509" s="29">
        <v>86.168869999999998</v>
      </c>
      <c r="BW509" s="29">
        <v>83.604519999999994</v>
      </c>
      <c r="BX509" s="29">
        <v>80.993350000000007</v>
      </c>
      <c r="BY509" s="29">
        <v>77.973339999999993</v>
      </c>
      <c r="BZ509" s="29">
        <v>75.923320000000004</v>
      </c>
      <c r="CA509" s="29">
        <v>75.307490000000001</v>
      </c>
      <c r="CB509" s="29">
        <v>74.854179999999999</v>
      </c>
    </row>
    <row r="510" spans="1:80" x14ac:dyDescent="0.25">
      <c r="A510" s="9" t="s">
        <v>163</v>
      </c>
      <c r="B510" s="9" t="s">
        <v>164</v>
      </c>
      <c r="C510" s="9" t="s">
        <v>155</v>
      </c>
      <c r="D510" s="9" t="s">
        <v>148</v>
      </c>
      <c r="E510" s="9">
        <v>2015</v>
      </c>
      <c r="F510" s="9">
        <v>9</v>
      </c>
      <c r="BE510" s="29">
        <v>71.960400000000007</v>
      </c>
      <c r="BF510" s="29">
        <v>71.752470000000002</v>
      </c>
      <c r="BG510" s="29">
        <v>71.314350000000005</v>
      </c>
      <c r="BH510" s="29">
        <v>70.918319999999994</v>
      </c>
      <c r="BI510" s="29">
        <v>70.876239999999996</v>
      </c>
      <c r="BJ510" s="29">
        <v>70.356440000000006</v>
      </c>
      <c r="BK510" s="29">
        <v>71.938119999999998</v>
      </c>
      <c r="BL510" s="29">
        <v>72.561880000000002</v>
      </c>
      <c r="BM510" s="29">
        <v>77.391090000000005</v>
      </c>
      <c r="BN510" s="29">
        <v>83.264849999999996</v>
      </c>
      <c r="BO510" s="29">
        <v>87.841579999999993</v>
      </c>
      <c r="BP510" s="29">
        <v>90.653469999999999</v>
      </c>
      <c r="BQ510" s="29">
        <v>90.693070000000006</v>
      </c>
      <c r="BR510" s="29">
        <v>91.215350000000001</v>
      </c>
      <c r="BS510" s="29">
        <v>90.841579999999993</v>
      </c>
      <c r="BT510" s="29">
        <v>90.717820000000003</v>
      </c>
      <c r="BU510" s="29">
        <v>91.116330000000005</v>
      </c>
      <c r="BV510" s="29">
        <v>89.512370000000004</v>
      </c>
      <c r="BW510" s="29">
        <v>87.63861</v>
      </c>
      <c r="BX510" s="29">
        <v>82.539599999999993</v>
      </c>
      <c r="BY510" s="29">
        <v>79.938119999999998</v>
      </c>
      <c r="BZ510" s="29">
        <v>78.272279999999995</v>
      </c>
      <c r="CA510" s="29">
        <v>76.688119999999998</v>
      </c>
      <c r="CB510" s="29">
        <v>75.272279999999995</v>
      </c>
    </row>
    <row r="511" spans="1:80" x14ac:dyDescent="0.25">
      <c r="A511" s="9" t="s">
        <v>163</v>
      </c>
      <c r="B511" s="9" t="s">
        <v>164</v>
      </c>
      <c r="C511" s="9" t="s">
        <v>155</v>
      </c>
      <c r="D511" s="9" t="s">
        <v>148</v>
      </c>
      <c r="E511" s="9">
        <v>2015</v>
      </c>
      <c r="F511" s="9">
        <v>10</v>
      </c>
      <c r="BE511" s="29">
        <v>69.823120000000003</v>
      </c>
      <c r="BF511" s="29">
        <v>68.395600000000002</v>
      </c>
      <c r="BG511" s="29">
        <v>67.783959999999993</v>
      </c>
      <c r="BH511" s="29">
        <v>67.522279999999995</v>
      </c>
      <c r="BI511" s="29">
        <v>66.171229999999994</v>
      </c>
      <c r="BJ511" s="29">
        <v>65.632080000000002</v>
      </c>
      <c r="BK511" s="29">
        <v>65.305599999999998</v>
      </c>
      <c r="BL511" s="29">
        <v>66.775639999999996</v>
      </c>
      <c r="BM511" s="29">
        <v>71.719859999999997</v>
      </c>
      <c r="BN511" s="29">
        <v>78.042779999999993</v>
      </c>
      <c r="BO511" s="29">
        <v>83.798609999999996</v>
      </c>
      <c r="BP511" s="29">
        <v>85.762370000000004</v>
      </c>
      <c r="BQ511" s="29">
        <v>87.759010000000004</v>
      </c>
      <c r="BR511" s="29">
        <v>88.65504</v>
      </c>
      <c r="BS511" s="29">
        <v>88.000889999999998</v>
      </c>
      <c r="BT511" s="29">
        <v>86.295249999999996</v>
      </c>
      <c r="BU511" s="29">
        <v>86.15213</v>
      </c>
      <c r="BV511" s="29">
        <v>85.124210000000005</v>
      </c>
      <c r="BW511" s="29">
        <v>82.112080000000006</v>
      </c>
      <c r="BX511" s="29">
        <v>79.497079999999997</v>
      </c>
      <c r="BY511" s="29">
        <v>76.241879999999995</v>
      </c>
      <c r="BZ511" s="29">
        <v>73.409549999999996</v>
      </c>
      <c r="CA511" s="29">
        <v>72.089550000000003</v>
      </c>
      <c r="CB511" s="29">
        <v>71.011240000000001</v>
      </c>
    </row>
    <row r="512" spans="1:80" x14ac:dyDescent="0.25">
      <c r="A512" s="9" t="s">
        <v>163</v>
      </c>
      <c r="B512" s="9" t="s">
        <v>164</v>
      </c>
      <c r="C512" s="9" t="s">
        <v>155</v>
      </c>
      <c r="D512" s="9" t="s">
        <v>148</v>
      </c>
      <c r="E512" s="9">
        <v>2016</v>
      </c>
      <c r="F512" s="9">
        <v>5</v>
      </c>
      <c r="BE512" s="29">
        <v>68.514920000000004</v>
      </c>
      <c r="BF512" s="29">
        <v>67.869399999999999</v>
      </c>
      <c r="BG512" s="29">
        <v>67.350750000000005</v>
      </c>
      <c r="BH512" s="29">
        <v>66.809700000000007</v>
      </c>
      <c r="BI512" s="29">
        <v>65.955219999999997</v>
      </c>
      <c r="BJ512" s="29">
        <v>65.350750000000005</v>
      </c>
      <c r="BK512" s="29">
        <v>64.746269999999996</v>
      </c>
      <c r="BL512" s="29">
        <v>67.981350000000006</v>
      </c>
      <c r="BM512" s="29">
        <v>75.343279999999993</v>
      </c>
      <c r="BN512" s="29">
        <v>80.406720000000007</v>
      </c>
      <c r="BO512" s="29">
        <v>85.175380000000004</v>
      </c>
      <c r="BP512" s="29">
        <v>87.802239999999998</v>
      </c>
      <c r="BQ512" s="29">
        <v>87.365669999999994</v>
      </c>
      <c r="BR512" s="29">
        <v>86.343279999999993</v>
      </c>
      <c r="BS512" s="29">
        <v>86.197760000000002</v>
      </c>
      <c r="BT512" s="29">
        <v>85.070890000000006</v>
      </c>
      <c r="BU512" s="29">
        <v>82.839550000000003</v>
      </c>
      <c r="BV512" s="29">
        <v>81.235079999999996</v>
      </c>
      <c r="BW512" s="29">
        <v>80.835819999999998</v>
      </c>
      <c r="BX512" s="29">
        <v>78.794780000000003</v>
      </c>
      <c r="BY512" s="29">
        <v>74.104479999999995</v>
      </c>
      <c r="BZ512" s="29">
        <v>70.914180000000002</v>
      </c>
      <c r="CA512" s="29">
        <v>69.623130000000003</v>
      </c>
      <c r="CB512" s="29">
        <v>68.600750000000005</v>
      </c>
    </row>
    <row r="513" spans="1:80" x14ac:dyDescent="0.25">
      <c r="A513" s="9" t="s">
        <v>163</v>
      </c>
      <c r="B513" s="9" t="s">
        <v>164</v>
      </c>
      <c r="C513" s="9" t="s">
        <v>155</v>
      </c>
      <c r="D513" s="9" t="s">
        <v>148</v>
      </c>
      <c r="E513" s="9">
        <v>2016</v>
      </c>
      <c r="F513" s="9">
        <v>6</v>
      </c>
      <c r="BE513" s="29">
        <v>66.693579999999997</v>
      </c>
      <c r="BF513" s="29">
        <v>64.685749999999999</v>
      </c>
      <c r="BG513" s="29">
        <v>64.267840000000007</v>
      </c>
      <c r="BH513" s="29">
        <v>64.110669999999999</v>
      </c>
      <c r="BI513" s="29">
        <v>64.151719999999997</v>
      </c>
      <c r="BJ513" s="29">
        <v>63.983809999999998</v>
      </c>
      <c r="BK513" s="29">
        <v>64.479709999999997</v>
      </c>
      <c r="BL513" s="29">
        <v>69.140529999999998</v>
      </c>
      <c r="BM513" s="29">
        <v>72.45478</v>
      </c>
      <c r="BN513" s="29">
        <v>75.776939999999996</v>
      </c>
      <c r="BO513" s="29">
        <v>79.330449999999999</v>
      </c>
      <c r="BP513" s="29">
        <v>81.495450000000005</v>
      </c>
      <c r="BQ513" s="29">
        <v>83.10284</v>
      </c>
      <c r="BR513" s="29">
        <v>83.745450000000005</v>
      </c>
      <c r="BS513" s="29">
        <v>82.252459999999999</v>
      </c>
      <c r="BT513" s="29">
        <v>82.991709999999998</v>
      </c>
      <c r="BU513" s="29">
        <v>82.730069999999998</v>
      </c>
      <c r="BV513" s="29">
        <v>80.524019999999993</v>
      </c>
      <c r="BW513" s="29">
        <v>79.016199999999998</v>
      </c>
      <c r="BX513" s="29">
        <v>77.418729999999996</v>
      </c>
      <c r="BY513" s="29">
        <v>75.284030000000001</v>
      </c>
      <c r="BZ513" s="29">
        <v>72.541049999999998</v>
      </c>
      <c r="CA513" s="29">
        <v>70.936570000000003</v>
      </c>
      <c r="CB513" s="29">
        <v>69.443579999999997</v>
      </c>
    </row>
    <row r="514" spans="1:80" x14ac:dyDescent="0.25">
      <c r="A514" s="9" t="s">
        <v>163</v>
      </c>
      <c r="B514" s="9" t="s">
        <v>164</v>
      </c>
      <c r="C514" s="9" t="s">
        <v>155</v>
      </c>
      <c r="D514" s="9" t="s">
        <v>148</v>
      </c>
      <c r="E514" s="9">
        <v>2016</v>
      </c>
      <c r="F514" s="9">
        <v>7</v>
      </c>
      <c r="BE514" s="29">
        <v>72.022279999999995</v>
      </c>
      <c r="BF514" s="29">
        <v>71.792079999999999</v>
      </c>
      <c r="BG514" s="29">
        <v>71.438119999999998</v>
      </c>
      <c r="BH514" s="29">
        <v>71.334159999999997</v>
      </c>
      <c r="BI514" s="29">
        <v>71.314350000000005</v>
      </c>
      <c r="BJ514" s="29">
        <v>71.168319999999994</v>
      </c>
      <c r="BK514" s="29">
        <v>70.960400000000007</v>
      </c>
      <c r="BL514" s="29">
        <v>72.75</v>
      </c>
      <c r="BM514" s="29">
        <v>74.997529999999998</v>
      </c>
      <c r="BN514" s="29">
        <v>78.91337</v>
      </c>
      <c r="BO514" s="29">
        <v>82.410889999999995</v>
      </c>
      <c r="BP514" s="29">
        <v>85.470299999999995</v>
      </c>
      <c r="BQ514" s="29">
        <v>86.304460000000006</v>
      </c>
      <c r="BR514" s="29">
        <v>87.576740000000001</v>
      </c>
      <c r="BS514" s="29">
        <v>87.826740000000001</v>
      </c>
      <c r="BT514" s="29">
        <v>86.054460000000006</v>
      </c>
      <c r="BU514" s="29">
        <v>83.368809999999996</v>
      </c>
      <c r="BV514" s="29">
        <v>81.641090000000005</v>
      </c>
      <c r="BW514" s="29">
        <v>81.41337</v>
      </c>
      <c r="BX514" s="29">
        <v>80.039599999999993</v>
      </c>
      <c r="BY514" s="29">
        <v>76.497529999999998</v>
      </c>
      <c r="BZ514" s="29">
        <v>74.415840000000003</v>
      </c>
      <c r="CA514" s="29">
        <v>73.311880000000002</v>
      </c>
      <c r="CB514" s="29">
        <v>73.042079999999999</v>
      </c>
    </row>
    <row r="515" spans="1:80" x14ac:dyDescent="0.25">
      <c r="A515" s="9" t="s">
        <v>163</v>
      </c>
      <c r="B515" s="9" t="s">
        <v>164</v>
      </c>
      <c r="C515" s="9" t="s">
        <v>155</v>
      </c>
      <c r="D515" s="9" t="s">
        <v>148</v>
      </c>
      <c r="E515" s="9">
        <v>2016</v>
      </c>
      <c r="F515" s="9">
        <v>8</v>
      </c>
      <c r="BE515" s="29">
        <v>73.813149999999993</v>
      </c>
      <c r="BF515" s="29">
        <v>72.908000000000001</v>
      </c>
      <c r="BG515" s="29">
        <v>72.308000000000007</v>
      </c>
      <c r="BH515" s="29">
        <v>71.925820000000002</v>
      </c>
      <c r="BI515" s="29">
        <v>70.981830000000002</v>
      </c>
      <c r="BJ515" s="29">
        <v>70.781819999999996</v>
      </c>
      <c r="BK515" s="29">
        <v>70.682820000000007</v>
      </c>
      <c r="BL515" s="29">
        <v>72.026139999999998</v>
      </c>
      <c r="BM515" s="29">
        <v>76.357699999999994</v>
      </c>
      <c r="BN515" s="29">
        <v>80.252039999999994</v>
      </c>
      <c r="BO515" s="29">
        <v>84.457070000000002</v>
      </c>
      <c r="BP515" s="29">
        <v>86.066410000000005</v>
      </c>
      <c r="BQ515" s="29">
        <v>87.980909999999994</v>
      </c>
      <c r="BR515" s="29">
        <v>86.614580000000004</v>
      </c>
      <c r="BS515" s="29">
        <v>86.88373</v>
      </c>
      <c r="BT515" s="29">
        <v>87.27722</v>
      </c>
      <c r="BU515" s="29">
        <v>86.685699999999997</v>
      </c>
      <c r="BV515" s="29">
        <v>86.168869999999998</v>
      </c>
      <c r="BW515" s="29">
        <v>83.604519999999994</v>
      </c>
      <c r="BX515" s="29">
        <v>80.993350000000007</v>
      </c>
      <c r="BY515" s="29">
        <v>77.973339999999993</v>
      </c>
      <c r="BZ515" s="29">
        <v>75.923320000000004</v>
      </c>
      <c r="CA515" s="29">
        <v>75.307490000000001</v>
      </c>
      <c r="CB515" s="29">
        <v>74.854179999999999</v>
      </c>
    </row>
    <row r="516" spans="1:80" x14ac:dyDescent="0.25">
      <c r="A516" s="9" t="s">
        <v>163</v>
      </c>
      <c r="B516" s="9" t="s">
        <v>164</v>
      </c>
      <c r="C516" s="9" t="s">
        <v>155</v>
      </c>
      <c r="D516" s="9" t="s">
        <v>148</v>
      </c>
      <c r="E516" s="9">
        <v>2016</v>
      </c>
      <c r="F516" s="9">
        <v>9</v>
      </c>
      <c r="BE516" s="29">
        <v>71.960400000000007</v>
      </c>
      <c r="BF516" s="29">
        <v>71.752470000000002</v>
      </c>
      <c r="BG516" s="29">
        <v>71.314350000000005</v>
      </c>
      <c r="BH516" s="29">
        <v>70.918319999999994</v>
      </c>
      <c r="BI516" s="29">
        <v>70.876239999999996</v>
      </c>
      <c r="BJ516" s="29">
        <v>70.356440000000006</v>
      </c>
      <c r="BK516" s="29">
        <v>71.938119999999998</v>
      </c>
      <c r="BL516" s="29">
        <v>72.561880000000002</v>
      </c>
      <c r="BM516" s="29">
        <v>77.391090000000005</v>
      </c>
      <c r="BN516" s="29">
        <v>83.264849999999996</v>
      </c>
      <c r="BO516" s="29">
        <v>87.841579999999993</v>
      </c>
      <c r="BP516" s="29">
        <v>90.653469999999999</v>
      </c>
      <c r="BQ516" s="29">
        <v>90.693070000000006</v>
      </c>
      <c r="BR516" s="29">
        <v>91.215350000000001</v>
      </c>
      <c r="BS516" s="29">
        <v>90.841579999999993</v>
      </c>
      <c r="BT516" s="29">
        <v>90.717820000000003</v>
      </c>
      <c r="BU516" s="29">
        <v>91.116330000000005</v>
      </c>
      <c r="BV516" s="29">
        <v>89.512370000000004</v>
      </c>
      <c r="BW516" s="29">
        <v>87.63861</v>
      </c>
      <c r="BX516" s="29">
        <v>82.539599999999993</v>
      </c>
      <c r="BY516" s="29">
        <v>79.938119999999998</v>
      </c>
      <c r="BZ516" s="29">
        <v>78.272279999999995</v>
      </c>
      <c r="CA516" s="29">
        <v>76.688119999999998</v>
      </c>
      <c r="CB516" s="29">
        <v>75.272279999999995</v>
      </c>
    </row>
    <row r="517" spans="1:80" x14ac:dyDescent="0.25">
      <c r="A517" s="9" t="s">
        <v>163</v>
      </c>
      <c r="B517" s="9" t="s">
        <v>164</v>
      </c>
      <c r="C517" s="9" t="s">
        <v>155</v>
      </c>
      <c r="D517" s="9" t="s">
        <v>148</v>
      </c>
      <c r="E517" s="9">
        <v>2016</v>
      </c>
      <c r="F517" s="9">
        <v>10</v>
      </c>
      <c r="BE517" s="29">
        <v>69.823120000000003</v>
      </c>
      <c r="BF517" s="29">
        <v>68.395600000000002</v>
      </c>
      <c r="BG517" s="29">
        <v>67.783959999999993</v>
      </c>
      <c r="BH517" s="29">
        <v>67.522279999999995</v>
      </c>
      <c r="BI517" s="29">
        <v>66.171229999999994</v>
      </c>
      <c r="BJ517" s="29">
        <v>65.632080000000002</v>
      </c>
      <c r="BK517" s="29">
        <v>65.305599999999998</v>
      </c>
      <c r="BL517" s="29">
        <v>66.775639999999996</v>
      </c>
      <c r="BM517" s="29">
        <v>71.719859999999997</v>
      </c>
      <c r="BN517" s="29">
        <v>78.042779999999993</v>
      </c>
      <c r="BO517" s="29">
        <v>83.798609999999996</v>
      </c>
      <c r="BP517" s="29">
        <v>85.762370000000004</v>
      </c>
      <c r="BQ517" s="29">
        <v>87.759010000000004</v>
      </c>
      <c r="BR517" s="29">
        <v>88.65504</v>
      </c>
      <c r="BS517" s="29">
        <v>88.000889999999998</v>
      </c>
      <c r="BT517" s="29">
        <v>86.295249999999996</v>
      </c>
      <c r="BU517" s="29">
        <v>86.15213</v>
      </c>
      <c r="BV517" s="29">
        <v>85.124210000000005</v>
      </c>
      <c r="BW517" s="29">
        <v>82.112080000000006</v>
      </c>
      <c r="BX517" s="29">
        <v>79.497079999999997</v>
      </c>
      <c r="BY517" s="29">
        <v>76.241879999999995</v>
      </c>
      <c r="BZ517" s="29">
        <v>73.409549999999996</v>
      </c>
      <c r="CA517" s="29">
        <v>72.089550000000003</v>
      </c>
      <c r="CB517" s="29">
        <v>71.011240000000001</v>
      </c>
    </row>
    <row r="518" spans="1:80" x14ac:dyDescent="0.25">
      <c r="A518" s="9" t="s">
        <v>163</v>
      </c>
      <c r="B518" s="9" t="s">
        <v>164</v>
      </c>
      <c r="C518" s="9" t="s">
        <v>155</v>
      </c>
      <c r="D518" s="9" t="s">
        <v>148</v>
      </c>
      <c r="E518" s="9">
        <v>2017</v>
      </c>
      <c r="F518" s="9">
        <v>5</v>
      </c>
      <c r="BE518" s="29">
        <v>68.514920000000004</v>
      </c>
      <c r="BF518" s="29">
        <v>67.869399999999999</v>
      </c>
      <c r="BG518" s="29">
        <v>67.350750000000005</v>
      </c>
      <c r="BH518" s="29">
        <v>66.809700000000007</v>
      </c>
      <c r="BI518" s="29">
        <v>65.955219999999997</v>
      </c>
      <c r="BJ518" s="29">
        <v>65.350750000000005</v>
      </c>
      <c r="BK518" s="29">
        <v>64.746269999999996</v>
      </c>
      <c r="BL518" s="29">
        <v>67.981350000000006</v>
      </c>
      <c r="BM518" s="29">
        <v>75.343279999999993</v>
      </c>
      <c r="BN518" s="29">
        <v>80.406720000000007</v>
      </c>
      <c r="BO518" s="29">
        <v>85.175380000000004</v>
      </c>
      <c r="BP518" s="29">
        <v>87.802239999999998</v>
      </c>
      <c r="BQ518" s="29">
        <v>87.365669999999994</v>
      </c>
      <c r="BR518" s="29">
        <v>86.343279999999993</v>
      </c>
      <c r="BS518" s="29">
        <v>86.197760000000002</v>
      </c>
      <c r="BT518" s="29">
        <v>85.070890000000006</v>
      </c>
      <c r="BU518" s="29">
        <v>82.839550000000003</v>
      </c>
      <c r="BV518" s="29">
        <v>81.235079999999996</v>
      </c>
      <c r="BW518" s="29">
        <v>80.835819999999998</v>
      </c>
      <c r="BX518" s="29">
        <v>78.794780000000003</v>
      </c>
      <c r="BY518" s="29">
        <v>74.104479999999995</v>
      </c>
      <c r="BZ518" s="29">
        <v>70.914180000000002</v>
      </c>
      <c r="CA518" s="29">
        <v>69.623130000000003</v>
      </c>
      <c r="CB518" s="29">
        <v>68.600750000000005</v>
      </c>
    </row>
    <row r="519" spans="1:80" x14ac:dyDescent="0.25">
      <c r="A519" s="9" t="s">
        <v>163</v>
      </c>
      <c r="B519" s="9" t="s">
        <v>164</v>
      </c>
      <c r="C519" s="9" t="s">
        <v>155</v>
      </c>
      <c r="D519" s="9" t="s">
        <v>148</v>
      </c>
      <c r="E519" s="9">
        <v>2017</v>
      </c>
      <c r="F519" s="9">
        <v>6</v>
      </c>
      <c r="BE519" s="29">
        <v>66.693579999999997</v>
      </c>
      <c r="BF519" s="29">
        <v>64.685749999999999</v>
      </c>
      <c r="BG519" s="29">
        <v>64.267840000000007</v>
      </c>
      <c r="BH519" s="29">
        <v>64.110669999999999</v>
      </c>
      <c r="BI519" s="29">
        <v>64.151719999999997</v>
      </c>
      <c r="BJ519" s="29">
        <v>63.983809999999998</v>
      </c>
      <c r="BK519" s="29">
        <v>64.479709999999997</v>
      </c>
      <c r="BL519" s="29">
        <v>69.140529999999998</v>
      </c>
      <c r="BM519" s="29">
        <v>72.45478</v>
      </c>
      <c r="BN519" s="29">
        <v>75.776939999999996</v>
      </c>
      <c r="BO519" s="29">
        <v>79.330449999999999</v>
      </c>
      <c r="BP519" s="29">
        <v>81.495450000000005</v>
      </c>
      <c r="BQ519" s="29">
        <v>83.10284</v>
      </c>
      <c r="BR519" s="29">
        <v>83.745450000000005</v>
      </c>
      <c r="BS519" s="29">
        <v>82.252459999999999</v>
      </c>
      <c r="BT519" s="29">
        <v>82.991709999999998</v>
      </c>
      <c r="BU519" s="29">
        <v>82.730069999999998</v>
      </c>
      <c r="BV519" s="29">
        <v>80.524019999999993</v>
      </c>
      <c r="BW519" s="29">
        <v>79.016199999999998</v>
      </c>
      <c r="BX519" s="29">
        <v>77.418729999999996</v>
      </c>
      <c r="BY519" s="29">
        <v>75.284030000000001</v>
      </c>
      <c r="BZ519" s="29">
        <v>72.541049999999998</v>
      </c>
      <c r="CA519" s="29">
        <v>70.936570000000003</v>
      </c>
      <c r="CB519" s="29">
        <v>69.443579999999997</v>
      </c>
    </row>
    <row r="520" spans="1:80" x14ac:dyDescent="0.25">
      <c r="A520" s="9" t="s">
        <v>163</v>
      </c>
      <c r="B520" s="9" t="s">
        <v>164</v>
      </c>
      <c r="C520" s="9" t="s">
        <v>155</v>
      </c>
      <c r="D520" s="9" t="s">
        <v>148</v>
      </c>
      <c r="E520" s="9">
        <v>2017</v>
      </c>
      <c r="F520" s="9">
        <v>7</v>
      </c>
      <c r="BE520" s="29">
        <v>72.022279999999995</v>
      </c>
      <c r="BF520" s="29">
        <v>71.792079999999999</v>
      </c>
      <c r="BG520" s="29">
        <v>71.438119999999998</v>
      </c>
      <c r="BH520" s="29">
        <v>71.334159999999997</v>
      </c>
      <c r="BI520" s="29">
        <v>71.314350000000005</v>
      </c>
      <c r="BJ520" s="29">
        <v>71.168319999999994</v>
      </c>
      <c r="BK520" s="29">
        <v>70.960400000000007</v>
      </c>
      <c r="BL520" s="29">
        <v>72.75</v>
      </c>
      <c r="BM520" s="29">
        <v>74.997529999999998</v>
      </c>
      <c r="BN520" s="29">
        <v>78.91337</v>
      </c>
      <c r="BO520" s="29">
        <v>82.410889999999995</v>
      </c>
      <c r="BP520" s="29">
        <v>85.470299999999995</v>
      </c>
      <c r="BQ520" s="29">
        <v>86.304460000000006</v>
      </c>
      <c r="BR520" s="29">
        <v>87.576740000000001</v>
      </c>
      <c r="BS520" s="29">
        <v>87.826740000000001</v>
      </c>
      <c r="BT520" s="29">
        <v>86.054460000000006</v>
      </c>
      <c r="BU520" s="29">
        <v>83.368809999999996</v>
      </c>
      <c r="BV520" s="29">
        <v>81.641090000000005</v>
      </c>
      <c r="BW520" s="29">
        <v>81.41337</v>
      </c>
      <c r="BX520" s="29">
        <v>80.039599999999993</v>
      </c>
      <c r="BY520" s="29">
        <v>76.497529999999998</v>
      </c>
      <c r="BZ520" s="29">
        <v>74.415840000000003</v>
      </c>
      <c r="CA520" s="29">
        <v>73.311880000000002</v>
      </c>
      <c r="CB520" s="29">
        <v>73.042079999999999</v>
      </c>
    </row>
    <row r="521" spans="1:80" x14ac:dyDescent="0.25">
      <c r="A521" s="9" t="s">
        <v>163</v>
      </c>
      <c r="B521" s="9" t="s">
        <v>164</v>
      </c>
      <c r="C521" s="9" t="s">
        <v>155</v>
      </c>
      <c r="D521" s="9" t="s">
        <v>148</v>
      </c>
      <c r="E521" s="9">
        <v>2017</v>
      </c>
      <c r="F521" s="9">
        <v>8</v>
      </c>
      <c r="BE521" s="29">
        <v>73.813149999999993</v>
      </c>
      <c r="BF521" s="29">
        <v>72.908000000000001</v>
      </c>
      <c r="BG521" s="29">
        <v>72.308000000000007</v>
      </c>
      <c r="BH521" s="29">
        <v>71.925820000000002</v>
      </c>
      <c r="BI521" s="29">
        <v>70.981830000000002</v>
      </c>
      <c r="BJ521" s="29">
        <v>70.781819999999996</v>
      </c>
      <c r="BK521" s="29">
        <v>70.682820000000007</v>
      </c>
      <c r="BL521" s="29">
        <v>72.026139999999998</v>
      </c>
      <c r="BM521" s="29">
        <v>76.357699999999994</v>
      </c>
      <c r="BN521" s="29">
        <v>80.252039999999994</v>
      </c>
      <c r="BO521" s="29">
        <v>84.457070000000002</v>
      </c>
      <c r="BP521" s="29">
        <v>86.066410000000005</v>
      </c>
      <c r="BQ521" s="29">
        <v>87.980909999999994</v>
      </c>
      <c r="BR521" s="29">
        <v>86.614580000000004</v>
      </c>
      <c r="BS521" s="29">
        <v>86.88373</v>
      </c>
      <c r="BT521" s="29">
        <v>87.27722</v>
      </c>
      <c r="BU521" s="29">
        <v>86.685699999999997</v>
      </c>
      <c r="BV521" s="29">
        <v>86.168869999999998</v>
      </c>
      <c r="BW521" s="29">
        <v>83.604519999999994</v>
      </c>
      <c r="BX521" s="29">
        <v>80.993350000000007</v>
      </c>
      <c r="BY521" s="29">
        <v>77.973339999999993</v>
      </c>
      <c r="BZ521" s="29">
        <v>75.923320000000004</v>
      </c>
      <c r="CA521" s="29">
        <v>75.307490000000001</v>
      </c>
      <c r="CB521" s="29">
        <v>74.854179999999999</v>
      </c>
    </row>
    <row r="522" spans="1:80" x14ac:dyDescent="0.25">
      <c r="A522" s="9" t="s">
        <v>163</v>
      </c>
      <c r="B522" s="9" t="s">
        <v>164</v>
      </c>
      <c r="C522" s="9" t="s">
        <v>155</v>
      </c>
      <c r="D522" s="9" t="s">
        <v>148</v>
      </c>
      <c r="E522" s="9">
        <v>2017</v>
      </c>
      <c r="F522" s="9">
        <v>9</v>
      </c>
      <c r="BE522" s="29">
        <v>71.960400000000007</v>
      </c>
      <c r="BF522" s="29">
        <v>71.752470000000002</v>
      </c>
      <c r="BG522" s="29">
        <v>71.314350000000005</v>
      </c>
      <c r="BH522" s="29">
        <v>70.918319999999994</v>
      </c>
      <c r="BI522" s="29">
        <v>70.876239999999996</v>
      </c>
      <c r="BJ522" s="29">
        <v>70.356440000000006</v>
      </c>
      <c r="BK522" s="29">
        <v>71.938119999999998</v>
      </c>
      <c r="BL522" s="29">
        <v>72.561880000000002</v>
      </c>
      <c r="BM522" s="29">
        <v>77.391090000000005</v>
      </c>
      <c r="BN522" s="29">
        <v>83.264849999999996</v>
      </c>
      <c r="BO522" s="29">
        <v>87.841579999999993</v>
      </c>
      <c r="BP522" s="29">
        <v>90.653469999999999</v>
      </c>
      <c r="BQ522" s="29">
        <v>90.693070000000006</v>
      </c>
      <c r="BR522" s="29">
        <v>91.215350000000001</v>
      </c>
      <c r="BS522" s="29">
        <v>90.841579999999993</v>
      </c>
      <c r="BT522" s="29">
        <v>90.717820000000003</v>
      </c>
      <c r="BU522" s="29">
        <v>91.116330000000005</v>
      </c>
      <c r="BV522" s="29">
        <v>89.512370000000004</v>
      </c>
      <c r="BW522" s="29">
        <v>87.63861</v>
      </c>
      <c r="BX522" s="29">
        <v>82.539599999999993</v>
      </c>
      <c r="BY522" s="29">
        <v>79.938119999999998</v>
      </c>
      <c r="BZ522" s="29">
        <v>78.272279999999995</v>
      </c>
      <c r="CA522" s="29">
        <v>76.688119999999998</v>
      </c>
      <c r="CB522" s="29">
        <v>75.272279999999995</v>
      </c>
    </row>
    <row r="523" spans="1:80" x14ac:dyDescent="0.25">
      <c r="A523" s="9" t="s">
        <v>163</v>
      </c>
      <c r="B523" s="9" t="s">
        <v>164</v>
      </c>
      <c r="C523" s="9" t="s">
        <v>155</v>
      </c>
      <c r="D523" s="9" t="s">
        <v>148</v>
      </c>
      <c r="E523" s="9">
        <v>2017</v>
      </c>
      <c r="F523" s="9">
        <v>10</v>
      </c>
      <c r="BE523" s="29">
        <v>69.823120000000003</v>
      </c>
      <c r="BF523" s="29">
        <v>68.395600000000002</v>
      </c>
      <c r="BG523" s="29">
        <v>67.783959999999993</v>
      </c>
      <c r="BH523" s="29">
        <v>67.522279999999995</v>
      </c>
      <c r="BI523" s="29">
        <v>66.171229999999994</v>
      </c>
      <c r="BJ523" s="29">
        <v>65.632080000000002</v>
      </c>
      <c r="BK523" s="29">
        <v>65.305599999999998</v>
      </c>
      <c r="BL523" s="29">
        <v>66.775639999999996</v>
      </c>
      <c r="BM523" s="29">
        <v>71.719859999999997</v>
      </c>
      <c r="BN523" s="29">
        <v>78.042779999999993</v>
      </c>
      <c r="BO523" s="29">
        <v>83.798609999999996</v>
      </c>
      <c r="BP523" s="29">
        <v>85.762370000000004</v>
      </c>
      <c r="BQ523" s="29">
        <v>87.759010000000004</v>
      </c>
      <c r="BR523" s="29">
        <v>88.65504</v>
      </c>
      <c r="BS523" s="29">
        <v>88.000889999999998</v>
      </c>
      <c r="BT523" s="29">
        <v>86.295249999999996</v>
      </c>
      <c r="BU523" s="29">
        <v>86.15213</v>
      </c>
      <c r="BV523" s="29">
        <v>85.124210000000005</v>
      </c>
      <c r="BW523" s="29">
        <v>82.112080000000006</v>
      </c>
      <c r="BX523" s="29">
        <v>79.497079999999997</v>
      </c>
      <c r="BY523" s="29">
        <v>76.241879999999995</v>
      </c>
      <c r="BZ523" s="29">
        <v>73.409549999999996</v>
      </c>
      <c r="CA523" s="29">
        <v>72.089550000000003</v>
      </c>
      <c r="CB523" s="29">
        <v>71.011240000000001</v>
      </c>
    </row>
    <row r="524" spans="1:80" x14ac:dyDescent="0.25">
      <c r="A524" s="9" t="s">
        <v>163</v>
      </c>
      <c r="B524" s="9" t="s">
        <v>164</v>
      </c>
      <c r="C524" s="9" t="s">
        <v>155</v>
      </c>
      <c r="D524" s="9" t="s">
        <v>148</v>
      </c>
      <c r="E524" s="9">
        <v>2018</v>
      </c>
      <c r="F524" s="9">
        <v>5</v>
      </c>
      <c r="BE524" s="29">
        <v>68.514920000000004</v>
      </c>
      <c r="BF524" s="29">
        <v>67.869399999999999</v>
      </c>
      <c r="BG524" s="29">
        <v>67.350750000000005</v>
      </c>
      <c r="BH524" s="29">
        <v>66.809700000000007</v>
      </c>
      <c r="BI524" s="29">
        <v>65.955219999999997</v>
      </c>
      <c r="BJ524" s="29">
        <v>65.350750000000005</v>
      </c>
      <c r="BK524" s="29">
        <v>64.746269999999996</v>
      </c>
      <c r="BL524" s="29">
        <v>67.981350000000006</v>
      </c>
      <c r="BM524" s="29">
        <v>75.343279999999993</v>
      </c>
      <c r="BN524" s="29">
        <v>80.406720000000007</v>
      </c>
      <c r="BO524" s="29">
        <v>85.175380000000004</v>
      </c>
      <c r="BP524" s="29">
        <v>87.802239999999998</v>
      </c>
      <c r="BQ524" s="29">
        <v>87.365669999999994</v>
      </c>
      <c r="BR524" s="29">
        <v>86.343279999999993</v>
      </c>
      <c r="BS524" s="29">
        <v>86.197760000000002</v>
      </c>
      <c r="BT524" s="29">
        <v>85.070890000000006</v>
      </c>
      <c r="BU524" s="29">
        <v>82.839550000000003</v>
      </c>
      <c r="BV524" s="29">
        <v>81.235079999999996</v>
      </c>
      <c r="BW524" s="29">
        <v>80.835819999999998</v>
      </c>
      <c r="BX524" s="29">
        <v>78.794780000000003</v>
      </c>
      <c r="BY524" s="29">
        <v>74.104479999999995</v>
      </c>
      <c r="BZ524" s="29">
        <v>70.914180000000002</v>
      </c>
      <c r="CA524" s="29">
        <v>69.623130000000003</v>
      </c>
      <c r="CB524" s="29">
        <v>68.600750000000005</v>
      </c>
    </row>
    <row r="525" spans="1:80" x14ac:dyDescent="0.25">
      <c r="A525" s="9" t="s">
        <v>163</v>
      </c>
      <c r="B525" s="9" t="s">
        <v>164</v>
      </c>
      <c r="C525" s="9" t="s">
        <v>155</v>
      </c>
      <c r="D525" s="9" t="s">
        <v>148</v>
      </c>
      <c r="E525" s="9">
        <v>2018</v>
      </c>
      <c r="F525" s="9">
        <v>6</v>
      </c>
      <c r="BE525" s="29">
        <v>66.693579999999997</v>
      </c>
      <c r="BF525" s="29">
        <v>64.685749999999999</v>
      </c>
      <c r="BG525" s="29">
        <v>64.267840000000007</v>
      </c>
      <c r="BH525" s="29">
        <v>64.110669999999999</v>
      </c>
      <c r="BI525" s="29">
        <v>64.151719999999997</v>
      </c>
      <c r="BJ525" s="29">
        <v>63.983809999999998</v>
      </c>
      <c r="BK525" s="29">
        <v>64.479709999999997</v>
      </c>
      <c r="BL525" s="29">
        <v>69.140529999999998</v>
      </c>
      <c r="BM525" s="29">
        <v>72.45478</v>
      </c>
      <c r="BN525" s="29">
        <v>75.776939999999996</v>
      </c>
      <c r="BO525" s="29">
        <v>79.330449999999999</v>
      </c>
      <c r="BP525" s="29">
        <v>81.495450000000005</v>
      </c>
      <c r="BQ525" s="29">
        <v>83.10284</v>
      </c>
      <c r="BR525" s="29">
        <v>83.745450000000005</v>
      </c>
      <c r="BS525" s="29">
        <v>82.252459999999999</v>
      </c>
      <c r="BT525" s="29">
        <v>82.991709999999998</v>
      </c>
      <c r="BU525" s="29">
        <v>82.730069999999998</v>
      </c>
      <c r="BV525" s="29">
        <v>80.524019999999993</v>
      </c>
      <c r="BW525" s="29">
        <v>79.016199999999998</v>
      </c>
      <c r="BX525" s="29">
        <v>77.418729999999996</v>
      </c>
      <c r="BY525" s="29">
        <v>75.284030000000001</v>
      </c>
      <c r="BZ525" s="29">
        <v>72.541049999999998</v>
      </c>
      <c r="CA525" s="29">
        <v>70.936570000000003</v>
      </c>
      <c r="CB525" s="29">
        <v>69.443579999999997</v>
      </c>
    </row>
    <row r="526" spans="1:80" x14ac:dyDescent="0.25">
      <c r="A526" s="9" t="s">
        <v>163</v>
      </c>
      <c r="B526" s="9" t="s">
        <v>164</v>
      </c>
      <c r="C526" s="9" t="s">
        <v>155</v>
      </c>
      <c r="D526" s="9" t="s">
        <v>148</v>
      </c>
      <c r="E526" s="9">
        <v>2018</v>
      </c>
      <c r="F526" s="9">
        <v>7</v>
      </c>
      <c r="BE526" s="29">
        <v>72.022279999999995</v>
      </c>
      <c r="BF526" s="29">
        <v>71.792079999999999</v>
      </c>
      <c r="BG526" s="29">
        <v>71.438119999999998</v>
      </c>
      <c r="BH526" s="29">
        <v>71.334159999999997</v>
      </c>
      <c r="BI526" s="29">
        <v>71.314350000000005</v>
      </c>
      <c r="BJ526" s="29">
        <v>71.168319999999994</v>
      </c>
      <c r="BK526" s="29">
        <v>70.960400000000007</v>
      </c>
      <c r="BL526" s="29">
        <v>72.75</v>
      </c>
      <c r="BM526" s="29">
        <v>74.997529999999998</v>
      </c>
      <c r="BN526" s="29">
        <v>78.91337</v>
      </c>
      <c r="BO526" s="29">
        <v>82.410889999999995</v>
      </c>
      <c r="BP526" s="29">
        <v>85.470299999999995</v>
      </c>
      <c r="BQ526" s="29">
        <v>86.304460000000006</v>
      </c>
      <c r="BR526" s="29">
        <v>87.576740000000001</v>
      </c>
      <c r="BS526" s="29">
        <v>87.826740000000001</v>
      </c>
      <c r="BT526" s="29">
        <v>86.054460000000006</v>
      </c>
      <c r="BU526" s="29">
        <v>83.368809999999996</v>
      </c>
      <c r="BV526" s="29">
        <v>81.641090000000005</v>
      </c>
      <c r="BW526" s="29">
        <v>81.41337</v>
      </c>
      <c r="BX526" s="29">
        <v>80.039599999999993</v>
      </c>
      <c r="BY526" s="29">
        <v>76.497529999999998</v>
      </c>
      <c r="BZ526" s="29">
        <v>74.415840000000003</v>
      </c>
      <c r="CA526" s="29">
        <v>73.311880000000002</v>
      </c>
      <c r="CB526" s="29">
        <v>73.042079999999999</v>
      </c>
    </row>
    <row r="527" spans="1:80" x14ac:dyDescent="0.25">
      <c r="A527" s="9" t="s">
        <v>163</v>
      </c>
      <c r="B527" s="9" t="s">
        <v>164</v>
      </c>
      <c r="C527" s="9" t="s">
        <v>155</v>
      </c>
      <c r="D527" s="9" t="s">
        <v>148</v>
      </c>
      <c r="E527" s="9">
        <v>2018</v>
      </c>
      <c r="F527" s="9">
        <v>8</v>
      </c>
      <c r="BE527" s="29">
        <v>73.813149999999993</v>
      </c>
      <c r="BF527" s="29">
        <v>72.908000000000001</v>
      </c>
      <c r="BG527" s="29">
        <v>72.308000000000007</v>
      </c>
      <c r="BH527" s="29">
        <v>71.925820000000002</v>
      </c>
      <c r="BI527" s="29">
        <v>70.981830000000002</v>
      </c>
      <c r="BJ527" s="29">
        <v>70.781819999999996</v>
      </c>
      <c r="BK527" s="29">
        <v>70.682820000000007</v>
      </c>
      <c r="BL527" s="29">
        <v>72.026139999999998</v>
      </c>
      <c r="BM527" s="29">
        <v>76.357699999999994</v>
      </c>
      <c r="BN527" s="29">
        <v>80.252039999999994</v>
      </c>
      <c r="BO527" s="29">
        <v>84.457070000000002</v>
      </c>
      <c r="BP527" s="29">
        <v>86.066410000000005</v>
      </c>
      <c r="BQ527" s="29">
        <v>87.980909999999994</v>
      </c>
      <c r="BR527" s="29">
        <v>86.614580000000004</v>
      </c>
      <c r="BS527" s="29">
        <v>86.88373</v>
      </c>
      <c r="BT527" s="29">
        <v>87.27722</v>
      </c>
      <c r="BU527" s="29">
        <v>86.685699999999997</v>
      </c>
      <c r="BV527" s="29">
        <v>86.168869999999998</v>
      </c>
      <c r="BW527" s="29">
        <v>83.604519999999994</v>
      </c>
      <c r="BX527" s="29">
        <v>80.993350000000007</v>
      </c>
      <c r="BY527" s="29">
        <v>77.973339999999993</v>
      </c>
      <c r="BZ527" s="29">
        <v>75.923320000000004</v>
      </c>
      <c r="CA527" s="29">
        <v>75.307490000000001</v>
      </c>
      <c r="CB527" s="29">
        <v>74.854179999999999</v>
      </c>
    </row>
    <row r="528" spans="1:80" x14ac:dyDescent="0.25">
      <c r="A528" s="9" t="s">
        <v>163</v>
      </c>
      <c r="B528" s="9" t="s">
        <v>164</v>
      </c>
      <c r="C528" s="9" t="s">
        <v>155</v>
      </c>
      <c r="D528" s="9" t="s">
        <v>148</v>
      </c>
      <c r="E528" s="9">
        <v>2018</v>
      </c>
      <c r="F528" s="9">
        <v>9</v>
      </c>
      <c r="BE528" s="29">
        <v>71.960400000000007</v>
      </c>
      <c r="BF528" s="29">
        <v>71.752470000000002</v>
      </c>
      <c r="BG528" s="29">
        <v>71.314350000000005</v>
      </c>
      <c r="BH528" s="29">
        <v>70.918319999999994</v>
      </c>
      <c r="BI528" s="29">
        <v>70.876239999999996</v>
      </c>
      <c r="BJ528" s="29">
        <v>70.356440000000006</v>
      </c>
      <c r="BK528" s="29">
        <v>71.938119999999998</v>
      </c>
      <c r="BL528" s="29">
        <v>72.561880000000002</v>
      </c>
      <c r="BM528" s="29">
        <v>77.391090000000005</v>
      </c>
      <c r="BN528" s="29">
        <v>83.264849999999996</v>
      </c>
      <c r="BO528" s="29">
        <v>87.841579999999993</v>
      </c>
      <c r="BP528" s="29">
        <v>90.653469999999999</v>
      </c>
      <c r="BQ528" s="29">
        <v>90.693070000000006</v>
      </c>
      <c r="BR528" s="29">
        <v>91.215350000000001</v>
      </c>
      <c r="BS528" s="29">
        <v>90.841579999999993</v>
      </c>
      <c r="BT528" s="29">
        <v>90.717820000000003</v>
      </c>
      <c r="BU528" s="29">
        <v>91.116330000000005</v>
      </c>
      <c r="BV528" s="29">
        <v>89.512370000000004</v>
      </c>
      <c r="BW528" s="29">
        <v>87.63861</v>
      </c>
      <c r="BX528" s="29">
        <v>82.539599999999993</v>
      </c>
      <c r="BY528" s="29">
        <v>79.938119999999998</v>
      </c>
      <c r="BZ528" s="29">
        <v>78.272279999999995</v>
      </c>
      <c r="CA528" s="29">
        <v>76.688119999999998</v>
      </c>
      <c r="CB528" s="29">
        <v>75.272279999999995</v>
      </c>
    </row>
    <row r="529" spans="1:80" x14ac:dyDescent="0.25">
      <c r="A529" s="9" t="s">
        <v>163</v>
      </c>
      <c r="B529" s="9" t="s">
        <v>164</v>
      </c>
      <c r="C529" s="9" t="s">
        <v>155</v>
      </c>
      <c r="D529" s="9" t="s">
        <v>148</v>
      </c>
      <c r="E529" s="9">
        <v>2018</v>
      </c>
      <c r="F529" s="9">
        <v>10</v>
      </c>
      <c r="BE529" s="29">
        <v>69.823120000000003</v>
      </c>
      <c r="BF529" s="29">
        <v>68.395600000000002</v>
      </c>
      <c r="BG529" s="29">
        <v>67.783959999999993</v>
      </c>
      <c r="BH529" s="29">
        <v>67.522279999999995</v>
      </c>
      <c r="BI529" s="29">
        <v>66.171229999999994</v>
      </c>
      <c r="BJ529" s="29">
        <v>65.632080000000002</v>
      </c>
      <c r="BK529" s="29">
        <v>65.305599999999998</v>
      </c>
      <c r="BL529" s="29">
        <v>66.775639999999996</v>
      </c>
      <c r="BM529" s="29">
        <v>71.719859999999997</v>
      </c>
      <c r="BN529" s="29">
        <v>78.042779999999993</v>
      </c>
      <c r="BO529" s="29">
        <v>83.798609999999996</v>
      </c>
      <c r="BP529" s="29">
        <v>85.762370000000004</v>
      </c>
      <c r="BQ529" s="29">
        <v>87.759010000000004</v>
      </c>
      <c r="BR529" s="29">
        <v>88.65504</v>
      </c>
      <c r="BS529" s="29">
        <v>88.000889999999998</v>
      </c>
      <c r="BT529" s="29">
        <v>86.295249999999996</v>
      </c>
      <c r="BU529" s="29">
        <v>86.15213</v>
      </c>
      <c r="BV529" s="29">
        <v>85.124210000000005</v>
      </c>
      <c r="BW529" s="29">
        <v>82.112080000000006</v>
      </c>
      <c r="BX529" s="29">
        <v>79.497079999999997</v>
      </c>
      <c r="BY529" s="29">
        <v>76.241879999999995</v>
      </c>
      <c r="BZ529" s="29">
        <v>73.409549999999996</v>
      </c>
      <c r="CA529" s="29">
        <v>72.089550000000003</v>
      </c>
      <c r="CB529" s="29">
        <v>71.011240000000001</v>
      </c>
    </row>
    <row r="530" spans="1:80" x14ac:dyDescent="0.25">
      <c r="A530" s="9" t="s">
        <v>163</v>
      </c>
      <c r="B530" s="9" t="s">
        <v>164</v>
      </c>
      <c r="C530" s="9" t="s">
        <v>155</v>
      </c>
      <c r="D530" s="9" t="s">
        <v>148</v>
      </c>
      <c r="E530" s="9">
        <v>2019</v>
      </c>
      <c r="F530" s="9">
        <v>5</v>
      </c>
      <c r="BE530" s="29">
        <v>68.514920000000004</v>
      </c>
      <c r="BF530" s="29">
        <v>67.869399999999999</v>
      </c>
      <c r="BG530" s="29">
        <v>67.350750000000005</v>
      </c>
      <c r="BH530" s="29">
        <v>66.809700000000007</v>
      </c>
      <c r="BI530" s="29">
        <v>65.955219999999997</v>
      </c>
      <c r="BJ530" s="29">
        <v>65.350750000000005</v>
      </c>
      <c r="BK530" s="29">
        <v>64.746269999999996</v>
      </c>
      <c r="BL530" s="29">
        <v>67.981350000000006</v>
      </c>
      <c r="BM530" s="29">
        <v>75.343279999999993</v>
      </c>
      <c r="BN530" s="29">
        <v>80.406720000000007</v>
      </c>
      <c r="BO530" s="29">
        <v>85.175380000000004</v>
      </c>
      <c r="BP530" s="29">
        <v>87.802239999999998</v>
      </c>
      <c r="BQ530" s="29">
        <v>87.365669999999994</v>
      </c>
      <c r="BR530" s="29">
        <v>86.343279999999993</v>
      </c>
      <c r="BS530" s="29">
        <v>86.197760000000002</v>
      </c>
      <c r="BT530" s="29">
        <v>85.070890000000006</v>
      </c>
      <c r="BU530" s="29">
        <v>82.839550000000003</v>
      </c>
      <c r="BV530" s="29">
        <v>81.235079999999996</v>
      </c>
      <c r="BW530" s="29">
        <v>80.835819999999998</v>
      </c>
      <c r="BX530" s="29">
        <v>78.794780000000003</v>
      </c>
      <c r="BY530" s="29">
        <v>74.104479999999995</v>
      </c>
      <c r="BZ530" s="29">
        <v>70.914180000000002</v>
      </c>
      <c r="CA530" s="29">
        <v>69.623130000000003</v>
      </c>
      <c r="CB530" s="29">
        <v>68.600750000000005</v>
      </c>
    </row>
    <row r="531" spans="1:80" x14ac:dyDescent="0.25">
      <c r="A531" s="9" t="s">
        <v>163</v>
      </c>
      <c r="B531" s="9" t="s">
        <v>164</v>
      </c>
      <c r="C531" s="9" t="s">
        <v>155</v>
      </c>
      <c r="D531" s="9" t="s">
        <v>148</v>
      </c>
      <c r="E531" s="9">
        <v>2019</v>
      </c>
      <c r="F531" s="9">
        <v>6</v>
      </c>
      <c r="BE531" s="29">
        <v>66.693579999999997</v>
      </c>
      <c r="BF531" s="29">
        <v>64.685749999999999</v>
      </c>
      <c r="BG531" s="29">
        <v>64.267840000000007</v>
      </c>
      <c r="BH531" s="29">
        <v>64.110669999999999</v>
      </c>
      <c r="BI531" s="29">
        <v>64.151719999999997</v>
      </c>
      <c r="BJ531" s="29">
        <v>63.983809999999998</v>
      </c>
      <c r="BK531" s="29">
        <v>64.479709999999997</v>
      </c>
      <c r="BL531" s="29">
        <v>69.140529999999998</v>
      </c>
      <c r="BM531" s="29">
        <v>72.45478</v>
      </c>
      <c r="BN531" s="29">
        <v>75.776939999999996</v>
      </c>
      <c r="BO531" s="29">
        <v>79.330449999999999</v>
      </c>
      <c r="BP531" s="29">
        <v>81.495450000000005</v>
      </c>
      <c r="BQ531" s="29">
        <v>83.10284</v>
      </c>
      <c r="BR531" s="29">
        <v>83.745450000000005</v>
      </c>
      <c r="BS531" s="29">
        <v>82.252459999999999</v>
      </c>
      <c r="BT531" s="29">
        <v>82.991709999999998</v>
      </c>
      <c r="BU531" s="29">
        <v>82.730069999999998</v>
      </c>
      <c r="BV531" s="29">
        <v>80.524019999999993</v>
      </c>
      <c r="BW531" s="29">
        <v>79.016199999999998</v>
      </c>
      <c r="BX531" s="29">
        <v>77.418729999999996</v>
      </c>
      <c r="BY531" s="29">
        <v>75.284030000000001</v>
      </c>
      <c r="BZ531" s="29">
        <v>72.541049999999998</v>
      </c>
      <c r="CA531" s="29">
        <v>70.936570000000003</v>
      </c>
      <c r="CB531" s="29">
        <v>69.443579999999997</v>
      </c>
    </row>
    <row r="532" spans="1:80" x14ac:dyDescent="0.25">
      <c r="A532" s="9" t="s">
        <v>163</v>
      </c>
      <c r="B532" s="9" t="s">
        <v>164</v>
      </c>
      <c r="C532" s="9" t="s">
        <v>155</v>
      </c>
      <c r="D532" s="9" t="s">
        <v>148</v>
      </c>
      <c r="E532" s="9">
        <v>2019</v>
      </c>
      <c r="F532" s="9">
        <v>7</v>
      </c>
      <c r="BE532" s="29">
        <v>72.022279999999995</v>
      </c>
      <c r="BF532" s="29">
        <v>71.792079999999999</v>
      </c>
      <c r="BG532" s="29">
        <v>71.438119999999998</v>
      </c>
      <c r="BH532" s="29">
        <v>71.334159999999997</v>
      </c>
      <c r="BI532" s="29">
        <v>71.314350000000005</v>
      </c>
      <c r="BJ532" s="29">
        <v>71.168319999999994</v>
      </c>
      <c r="BK532" s="29">
        <v>70.960400000000007</v>
      </c>
      <c r="BL532" s="29">
        <v>72.75</v>
      </c>
      <c r="BM532" s="29">
        <v>74.997529999999998</v>
      </c>
      <c r="BN532" s="29">
        <v>78.91337</v>
      </c>
      <c r="BO532" s="29">
        <v>82.410889999999995</v>
      </c>
      <c r="BP532" s="29">
        <v>85.470299999999995</v>
      </c>
      <c r="BQ532" s="29">
        <v>86.304460000000006</v>
      </c>
      <c r="BR532" s="29">
        <v>87.576740000000001</v>
      </c>
      <c r="BS532" s="29">
        <v>87.826740000000001</v>
      </c>
      <c r="BT532" s="29">
        <v>86.054460000000006</v>
      </c>
      <c r="BU532" s="29">
        <v>83.368809999999996</v>
      </c>
      <c r="BV532" s="29">
        <v>81.641090000000005</v>
      </c>
      <c r="BW532" s="29">
        <v>81.41337</v>
      </c>
      <c r="BX532" s="29">
        <v>80.039599999999993</v>
      </c>
      <c r="BY532" s="29">
        <v>76.497529999999998</v>
      </c>
      <c r="BZ532" s="29">
        <v>74.415840000000003</v>
      </c>
      <c r="CA532" s="29">
        <v>73.311880000000002</v>
      </c>
      <c r="CB532" s="29">
        <v>73.042079999999999</v>
      </c>
    </row>
    <row r="533" spans="1:80" x14ac:dyDescent="0.25">
      <c r="A533" s="9" t="s">
        <v>163</v>
      </c>
      <c r="B533" s="9" t="s">
        <v>164</v>
      </c>
      <c r="C533" s="9" t="s">
        <v>155</v>
      </c>
      <c r="D533" s="9" t="s">
        <v>148</v>
      </c>
      <c r="E533" s="9">
        <v>2019</v>
      </c>
      <c r="F533" s="9">
        <v>8</v>
      </c>
      <c r="BE533" s="29">
        <v>73.813149999999993</v>
      </c>
      <c r="BF533" s="29">
        <v>72.908000000000001</v>
      </c>
      <c r="BG533" s="29">
        <v>72.308000000000007</v>
      </c>
      <c r="BH533" s="29">
        <v>71.925820000000002</v>
      </c>
      <c r="BI533" s="29">
        <v>70.981830000000002</v>
      </c>
      <c r="BJ533" s="29">
        <v>70.781819999999996</v>
      </c>
      <c r="BK533" s="29">
        <v>70.682820000000007</v>
      </c>
      <c r="BL533" s="29">
        <v>72.026139999999998</v>
      </c>
      <c r="BM533" s="29">
        <v>76.357699999999994</v>
      </c>
      <c r="BN533" s="29">
        <v>80.252039999999994</v>
      </c>
      <c r="BO533" s="29">
        <v>84.457070000000002</v>
      </c>
      <c r="BP533" s="29">
        <v>86.066410000000005</v>
      </c>
      <c r="BQ533" s="29">
        <v>87.980909999999994</v>
      </c>
      <c r="BR533" s="29">
        <v>86.614580000000004</v>
      </c>
      <c r="BS533" s="29">
        <v>86.88373</v>
      </c>
      <c r="BT533" s="29">
        <v>87.27722</v>
      </c>
      <c r="BU533" s="29">
        <v>86.685699999999997</v>
      </c>
      <c r="BV533" s="29">
        <v>86.168869999999998</v>
      </c>
      <c r="BW533" s="29">
        <v>83.604519999999994</v>
      </c>
      <c r="BX533" s="29">
        <v>80.993350000000007</v>
      </c>
      <c r="BY533" s="29">
        <v>77.973339999999993</v>
      </c>
      <c r="BZ533" s="29">
        <v>75.923320000000004</v>
      </c>
      <c r="CA533" s="29">
        <v>75.307490000000001</v>
      </c>
      <c r="CB533" s="29">
        <v>74.854179999999999</v>
      </c>
    </row>
    <row r="534" spans="1:80" x14ac:dyDescent="0.25">
      <c r="A534" s="9" t="s">
        <v>163</v>
      </c>
      <c r="B534" s="9" t="s">
        <v>164</v>
      </c>
      <c r="C534" s="9" t="s">
        <v>155</v>
      </c>
      <c r="D534" s="9" t="s">
        <v>148</v>
      </c>
      <c r="E534" s="9">
        <v>2019</v>
      </c>
      <c r="F534" s="9">
        <v>9</v>
      </c>
      <c r="BE534" s="29">
        <v>71.960400000000007</v>
      </c>
      <c r="BF534" s="29">
        <v>71.752470000000002</v>
      </c>
      <c r="BG534" s="29">
        <v>71.314350000000005</v>
      </c>
      <c r="BH534" s="29">
        <v>70.918319999999994</v>
      </c>
      <c r="BI534" s="29">
        <v>70.876239999999996</v>
      </c>
      <c r="BJ534" s="29">
        <v>70.356440000000006</v>
      </c>
      <c r="BK534" s="29">
        <v>71.938119999999998</v>
      </c>
      <c r="BL534" s="29">
        <v>72.561880000000002</v>
      </c>
      <c r="BM534" s="29">
        <v>77.391090000000005</v>
      </c>
      <c r="BN534" s="29">
        <v>83.264849999999996</v>
      </c>
      <c r="BO534" s="29">
        <v>87.841579999999993</v>
      </c>
      <c r="BP534" s="29">
        <v>90.653469999999999</v>
      </c>
      <c r="BQ534" s="29">
        <v>90.693070000000006</v>
      </c>
      <c r="BR534" s="29">
        <v>91.215350000000001</v>
      </c>
      <c r="BS534" s="29">
        <v>90.841579999999993</v>
      </c>
      <c r="BT534" s="29">
        <v>90.717820000000003</v>
      </c>
      <c r="BU534" s="29">
        <v>91.116330000000005</v>
      </c>
      <c r="BV534" s="29">
        <v>89.512370000000004</v>
      </c>
      <c r="BW534" s="29">
        <v>87.63861</v>
      </c>
      <c r="BX534" s="29">
        <v>82.539599999999993</v>
      </c>
      <c r="BY534" s="29">
        <v>79.938119999999998</v>
      </c>
      <c r="BZ534" s="29">
        <v>78.272279999999995</v>
      </c>
      <c r="CA534" s="29">
        <v>76.688119999999998</v>
      </c>
      <c r="CB534" s="29">
        <v>75.272279999999995</v>
      </c>
    </row>
    <row r="535" spans="1:80" x14ac:dyDescent="0.25">
      <c r="A535" s="9" t="s">
        <v>163</v>
      </c>
      <c r="B535" s="9" t="s">
        <v>164</v>
      </c>
      <c r="C535" s="9" t="s">
        <v>155</v>
      </c>
      <c r="D535" s="9" t="s">
        <v>148</v>
      </c>
      <c r="E535" s="9">
        <v>2019</v>
      </c>
      <c r="F535" s="9">
        <v>10</v>
      </c>
      <c r="BE535" s="29">
        <v>69.823120000000003</v>
      </c>
      <c r="BF535" s="29">
        <v>68.395600000000002</v>
      </c>
      <c r="BG535" s="29">
        <v>67.783959999999993</v>
      </c>
      <c r="BH535" s="29">
        <v>67.522279999999995</v>
      </c>
      <c r="BI535" s="29">
        <v>66.171229999999994</v>
      </c>
      <c r="BJ535" s="29">
        <v>65.632080000000002</v>
      </c>
      <c r="BK535" s="29">
        <v>65.305599999999998</v>
      </c>
      <c r="BL535" s="29">
        <v>66.775639999999996</v>
      </c>
      <c r="BM535" s="29">
        <v>71.719859999999997</v>
      </c>
      <c r="BN535" s="29">
        <v>78.042779999999993</v>
      </c>
      <c r="BO535" s="29">
        <v>83.798609999999996</v>
      </c>
      <c r="BP535" s="29">
        <v>85.762370000000004</v>
      </c>
      <c r="BQ535" s="29">
        <v>87.759010000000004</v>
      </c>
      <c r="BR535" s="29">
        <v>88.65504</v>
      </c>
      <c r="BS535" s="29">
        <v>88.000889999999998</v>
      </c>
      <c r="BT535" s="29">
        <v>86.295249999999996</v>
      </c>
      <c r="BU535" s="29">
        <v>86.15213</v>
      </c>
      <c r="BV535" s="29">
        <v>85.124210000000005</v>
      </c>
      <c r="BW535" s="29">
        <v>82.112080000000006</v>
      </c>
      <c r="BX535" s="29">
        <v>79.497079999999997</v>
      </c>
      <c r="BY535" s="29">
        <v>76.241879999999995</v>
      </c>
      <c r="BZ535" s="29">
        <v>73.409549999999996</v>
      </c>
      <c r="CA535" s="29">
        <v>72.089550000000003</v>
      </c>
      <c r="CB535" s="29">
        <v>71.011240000000001</v>
      </c>
    </row>
    <row r="536" spans="1:80" x14ac:dyDescent="0.25">
      <c r="A536" s="9" t="s">
        <v>163</v>
      </c>
      <c r="B536" s="9" t="s">
        <v>164</v>
      </c>
      <c r="C536" s="9" t="s">
        <v>155</v>
      </c>
      <c r="D536" s="9" t="s">
        <v>148</v>
      </c>
      <c r="E536" s="9">
        <v>2020</v>
      </c>
      <c r="F536" s="9">
        <v>5</v>
      </c>
      <c r="BE536" s="29">
        <v>68.514920000000004</v>
      </c>
      <c r="BF536" s="29">
        <v>67.869399999999999</v>
      </c>
      <c r="BG536" s="29">
        <v>67.350750000000005</v>
      </c>
      <c r="BH536" s="29">
        <v>66.809700000000007</v>
      </c>
      <c r="BI536" s="29">
        <v>65.955219999999997</v>
      </c>
      <c r="BJ536" s="29">
        <v>65.350750000000005</v>
      </c>
      <c r="BK536" s="29">
        <v>64.746269999999996</v>
      </c>
      <c r="BL536" s="29">
        <v>67.981350000000006</v>
      </c>
      <c r="BM536" s="29">
        <v>75.343279999999993</v>
      </c>
      <c r="BN536" s="29">
        <v>80.406720000000007</v>
      </c>
      <c r="BO536" s="29">
        <v>85.175380000000004</v>
      </c>
      <c r="BP536" s="29">
        <v>87.802239999999998</v>
      </c>
      <c r="BQ536" s="29">
        <v>87.365669999999994</v>
      </c>
      <c r="BR536" s="29">
        <v>86.343279999999993</v>
      </c>
      <c r="BS536" s="29">
        <v>86.197760000000002</v>
      </c>
      <c r="BT536" s="29">
        <v>85.070890000000006</v>
      </c>
      <c r="BU536" s="29">
        <v>82.839550000000003</v>
      </c>
      <c r="BV536" s="29">
        <v>81.235079999999996</v>
      </c>
      <c r="BW536" s="29">
        <v>80.835819999999998</v>
      </c>
      <c r="BX536" s="29">
        <v>78.794780000000003</v>
      </c>
      <c r="BY536" s="29">
        <v>74.104479999999995</v>
      </c>
      <c r="BZ536" s="29">
        <v>70.914180000000002</v>
      </c>
      <c r="CA536" s="29">
        <v>69.623130000000003</v>
      </c>
      <c r="CB536" s="29">
        <v>68.600750000000005</v>
      </c>
    </row>
    <row r="537" spans="1:80" x14ac:dyDescent="0.25">
      <c r="A537" s="9" t="s">
        <v>163</v>
      </c>
      <c r="B537" s="9" t="s">
        <v>164</v>
      </c>
      <c r="C537" s="9" t="s">
        <v>155</v>
      </c>
      <c r="D537" s="9" t="s">
        <v>148</v>
      </c>
      <c r="E537" s="9">
        <v>2020</v>
      </c>
      <c r="F537" s="9">
        <v>6</v>
      </c>
      <c r="BE537" s="29">
        <v>66.693579999999997</v>
      </c>
      <c r="BF537" s="29">
        <v>64.685749999999999</v>
      </c>
      <c r="BG537" s="29">
        <v>64.267840000000007</v>
      </c>
      <c r="BH537" s="29">
        <v>64.110669999999999</v>
      </c>
      <c r="BI537" s="29">
        <v>64.151719999999997</v>
      </c>
      <c r="BJ537" s="29">
        <v>63.983809999999998</v>
      </c>
      <c r="BK537" s="29">
        <v>64.479709999999997</v>
      </c>
      <c r="BL537" s="29">
        <v>69.140529999999998</v>
      </c>
      <c r="BM537" s="29">
        <v>72.45478</v>
      </c>
      <c r="BN537" s="29">
        <v>75.776939999999996</v>
      </c>
      <c r="BO537" s="29">
        <v>79.330449999999999</v>
      </c>
      <c r="BP537" s="29">
        <v>81.495450000000005</v>
      </c>
      <c r="BQ537" s="29">
        <v>83.10284</v>
      </c>
      <c r="BR537" s="29">
        <v>83.745450000000005</v>
      </c>
      <c r="BS537" s="29">
        <v>82.252459999999999</v>
      </c>
      <c r="BT537" s="29">
        <v>82.991709999999998</v>
      </c>
      <c r="BU537" s="29">
        <v>82.730069999999998</v>
      </c>
      <c r="BV537" s="29">
        <v>80.524019999999993</v>
      </c>
      <c r="BW537" s="29">
        <v>79.016199999999998</v>
      </c>
      <c r="BX537" s="29">
        <v>77.418729999999996</v>
      </c>
      <c r="BY537" s="29">
        <v>75.284030000000001</v>
      </c>
      <c r="BZ537" s="29">
        <v>72.541049999999998</v>
      </c>
      <c r="CA537" s="29">
        <v>70.936570000000003</v>
      </c>
      <c r="CB537" s="29">
        <v>69.443579999999997</v>
      </c>
    </row>
    <row r="538" spans="1:80" x14ac:dyDescent="0.25">
      <c r="A538" s="9" t="s">
        <v>163</v>
      </c>
      <c r="B538" s="9" t="s">
        <v>164</v>
      </c>
      <c r="C538" s="9" t="s">
        <v>155</v>
      </c>
      <c r="D538" s="9" t="s">
        <v>148</v>
      </c>
      <c r="E538" s="9">
        <v>2020</v>
      </c>
      <c r="F538" s="9">
        <v>7</v>
      </c>
      <c r="BE538" s="29">
        <v>72.022279999999995</v>
      </c>
      <c r="BF538" s="29">
        <v>71.792079999999999</v>
      </c>
      <c r="BG538" s="29">
        <v>71.438119999999998</v>
      </c>
      <c r="BH538" s="29">
        <v>71.334159999999997</v>
      </c>
      <c r="BI538" s="29">
        <v>71.314350000000005</v>
      </c>
      <c r="BJ538" s="29">
        <v>71.168319999999994</v>
      </c>
      <c r="BK538" s="29">
        <v>70.960400000000007</v>
      </c>
      <c r="BL538" s="29">
        <v>72.75</v>
      </c>
      <c r="BM538" s="29">
        <v>74.997529999999998</v>
      </c>
      <c r="BN538" s="29">
        <v>78.91337</v>
      </c>
      <c r="BO538" s="29">
        <v>82.410889999999995</v>
      </c>
      <c r="BP538" s="29">
        <v>85.470299999999995</v>
      </c>
      <c r="BQ538" s="29">
        <v>86.304460000000006</v>
      </c>
      <c r="BR538" s="29">
        <v>87.576740000000001</v>
      </c>
      <c r="BS538" s="29">
        <v>87.826740000000001</v>
      </c>
      <c r="BT538" s="29">
        <v>86.054460000000006</v>
      </c>
      <c r="BU538" s="29">
        <v>83.368809999999996</v>
      </c>
      <c r="BV538" s="29">
        <v>81.641090000000005</v>
      </c>
      <c r="BW538" s="29">
        <v>81.41337</v>
      </c>
      <c r="BX538" s="29">
        <v>80.039599999999993</v>
      </c>
      <c r="BY538" s="29">
        <v>76.497529999999998</v>
      </c>
      <c r="BZ538" s="29">
        <v>74.415840000000003</v>
      </c>
      <c r="CA538" s="29">
        <v>73.311880000000002</v>
      </c>
      <c r="CB538" s="29">
        <v>73.042079999999999</v>
      </c>
    </row>
    <row r="539" spans="1:80" x14ac:dyDescent="0.25">
      <c r="A539" s="9" t="s">
        <v>163</v>
      </c>
      <c r="B539" s="9" t="s">
        <v>164</v>
      </c>
      <c r="C539" s="9" t="s">
        <v>155</v>
      </c>
      <c r="D539" s="9" t="s">
        <v>148</v>
      </c>
      <c r="E539" s="9">
        <v>2020</v>
      </c>
      <c r="F539" s="9">
        <v>8</v>
      </c>
      <c r="BE539" s="29">
        <v>73.813149999999993</v>
      </c>
      <c r="BF539" s="29">
        <v>72.908000000000001</v>
      </c>
      <c r="BG539" s="29">
        <v>72.308000000000007</v>
      </c>
      <c r="BH539" s="29">
        <v>71.925820000000002</v>
      </c>
      <c r="BI539" s="29">
        <v>70.981830000000002</v>
      </c>
      <c r="BJ539" s="29">
        <v>70.781819999999996</v>
      </c>
      <c r="BK539" s="29">
        <v>70.682820000000007</v>
      </c>
      <c r="BL539" s="29">
        <v>72.026139999999998</v>
      </c>
      <c r="BM539" s="29">
        <v>76.357699999999994</v>
      </c>
      <c r="BN539" s="29">
        <v>80.252039999999994</v>
      </c>
      <c r="BO539" s="29">
        <v>84.457070000000002</v>
      </c>
      <c r="BP539" s="29">
        <v>86.066410000000005</v>
      </c>
      <c r="BQ539" s="29">
        <v>87.980909999999994</v>
      </c>
      <c r="BR539" s="29">
        <v>86.614580000000004</v>
      </c>
      <c r="BS539" s="29">
        <v>86.88373</v>
      </c>
      <c r="BT539" s="29">
        <v>87.27722</v>
      </c>
      <c r="BU539" s="29">
        <v>86.685699999999997</v>
      </c>
      <c r="BV539" s="29">
        <v>86.168869999999998</v>
      </c>
      <c r="BW539" s="29">
        <v>83.604519999999994</v>
      </c>
      <c r="BX539" s="29">
        <v>80.993350000000007</v>
      </c>
      <c r="BY539" s="29">
        <v>77.973339999999993</v>
      </c>
      <c r="BZ539" s="29">
        <v>75.923320000000004</v>
      </c>
      <c r="CA539" s="29">
        <v>75.307490000000001</v>
      </c>
      <c r="CB539" s="29">
        <v>74.854179999999999</v>
      </c>
    </row>
    <row r="540" spans="1:80" x14ac:dyDescent="0.25">
      <c r="A540" s="9" t="s">
        <v>163</v>
      </c>
      <c r="B540" s="9" t="s">
        <v>164</v>
      </c>
      <c r="C540" s="9" t="s">
        <v>155</v>
      </c>
      <c r="D540" s="9" t="s">
        <v>148</v>
      </c>
      <c r="E540" s="9">
        <v>2020</v>
      </c>
      <c r="F540" s="9">
        <v>9</v>
      </c>
      <c r="BE540" s="29">
        <v>71.960400000000007</v>
      </c>
      <c r="BF540" s="29">
        <v>71.752470000000002</v>
      </c>
      <c r="BG540" s="29">
        <v>71.314350000000005</v>
      </c>
      <c r="BH540" s="29">
        <v>70.918319999999994</v>
      </c>
      <c r="BI540" s="29">
        <v>70.876239999999996</v>
      </c>
      <c r="BJ540" s="29">
        <v>70.356440000000006</v>
      </c>
      <c r="BK540" s="29">
        <v>71.938119999999998</v>
      </c>
      <c r="BL540" s="29">
        <v>72.561880000000002</v>
      </c>
      <c r="BM540" s="29">
        <v>77.391090000000005</v>
      </c>
      <c r="BN540" s="29">
        <v>83.264849999999996</v>
      </c>
      <c r="BO540" s="29">
        <v>87.841579999999993</v>
      </c>
      <c r="BP540" s="29">
        <v>90.653469999999999</v>
      </c>
      <c r="BQ540" s="29">
        <v>90.693070000000006</v>
      </c>
      <c r="BR540" s="29">
        <v>91.215350000000001</v>
      </c>
      <c r="BS540" s="29">
        <v>90.841579999999993</v>
      </c>
      <c r="BT540" s="29">
        <v>90.717820000000003</v>
      </c>
      <c r="BU540" s="29">
        <v>91.116330000000005</v>
      </c>
      <c r="BV540" s="29">
        <v>89.512370000000004</v>
      </c>
      <c r="BW540" s="29">
        <v>87.63861</v>
      </c>
      <c r="BX540" s="29">
        <v>82.539599999999993</v>
      </c>
      <c r="BY540" s="29">
        <v>79.938119999999998</v>
      </c>
      <c r="BZ540" s="29">
        <v>78.272279999999995</v>
      </c>
      <c r="CA540" s="29">
        <v>76.688119999999998</v>
      </c>
      <c r="CB540" s="29">
        <v>75.272279999999995</v>
      </c>
    </row>
    <row r="541" spans="1:80" x14ac:dyDescent="0.25">
      <c r="A541" s="9" t="s">
        <v>163</v>
      </c>
      <c r="B541" s="9" t="s">
        <v>164</v>
      </c>
      <c r="C541" s="9" t="s">
        <v>155</v>
      </c>
      <c r="D541" s="9" t="s">
        <v>148</v>
      </c>
      <c r="E541" s="9">
        <v>2020</v>
      </c>
      <c r="F541" s="9">
        <v>10</v>
      </c>
      <c r="BE541" s="29">
        <v>69.823120000000003</v>
      </c>
      <c r="BF541" s="29">
        <v>68.395600000000002</v>
      </c>
      <c r="BG541" s="29">
        <v>67.783959999999993</v>
      </c>
      <c r="BH541" s="29">
        <v>67.522279999999995</v>
      </c>
      <c r="BI541" s="29">
        <v>66.171229999999994</v>
      </c>
      <c r="BJ541" s="29">
        <v>65.632080000000002</v>
      </c>
      <c r="BK541" s="29">
        <v>65.305599999999998</v>
      </c>
      <c r="BL541" s="29">
        <v>66.775639999999996</v>
      </c>
      <c r="BM541" s="29">
        <v>71.719859999999997</v>
      </c>
      <c r="BN541" s="29">
        <v>78.042779999999993</v>
      </c>
      <c r="BO541" s="29">
        <v>83.798609999999996</v>
      </c>
      <c r="BP541" s="29">
        <v>85.762370000000004</v>
      </c>
      <c r="BQ541" s="29">
        <v>87.759010000000004</v>
      </c>
      <c r="BR541" s="29">
        <v>88.65504</v>
      </c>
      <c r="BS541" s="29">
        <v>88.000889999999998</v>
      </c>
      <c r="BT541" s="29">
        <v>86.295249999999996</v>
      </c>
      <c r="BU541" s="29">
        <v>86.15213</v>
      </c>
      <c r="BV541" s="29">
        <v>85.124210000000005</v>
      </c>
      <c r="BW541" s="29">
        <v>82.112080000000006</v>
      </c>
      <c r="BX541" s="29">
        <v>79.497079999999997</v>
      </c>
      <c r="BY541" s="29">
        <v>76.241879999999995</v>
      </c>
      <c r="BZ541" s="29">
        <v>73.409549999999996</v>
      </c>
      <c r="CA541" s="29">
        <v>72.089550000000003</v>
      </c>
      <c r="CB541" s="29">
        <v>71.011240000000001</v>
      </c>
    </row>
    <row r="542" spans="1:80" x14ac:dyDescent="0.25">
      <c r="A542" s="9" t="s">
        <v>163</v>
      </c>
      <c r="B542" s="9" t="s">
        <v>164</v>
      </c>
      <c r="C542" s="9" t="s">
        <v>155</v>
      </c>
      <c r="D542" s="9" t="s">
        <v>148</v>
      </c>
      <c r="E542" s="9">
        <v>2021</v>
      </c>
      <c r="F542" s="9">
        <v>5</v>
      </c>
      <c r="BE542" s="29">
        <v>68.514920000000004</v>
      </c>
      <c r="BF542" s="29">
        <v>67.869399999999999</v>
      </c>
      <c r="BG542" s="29">
        <v>67.350750000000005</v>
      </c>
      <c r="BH542" s="29">
        <v>66.809700000000007</v>
      </c>
      <c r="BI542" s="29">
        <v>65.955219999999997</v>
      </c>
      <c r="BJ542" s="29">
        <v>65.350750000000005</v>
      </c>
      <c r="BK542" s="29">
        <v>64.746269999999996</v>
      </c>
      <c r="BL542" s="29">
        <v>67.981350000000006</v>
      </c>
      <c r="BM542" s="29">
        <v>75.343279999999993</v>
      </c>
      <c r="BN542" s="29">
        <v>80.406720000000007</v>
      </c>
      <c r="BO542" s="29">
        <v>85.175380000000004</v>
      </c>
      <c r="BP542" s="29">
        <v>87.802239999999998</v>
      </c>
      <c r="BQ542" s="29">
        <v>87.365669999999994</v>
      </c>
      <c r="BR542" s="29">
        <v>86.343279999999993</v>
      </c>
      <c r="BS542" s="29">
        <v>86.197760000000002</v>
      </c>
      <c r="BT542" s="29">
        <v>85.070890000000006</v>
      </c>
      <c r="BU542" s="29">
        <v>82.839550000000003</v>
      </c>
      <c r="BV542" s="29">
        <v>81.235079999999996</v>
      </c>
      <c r="BW542" s="29">
        <v>80.835819999999998</v>
      </c>
      <c r="BX542" s="29">
        <v>78.794780000000003</v>
      </c>
      <c r="BY542" s="29">
        <v>74.104479999999995</v>
      </c>
      <c r="BZ542" s="29">
        <v>70.914180000000002</v>
      </c>
      <c r="CA542" s="29">
        <v>69.623130000000003</v>
      </c>
      <c r="CB542" s="29">
        <v>68.600750000000005</v>
      </c>
    </row>
    <row r="543" spans="1:80" x14ac:dyDescent="0.25">
      <c r="A543" s="9" t="s">
        <v>163</v>
      </c>
      <c r="B543" s="9" t="s">
        <v>164</v>
      </c>
      <c r="C543" s="9" t="s">
        <v>155</v>
      </c>
      <c r="D543" s="9" t="s">
        <v>148</v>
      </c>
      <c r="E543" s="9">
        <v>2021</v>
      </c>
      <c r="F543" s="9">
        <v>6</v>
      </c>
      <c r="BE543" s="29">
        <v>66.693579999999997</v>
      </c>
      <c r="BF543" s="29">
        <v>64.685749999999999</v>
      </c>
      <c r="BG543" s="29">
        <v>64.267840000000007</v>
      </c>
      <c r="BH543" s="29">
        <v>64.110669999999999</v>
      </c>
      <c r="BI543" s="29">
        <v>64.151719999999997</v>
      </c>
      <c r="BJ543" s="29">
        <v>63.983809999999998</v>
      </c>
      <c r="BK543" s="29">
        <v>64.479709999999997</v>
      </c>
      <c r="BL543" s="29">
        <v>69.140529999999998</v>
      </c>
      <c r="BM543" s="29">
        <v>72.45478</v>
      </c>
      <c r="BN543" s="29">
        <v>75.776939999999996</v>
      </c>
      <c r="BO543" s="29">
        <v>79.330449999999999</v>
      </c>
      <c r="BP543" s="29">
        <v>81.495450000000005</v>
      </c>
      <c r="BQ543" s="29">
        <v>83.10284</v>
      </c>
      <c r="BR543" s="29">
        <v>83.745450000000005</v>
      </c>
      <c r="BS543" s="29">
        <v>82.252459999999999</v>
      </c>
      <c r="BT543" s="29">
        <v>82.991709999999998</v>
      </c>
      <c r="BU543" s="29">
        <v>82.730069999999998</v>
      </c>
      <c r="BV543" s="29">
        <v>80.524019999999993</v>
      </c>
      <c r="BW543" s="29">
        <v>79.016199999999998</v>
      </c>
      <c r="BX543" s="29">
        <v>77.418729999999996</v>
      </c>
      <c r="BY543" s="29">
        <v>75.284030000000001</v>
      </c>
      <c r="BZ543" s="29">
        <v>72.541049999999998</v>
      </c>
      <c r="CA543" s="29">
        <v>70.936570000000003</v>
      </c>
      <c r="CB543" s="29">
        <v>69.443579999999997</v>
      </c>
    </row>
    <row r="544" spans="1:80" x14ac:dyDescent="0.25">
      <c r="A544" s="9" t="s">
        <v>163</v>
      </c>
      <c r="B544" s="9" t="s">
        <v>164</v>
      </c>
      <c r="C544" s="9" t="s">
        <v>155</v>
      </c>
      <c r="D544" s="9" t="s">
        <v>148</v>
      </c>
      <c r="E544" s="9">
        <v>2021</v>
      </c>
      <c r="F544" s="9">
        <v>7</v>
      </c>
      <c r="BE544" s="29">
        <v>72.022279999999995</v>
      </c>
      <c r="BF544" s="29">
        <v>71.792079999999999</v>
      </c>
      <c r="BG544" s="29">
        <v>71.438119999999998</v>
      </c>
      <c r="BH544" s="29">
        <v>71.334159999999997</v>
      </c>
      <c r="BI544" s="29">
        <v>71.314350000000005</v>
      </c>
      <c r="BJ544" s="29">
        <v>71.168319999999994</v>
      </c>
      <c r="BK544" s="29">
        <v>70.960400000000007</v>
      </c>
      <c r="BL544" s="29">
        <v>72.75</v>
      </c>
      <c r="BM544" s="29">
        <v>74.997529999999998</v>
      </c>
      <c r="BN544" s="29">
        <v>78.91337</v>
      </c>
      <c r="BO544" s="29">
        <v>82.410889999999995</v>
      </c>
      <c r="BP544" s="29">
        <v>85.470299999999995</v>
      </c>
      <c r="BQ544" s="29">
        <v>86.304460000000006</v>
      </c>
      <c r="BR544" s="29">
        <v>87.576740000000001</v>
      </c>
      <c r="BS544" s="29">
        <v>87.826740000000001</v>
      </c>
      <c r="BT544" s="29">
        <v>86.054460000000006</v>
      </c>
      <c r="BU544" s="29">
        <v>83.368809999999996</v>
      </c>
      <c r="BV544" s="29">
        <v>81.641090000000005</v>
      </c>
      <c r="BW544" s="29">
        <v>81.41337</v>
      </c>
      <c r="BX544" s="29">
        <v>80.039599999999993</v>
      </c>
      <c r="BY544" s="29">
        <v>76.497529999999998</v>
      </c>
      <c r="BZ544" s="29">
        <v>74.415840000000003</v>
      </c>
      <c r="CA544" s="29">
        <v>73.311880000000002</v>
      </c>
      <c r="CB544" s="29">
        <v>73.042079999999999</v>
      </c>
    </row>
    <row r="545" spans="1:80" x14ac:dyDescent="0.25">
      <c r="A545" s="9" t="s">
        <v>163</v>
      </c>
      <c r="B545" s="9" t="s">
        <v>164</v>
      </c>
      <c r="C545" s="9" t="s">
        <v>155</v>
      </c>
      <c r="D545" s="9" t="s">
        <v>148</v>
      </c>
      <c r="E545" s="9">
        <v>2021</v>
      </c>
      <c r="F545" s="9">
        <v>8</v>
      </c>
      <c r="BE545" s="29">
        <v>73.813149999999993</v>
      </c>
      <c r="BF545" s="29">
        <v>72.908000000000001</v>
      </c>
      <c r="BG545" s="29">
        <v>72.308000000000007</v>
      </c>
      <c r="BH545" s="29">
        <v>71.925820000000002</v>
      </c>
      <c r="BI545" s="29">
        <v>70.981830000000002</v>
      </c>
      <c r="BJ545" s="29">
        <v>70.781819999999996</v>
      </c>
      <c r="BK545" s="29">
        <v>70.682820000000007</v>
      </c>
      <c r="BL545" s="29">
        <v>72.026139999999998</v>
      </c>
      <c r="BM545" s="29">
        <v>76.357699999999994</v>
      </c>
      <c r="BN545" s="29">
        <v>80.252039999999994</v>
      </c>
      <c r="BO545" s="29">
        <v>84.457070000000002</v>
      </c>
      <c r="BP545" s="29">
        <v>86.066410000000005</v>
      </c>
      <c r="BQ545" s="29">
        <v>87.980909999999994</v>
      </c>
      <c r="BR545" s="29">
        <v>86.614580000000004</v>
      </c>
      <c r="BS545" s="29">
        <v>86.88373</v>
      </c>
      <c r="BT545" s="29">
        <v>87.27722</v>
      </c>
      <c r="BU545" s="29">
        <v>86.685699999999997</v>
      </c>
      <c r="BV545" s="29">
        <v>86.168869999999998</v>
      </c>
      <c r="BW545" s="29">
        <v>83.604519999999994</v>
      </c>
      <c r="BX545" s="29">
        <v>80.993350000000007</v>
      </c>
      <c r="BY545" s="29">
        <v>77.973339999999993</v>
      </c>
      <c r="BZ545" s="29">
        <v>75.923320000000004</v>
      </c>
      <c r="CA545" s="29">
        <v>75.307490000000001</v>
      </c>
      <c r="CB545" s="29">
        <v>74.854179999999999</v>
      </c>
    </row>
    <row r="546" spans="1:80" x14ac:dyDescent="0.25">
      <c r="A546" s="9" t="s">
        <v>163</v>
      </c>
      <c r="B546" s="9" t="s">
        <v>164</v>
      </c>
      <c r="C546" s="9" t="s">
        <v>155</v>
      </c>
      <c r="D546" s="9" t="s">
        <v>148</v>
      </c>
      <c r="E546" s="9">
        <v>2021</v>
      </c>
      <c r="F546" s="9">
        <v>9</v>
      </c>
      <c r="BE546" s="29">
        <v>71.960400000000007</v>
      </c>
      <c r="BF546" s="29">
        <v>71.752470000000002</v>
      </c>
      <c r="BG546" s="29">
        <v>71.314350000000005</v>
      </c>
      <c r="BH546" s="29">
        <v>70.918319999999994</v>
      </c>
      <c r="BI546" s="29">
        <v>70.876239999999996</v>
      </c>
      <c r="BJ546" s="29">
        <v>70.356440000000006</v>
      </c>
      <c r="BK546" s="29">
        <v>71.938119999999998</v>
      </c>
      <c r="BL546" s="29">
        <v>72.561880000000002</v>
      </c>
      <c r="BM546" s="29">
        <v>77.391090000000005</v>
      </c>
      <c r="BN546" s="29">
        <v>83.264849999999996</v>
      </c>
      <c r="BO546" s="29">
        <v>87.841579999999993</v>
      </c>
      <c r="BP546" s="29">
        <v>90.653469999999999</v>
      </c>
      <c r="BQ546" s="29">
        <v>90.693070000000006</v>
      </c>
      <c r="BR546" s="29">
        <v>91.215350000000001</v>
      </c>
      <c r="BS546" s="29">
        <v>90.841579999999993</v>
      </c>
      <c r="BT546" s="29">
        <v>90.717820000000003</v>
      </c>
      <c r="BU546" s="29">
        <v>91.116330000000005</v>
      </c>
      <c r="BV546" s="29">
        <v>89.512370000000004</v>
      </c>
      <c r="BW546" s="29">
        <v>87.63861</v>
      </c>
      <c r="BX546" s="29">
        <v>82.539599999999993</v>
      </c>
      <c r="BY546" s="29">
        <v>79.938119999999998</v>
      </c>
      <c r="BZ546" s="29">
        <v>78.272279999999995</v>
      </c>
      <c r="CA546" s="29">
        <v>76.688119999999998</v>
      </c>
      <c r="CB546" s="29">
        <v>75.272279999999995</v>
      </c>
    </row>
    <row r="547" spans="1:80" x14ac:dyDescent="0.25">
      <c r="A547" s="9" t="s">
        <v>163</v>
      </c>
      <c r="B547" s="9" t="s">
        <v>164</v>
      </c>
      <c r="C547" s="9" t="s">
        <v>155</v>
      </c>
      <c r="D547" s="9" t="s">
        <v>148</v>
      </c>
      <c r="E547" s="9">
        <v>2021</v>
      </c>
      <c r="F547" s="9">
        <v>10</v>
      </c>
      <c r="BE547" s="29">
        <v>69.823120000000003</v>
      </c>
      <c r="BF547" s="29">
        <v>68.395600000000002</v>
      </c>
      <c r="BG547" s="29">
        <v>67.783959999999993</v>
      </c>
      <c r="BH547" s="29">
        <v>67.522279999999995</v>
      </c>
      <c r="BI547" s="29">
        <v>66.171229999999994</v>
      </c>
      <c r="BJ547" s="29">
        <v>65.632080000000002</v>
      </c>
      <c r="BK547" s="29">
        <v>65.305599999999998</v>
      </c>
      <c r="BL547" s="29">
        <v>66.775639999999996</v>
      </c>
      <c r="BM547" s="29">
        <v>71.719859999999997</v>
      </c>
      <c r="BN547" s="29">
        <v>78.042779999999993</v>
      </c>
      <c r="BO547" s="29">
        <v>83.798609999999996</v>
      </c>
      <c r="BP547" s="29">
        <v>85.762370000000004</v>
      </c>
      <c r="BQ547" s="29">
        <v>87.759010000000004</v>
      </c>
      <c r="BR547" s="29">
        <v>88.65504</v>
      </c>
      <c r="BS547" s="29">
        <v>88.000889999999998</v>
      </c>
      <c r="BT547" s="29">
        <v>86.295249999999996</v>
      </c>
      <c r="BU547" s="29">
        <v>86.15213</v>
      </c>
      <c r="BV547" s="29">
        <v>85.124210000000005</v>
      </c>
      <c r="BW547" s="29">
        <v>82.112080000000006</v>
      </c>
      <c r="BX547" s="29">
        <v>79.497079999999997</v>
      </c>
      <c r="BY547" s="29">
        <v>76.241879999999995</v>
      </c>
      <c r="BZ547" s="29">
        <v>73.409549999999996</v>
      </c>
      <c r="CA547" s="29">
        <v>72.089550000000003</v>
      </c>
      <c r="CB547" s="29">
        <v>71.011240000000001</v>
      </c>
    </row>
    <row r="548" spans="1:80" x14ac:dyDescent="0.25">
      <c r="A548" s="9" t="s">
        <v>163</v>
      </c>
      <c r="B548" s="9" t="s">
        <v>164</v>
      </c>
      <c r="C548" s="9" t="s">
        <v>155</v>
      </c>
      <c r="D548" s="9" t="s">
        <v>148</v>
      </c>
      <c r="E548" s="9">
        <v>2022</v>
      </c>
      <c r="F548" s="9">
        <v>5</v>
      </c>
      <c r="BE548" s="29">
        <v>68.514920000000004</v>
      </c>
      <c r="BF548" s="29">
        <v>67.869399999999999</v>
      </c>
      <c r="BG548" s="29">
        <v>67.350750000000005</v>
      </c>
      <c r="BH548" s="29">
        <v>66.809700000000007</v>
      </c>
      <c r="BI548" s="29">
        <v>65.955219999999997</v>
      </c>
      <c r="BJ548" s="29">
        <v>65.350750000000005</v>
      </c>
      <c r="BK548" s="29">
        <v>64.746269999999996</v>
      </c>
      <c r="BL548" s="29">
        <v>67.981350000000006</v>
      </c>
      <c r="BM548" s="29">
        <v>75.343279999999993</v>
      </c>
      <c r="BN548" s="29">
        <v>80.406720000000007</v>
      </c>
      <c r="BO548" s="29">
        <v>85.175380000000004</v>
      </c>
      <c r="BP548" s="29">
        <v>87.802239999999998</v>
      </c>
      <c r="BQ548" s="29">
        <v>87.365669999999994</v>
      </c>
      <c r="BR548" s="29">
        <v>86.343279999999993</v>
      </c>
      <c r="BS548" s="29">
        <v>86.197760000000002</v>
      </c>
      <c r="BT548" s="29">
        <v>85.070890000000006</v>
      </c>
      <c r="BU548" s="29">
        <v>82.839550000000003</v>
      </c>
      <c r="BV548" s="29">
        <v>81.235079999999996</v>
      </c>
      <c r="BW548" s="29">
        <v>80.835819999999998</v>
      </c>
      <c r="BX548" s="29">
        <v>78.794780000000003</v>
      </c>
      <c r="BY548" s="29">
        <v>74.104479999999995</v>
      </c>
      <c r="BZ548" s="29">
        <v>70.914180000000002</v>
      </c>
      <c r="CA548" s="29">
        <v>69.623130000000003</v>
      </c>
      <c r="CB548" s="29">
        <v>68.600750000000005</v>
      </c>
    </row>
    <row r="549" spans="1:80" x14ac:dyDescent="0.25">
      <c r="A549" s="9" t="s">
        <v>163</v>
      </c>
      <c r="B549" s="9" t="s">
        <v>164</v>
      </c>
      <c r="C549" s="9" t="s">
        <v>155</v>
      </c>
      <c r="D549" s="9" t="s">
        <v>148</v>
      </c>
      <c r="E549" s="9">
        <v>2022</v>
      </c>
      <c r="F549" s="9">
        <v>6</v>
      </c>
      <c r="BE549" s="29">
        <v>66.693579999999997</v>
      </c>
      <c r="BF549" s="29">
        <v>64.685749999999999</v>
      </c>
      <c r="BG549" s="29">
        <v>64.267840000000007</v>
      </c>
      <c r="BH549" s="29">
        <v>64.110669999999999</v>
      </c>
      <c r="BI549" s="29">
        <v>64.151719999999997</v>
      </c>
      <c r="BJ549" s="29">
        <v>63.983809999999998</v>
      </c>
      <c r="BK549" s="29">
        <v>64.479709999999997</v>
      </c>
      <c r="BL549" s="29">
        <v>69.140529999999998</v>
      </c>
      <c r="BM549" s="29">
        <v>72.45478</v>
      </c>
      <c r="BN549" s="29">
        <v>75.776939999999996</v>
      </c>
      <c r="BO549" s="29">
        <v>79.330449999999999</v>
      </c>
      <c r="BP549" s="29">
        <v>81.495450000000005</v>
      </c>
      <c r="BQ549" s="29">
        <v>83.10284</v>
      </c>
      <c r="BR549" s="29">
        <v>83.745450000000005</v>
      </c>
      <c r="BS549" s="29">
        <v>82.252459999999999</v>
      </c>
      <c r="BT549" s="29">
        <v>82.991709999999998</v>
      </c>
      <c r="BU549" s="29">
        <v>82.730069999999998</v>
      </c>
      <c r="BV549" s="29">
        <v>80.524019999999993</v>
      </c>
      <c r="BW549" s="29">
        <v>79.016199999999998</v>
      </c>
      <c r="BX549" s="29">
        <v>77.418729999999996</v>
      </c>
      <c r="BY549" s="29">
        <v>75.284030000000001</v>
      </c>
      <c r="BZ549" s="29">
        <v>72.541049999999998</v>
      </c>
      <c r="CA549" s="29">
        <v>70.936570000000003</v>
      </c>
      <c r="CB549" s="29">
        <v>69.443579999999997</v>
      </c>
    </row>
    <row r="550" spans="1:80" x14ac:dyDescent="0.25">
      <c r="A550" s="9" t="s">
        <v>163</v>
      </c>
      <c r="B550" s="9" t="s">
        <v>164</v>
      </c>
      <c r="C550" s="9" t="s">
        <v>155</v>
      </c>
      <c r="D550" s="9" t="s">
        <v>148</v>
      </c>
      <c r="E550" s="9">
        <v>2022</v>
      </c>
      <c r="F550" s="9">
        <v>7</v>
      </c>
      <c r="BE550" s="29">
        <v>72.022279999999995</v>
      </c>
      <c r="BF550" s="29">
        <v>71.792079999999999</v>
      </c>
      <c r="BG550" s="29">
        <v>71.438119999999998</v>
      </c>
      <c r="BH550" s="29">
        <v>71.334159999999997</v>
      </c>
      <c r="BI550" s="29">
        <v>71.314350000000005</v>
      </c>
      <c r="BJ550" s="29">
        <v>71.168319999999994</v>
      </c>
      <c r="BK550" s="29">
        <v>70.960400000000007</v>
      </c>
      <c r="BL550" s="29">
        <v>72.75</v>
      </c>
      <c r="BM550" s="29">
        <v>74.997529999999998</v>
      </c>
      <c r="BN550" s="29">
        <v>78.91337</v>
      </c>
      <c r="BO550" s="29">
        <v>82.410889999999995</v>
      </c>
      <c r="BP550" s="29">
        <v>85.470299999999995</v>
      </c>
      <c r="BQ550" s="29">
        <v>86.304460000000006</v>
      </c>
      <c r="BR550" s="29">
        <v>87.576740000000001</v>
      </c>
      <c r="BS550" s="29">
        <v>87.826740000000001</v>
      </c>
      <c r="BT550" s="29">
        <v>86.054460000000006</v>
      </c>
      <c r="BU550" s="29">
        <v>83.368809999999996</v>
      </c>
      <c r="BV550" s="29">
        <v>81.641090000000005</v>
      </c>
      <c r="BW550" s="29">
        <v>81.41337</v>
      </c>
      <c r="BX550" s="29">
        <v>80.039599999999993</v>
      </c>
      <c r="BY550" s="29">
        <v>76.497529999999998</v>
      </c>
      <c r="BZ550" s="29">
        <v>74.415840000000003</v>
      </c>
      <c r="CA550" s="29">
        <v>73.311880000000002</v>
      </c>
      <c r="CB550" s="29">
        <v>73.042079999999999</v>
      </c>
    </row>
    <row r="551" spans="1:80" x14ac:dyDescent="0.25">
      <c r="A551" s="9" t="s">
        <v>163</v>
      </c>
      <c r="B551" s="9" t="s">
        <v>164</v>
      </c>
      <c r="C551" s="9" t="s">
        <v>155</v>
      </c>
      <c r="D551" s="9" t="s">
        <v>148</v>
      </c>
      <c r="E551" s="9">
        <v>2022</v>
      </c>
      <c r="F551" s="9">
        <v>8</v>
      </c>
      <c r="BE551" s="29">
        <v>73.813149999999993</v>
      </c>
      <c r="BF551" s="29">
        <v>72.908000000000001</v>
      </c>
      <c r="BG551" s="29">
        <v>72.308000000000007</v>
      </c>
      <c r="BH551" s="29">
        <v>71.925820000000002</v>
      </c>
      <c r="BI551" s="29">
        <v>70.981830000000002</v>
      </c>
      <c r="BJ551" s="29">
        <v>70.781819999999996</v>
      </c>
      <c r="BK551" s="29">
        <v>70.682820000000007</v>
      </c>
      <c r="BL551" s="29">
        <v>72.026139999999998</v>
      </c>
      <c r="BM551" s="29">
        <v>76.357699999999994</v>
      </c>
      <c r="BN551" s="29">
        <v>80.252039999999994</v>
      </c>
      <c r="BO551" s="29">
        <v>84.457070000000002</v>
      </c>
      <c r="BP551" s="29">
        <v>86.066410000000005</v>
      </c>
      <c r="BQ551" s="29">
        <v>87.980909999999994</v>
      </c>
      <c r="BR551" s="29">
        <v>86.614580000000004</v>
      </c>
      <c r="BS551" s="29">
        <v>86.88373</v>
      </c>
      <c r="BT551" s="29">
        <v>87.27722</v>
      </c>
      <c r="BU551" s="29">
        <v>86.685699999999997</v>
      </c>
      <c r="BV551" s="29">
        <v>86.168869999999998</v>
      </c>
      <c r="BW551" s="29">
        <v>83.604519999999994</v>
      </c>
      <c r="BX551" s="29">
        <v>80.993350000000007</v>
      </c>
      <c r="BY551" s="29">
        <v>77.973339999999993</v>
      </c>
      <c r="BZ551" s="29">
        <v>75.923320000000004</v>
      </c>
      <c r="CA551" s="29">
        <v>75.307490000000001</v>
      </c>
      <c r="CB551" s="29">
        <v>74.854179999999999</v>
      </c>
    </row>
    <row r="552" spans="1:80" x14ac:dyDescent="0.25">
      <c r="A552" s="9" t="s">
        <v>163</v>
      </c>
      <c r="B552" s="9" t="s">
        <v>164</v>
      </c>
      <c r="C552" s="9" t="s">
        <v>155</v>
      </c>
      <c r="D552" s="9" t="s">
        <v>148</v>
      </c>
      <c r="E552" s="9">
        <v>2022</v>
      </c>
      <c r="F552" s="9">
        <v>9</v>
      </c>
      <c r="BE552" s="29">
        <v>71.960400000000007</v>
      </c>
      <c r="BF552" s="29">
        <v>71.752470000000002</v>
      </c>
      <c r="BG552" s="29">
        <v>71.314350000000005</v>
      </c>
      <c r="BH552" s="29">
        <v>70.918319999999994</v>
      </c>
      <c r="BI552" s="29">
        <v>70.876239999999996</v>
      </c>
      <c r="BJ552" s="29">
        <v>70.356440000000006</v>
      </c>
      <c r="BK552" s="29">
        <v>71.938119999999998</v>
      </c>
      <c r="BL552" s="29">
        <v>72.561880000000002</v>
      </c>
      <c r="BM552" s="29">
        <v>77.391090000000005</v>
      </c>
      <c r="BN552" s="29">
        <v>83.264849999999996</v>
      </c>
      <c r="BO552" s="29">
        <v>87.841579999999993</v>
      </c>
      <c r="BP552" s="29">
        <v>90.653469999999999</v>
      </c>
      <c r="BQ552" s="29">
        <v>90.693070000000006</v>
      </c>
      <c r="BR552" s="29">
        <v>91.215350000000001</v>
      </c>
      <c r="BS552" s="29">
        <v>90.841579999999993</v>
      </c>
      <c r="BT552" s="29">
        <v>90.717820000000003</v>
      </c>
      <c r="BU552" s="29">
        <v>91.116330000000005</v>
      </c>
      <c r="BV552" s="29">
        <v>89.512370000000004</v>
      </c>
      <c r="BW552" s="29">
        <v>87.63861</v>
      </c>
      <c r="BX552" s="29">
        <v>82.539599999999993</v>
      </c>
      <c r="BY552" s="29">
        <v>79.938119999999998</v>
      </c>
      <c r="BZ552" s="29">
        <v>78.272279999999995</v>
      </c>
      <c r="CA552" s="29">
        <v>76.688119999999998</v>
      </c>
      <c r="CB552" s="29">
        <v>75.272279999999995</v>
      </c>
    </row>
    <row r="553" spans="1:80" x14ac:dyDescent="0.25">
      <c r="A553" s="9" t="s">
        <v>163</v>
      </c>
      <c r="B553" s="9" t="s">
        <v>164</v>
      </c>
      <c r="C553" s="9" t="s">
        <v>155</v>
      </c>
      <c r="D553" s="9" t="s">
        <v>148</v>
      </c>
      <c r="E553" s="9">
        <v>2022</v>
      </c>
      <c r="F553" s="9">
        <v>10</v>
      </c>
      <c r="BE553" s="29">
        <v>69.823120000000003</v>
      </c>
      <c r="BF553" s="29">
        <v>68.395600000000002</v>
      </c>
      <c r="BG553" s="29">
        <v>67.783959999999993</v>
      </c>
      <c r="BH553" s="29">
        <v>67.522279999999995</v>
      </c>
      <c r="BI553" s="29">
        <v>66.171229999999994</v>
      </c>
      <c r="BJ553" s="29">
        <v>65.632080000000002</v>
      </c>
      <c r="BK553" s="29">
        <v>65.305599999999998</v>
      </c>
      <c r="BL553" s="29">
        <v>66.775639999999996</v>
      </c>
      <c r="BM553" s="29">
        <v>71.719859999999997</v>
      </c>
      <c r="BN553" s="29">
        <v>78.042779999999993</v>
      </c>
      <c r="BO553" s="29">
        <v>83.798609999999996</v>
      </c>
      <c r="BP553" s="29">
        <v>85.762370000000004</v>
      </c>
      <c r="BQ553" s="29">
        <v>87.759010000000004</v>
      </c>
      <c r="BR553" s="29">
        <v>88.65504</v>
      </c>
      <c r="BS553" s="29">
        <v>88.000889999999998</v>
      </c>
      <c r="BT553" s="29">
        <v>86.295249999999996</v>
      </c>
      <c r="BU553" s="29">
        <v>86.15213</v>
      </c>
      <c r="BV553" s="29">
        <v>85.124210000000005</v>
      </c>
      <c r="BW553" s="29">
        <v>82.112080000000006</v>
      </c>
      <c r="BX553" s="29">
        <v>79.497079999999997</v>
      </c>
      <c r="BY553" s="29">
        <v>76.241879999999995</v>
      </c>
      <c r="BZ553" s="29">
        <v>73.409549999999996</v>
      </c>
      <c r="CA553" s="29">
        <v>72.089550000000003</v>
      </c>
      <c r="CB553" s="29">
        <v>71.011240000000001</v>
      </c>
    </row>
    <row r="554" spans="1:80" x14ac:dyDescent="0.25">
      <c r="A554" s="9" t="s">
        <v>163</v>
      </c>
      <c r="B554" s="9" t="s">
        <v>164</v>
      </c>
      <c r="C554" s="9" t="s">
        <v>155</v>
      </c>
      <c r="D554" s="9" t="s">
        <v>148</v>
      </c>
      <c r="E554" s="9">
        <v>2023</v>
      </c>
      <c r="F554" s="9">
        <v>5</v>
      </c>
      <c r="BE554" s="29">
        <v>68.514920000000004</v>
      </c>
      <c r="BF554" s="29">
        <v>67.869399999999999</v>
      </c>
      <c r="BG554" s="29">
        <v>67.350750000000005</v>
      </c>
      <c r="BH554" s="29">
        <v>66.809700000000007</v>
      </c>
      <c r="BI554" s="29">
        <v>65.955219999999997</v>
      </c>
      <c r="BJ554" s="29">
        <v>65.350750000000005</v>
      </c>
      <c r="BK554" s="29">
        <v>64.746269999999996</v>
      </c>
      <c r="BL554" s="29">
        <v>67.981350000000006</v>
      </c>
      <c r="BM554" s="29">
        <v>75.343279999999993</v>
      </c>
      <c r="BN554" s="29">
        <v>80.406720000000007</v>
      </c>
      <c r="BO554" s="29">
        <v>85.175380000000004</v>
      </c>
      <c r="BP554" s="29">
        <v>87.802239999999998</v>
      </c>
      <c r="BQ554" s="29">
        <v>87.365669999999994</v>
      </c>
      <c r="BR554" s="29">
        <v>86.343279999999993</v>
      </c>
      <c r="BS554" s="29">
        <v>86.197760000000002</v>
      </c>
      <c r="BT554" s="29">
        <v>85.070890000000006</v>
      </c>
      <c r="BU554" s="29">
        <v>82.839550000000003</v>
      </c>
      <c r="BV554" s="29">
        <v>81.235079999999996</v>
      </c>
      <c r="BW554" s="29">
        <v>80.835819999999998</v>
      </c>
      <c r="BX554" s="29">
        <v>78.794780000000003</v>
      </c>
      <c r="BY554" s="29">
        <v>74.104479999999995</v>
      </c>
      <c r="BZ554" s="29">
        <v>70.914180000000002</v>
      </c>
      <c r="CA554" s="29">
        <v>69.623130000000003</v>
      </c>
      <c r="CB554" s="29">
        <v>68.600750000000005</v>
      </c>
    </row>
    <row r="555" spans="1:80" x14ac:dyDescent="0.25">
      <c r="A555" s="9" t="s">
        <v>163</v>
      </c>
      <c r="B555" s="9" t="s">
        <v>164</v>
      </c>
      <c r="C555" s="9" t="s">
        <v>155</v>
      </c>
      <c r="D555" s="9" t="s">
        <v>148</v>
      </c>
      <c r="E555" s="9">
        <v>2023</v>
      </c>
      <c r="F555" s="9">
        <v>6</v>
      </c>
      <c r="BE555" s="29">
        <v>66.693579999999997</v>
      </c>
      <c r="BF555" s="29">
        <v>64.685749999999999</v>
      </c>
      <c r="BG555" s="29">
        <v>64.267840000000007</v>
      </c>
      <c r="BH555" s="29">
        <v>64.110669999999999</v>
      </c>
      <c r="BI555" s="29">
        <v>64.151719999999997</v>
      </c>
      <c r="BJ555" s="29">
        <v>63.983809999999998</v>
      </c>
      <c r="BK555" s="29">
        <v>64.479709999999997</v>
      </c>
      <c r="BL555" s="29">
        <v>69.140529999999998</v>
      </c>
      <c r="BM555" s="29">
        <v>72.45478</v>
      </c>
      <c r="BN555" s="29">
        <v>75.776939999999996</v>
      </c>
      <c r="BO555" s="29">
        <v>79.330449999999999</v>
      </c>
      <c r="BP555" s="29">
        <v>81.495450000000005</v>
      </c>
      <c r="BQ555" s="29">
        <v>83.10284</v>
      </c>
      <c r="BR555" s="29">
        <v>83.745450000000005</v>
      </c>
      <c r="BS555" s="29">
        <v>82.252459999999999</v>
      </c>
      <c r="BT555" s="29">
        <v>82.991709999999998</v>
      </c>
      <c r="BU555" s="29">
        <v>82.730069999999998</v>
      </c>
      <c r="BV555" s="29">
        <v>80.524019999999993</v>
      </c>
      <c r="BW555" s="29">
        <v>79.016199999999998</v>
      </c>
      <c r="BX555" s="29">
        <v>77.418729999999996</v>
      </c>
      <c r="BY555" s="29">
        <v>75.284030000000001</v>
      </c>
      <c r="BZ555" s="29">
        <v>72.541049999999998</v>
      </c>
      <c r="CA555" s="29">
        <v>70.936570000000003</v>
      </c>
      <c r="CB555" s="29">
        <v>69.443579999999997</v>
      </c>
    </row>
    <row r="556" spans="1:80" x14ac:dyDescent="0.25">
      <c r="A556" s="9" t="s">
        <v>163</v>
      </c>
      <c r="B556" s="9" t="s">
        <v>164</v>
      </c>
      <c r="C556" s="9" t="s">
        <v>155</v>
      </c>
      <c r="D556" s="9" t="s">
        <v>148</v>
      </c>
      <c r="E556" s="9">
        <v>2023</v>
      </c>
      <c r="F556" s="9">
        <v>7</v>
      </c>
      <c r="BE556" s="29">
        <v>72.022279999999995</v>
      </c>
      <c r="BF556" s="29">
        <v>71.792079999999999</v>
      </c>
      <c r="BG556" s="29">
        <v>71.438119999999998</v>
      </c>
      <c r="BH556" s="29">
        <v>71.334159999999997</v>
      </c>
      <c r="BI556" s="29">
        <v>71.314350000000005</v>
      </c>
      <c r="BJ556" s="29">
        <v>71.168319999999994</v>
      </c>
      <c r="BK556" s="29">
        <v>70.960400000000007</v>
      </c>
      <c r="BL556" s="29">
        <v>72.75</v>
      </c>
      <c r="BM556" s="29">
        <v>74.997529999999998</v>
      </c>
      <c r="BN556" s="29">
        <v>78.91337</v>
      </c>
      <c r="BO556" s="29">
        <v>82.410889999999995</v>
      </c>
      <c r="BP556" s="29">
        <v>85.470299999999995</v>
      </c>
      <c r="BQ556" s="29">
        <v>86.304460000000006</v>
      </c>
      <c r="BR556" s="29">
        <v>87.576740000000001</v>
      </c>
      <c r="BS556" s="29">
        <v>87.826740000000001</v>
      </c>
      <c r="BT556" s="29">
        <v>86.054460000000006</v>
      </c>
      <c r="BU556" s="29">
        <v>83.368809999999996</v>
      </c>
      <c r="BV556" s="29">
        <v>81.641090000000005</v>
      </c>
      <c r="BW556" s="29">
        <v>81.41337</v>
      </c>
      <c r="BX556" s="29">
        <v>80.039599999999993</v>
      </c>
      <c r="BY556" s="29">
        <v>76.497529999999998</v>
      </c>
      <c r="BZ556" s="29">
        <v>74.415840000000003</v>
      </c>
      <c r="CA556" s="29">
        <v>73.311880000000002</v>
      </c>
      <c r="CB556" s="29">
        <v>73.042079999999999</v>
      </c>
    </row>
    <row r="557" spans="1:80" x14ac:dyDescent="0.25">
      <c r="A557" s="9" t="s">
        <v>163</v>
      </c>
      <c r="B557" s="9" t="s">
        <v>164</v>
      </c>
      <c r="C557" s="9" t="s">
        <v>155</v>
      </c>
      <c r="D557" s="9" t="s">
        <v>148</v>
      </c>
      <c r="E557" s="9">
        <v>2023</v>
      </c>
      <c r="F557" s="9">
        <v>8</v>
      </c>
      <c r="BE557" s="29">
        <v>73.813149999999993</v>
      </c>
      <c r="BF557" s="29">
        <v>72.908000000000001</v>
      </c>
      <c r="BG557" s="29">
        <v>72.308000000000007</v>
      </c>
      <c r="BH557" s="29">
        <v>71.925820000000002</v>
      </c>
      <c r="BI557" s="29">
        <v>70.981830000000002</v>
      </c>
      <c r="BJ557" s="29">
        <v>70.781819999999996</v>
      </c>
      <c r="BK557" s="29">
        <v>70.682820000000007</v>
      </c>
      <c r="BL557" s="29">
        <v>72.026139999999998</v>
      </c>
      <c r="BM557" s="29">
        <v>76.357699999999994</v>
      </c>
      <c r="BN557" s="29">
        <v>80.252039999999994</v>
      </c>
      <c r="BO557" s="29">
        <v>84.457070000000002</v>
      </c>
      <c r="BP557" s="29">
        <v>86.066410000000005</v>
      </c>
      <c r="BQ557" s="29">
        <v>87.980909999999994</v>
      </c>
      <c r="BR557" s="29">
        <v>86.614580000000004</v>
      </c>
      <c r="BS557" s="29">
        <v>86.88373</v>
      </c>
      <c r="BT557" s="29">
        <v>87.27722</v>
      </c>
      <c r="BU557" s="29">
        <v>86.685699999999997</v>
      </c>
      <c r="BV557" s="29">
        <v>86.168869999999998</v>
      </c>
      <c r="BW557" s="29">
        <v>83.604519999999994</v>
      </c>
      <c r="BX557" s="29">
        <v>80.993350000000007</v>
      </c>
      <c r="BY557" s="29">
        <v>77.973339999999993</v>
      </c>
      <c r="BZ557" s="29">
        <v>75.923320000000004</v>
      </c>
      <c r="CA557" s="29">
        <v>75.307490000000001</v>
      </c>
      <c r="CB557" s="29">
        <v>74.854179999999999</v>
      </c>
    </row>
    <row r="558" spans="1:80" x14ac:dyDescent="0.25">
      <c r="A558" s="9" t="s">
        <v>163</v>
      </c>
      <c r="B558" s="9" t="s">
        <v>164</v>
      </c>
      <c r="C558" s="9" t="s">
        <v>155</v>
      </c>
      <c r="D558" s="9" t="s">
        <v>148</v>
      </c>
      <c r="E558" s="9">
        <v>2023</v>
      </c>
      <c r="F558" s="9">
        <v>9</v>
      </c>
      <c r="BE558" s="29">
        <v>71.960400000000007</v>
      </c>
      <c r="BF558" s="29">
        <v>71.752470000000002</v>
      </c>
      <c r="BG558" s="29">
        <v>71.314350000000005</v>
      </c>
      <c r="BH558" s="29">
        <v>70.918319999999994</v>
      </c>
      <c r="BI558" s="29">
        <v>70.876239999999996</v>
      </c>
      <c r="BJ558" s="29">
        <v>70.356440000000006</v>
      </c>
      <c r="BK558" s="29">
        <v>71.938119999999998</v>
      </c>
      <c r="BL558" s="29">
        <v>72.561880000000002</v>
      </c>
      <c r="BM558" s="29">
        <v>77.391090000000005</v>
      </c>
      <c r="BN558" s="29">
        <v>83.264849999999996</v>
      </c>
      <c r="BO558" s="29">
        <v>87.841579999999993</v>
      </c>
      <c r="BP558" s="29">
        <v>90.653469999999999</v>
      </c>
      <c r="BQ558" s="29">
        <v>90.693070000000006</v>
      </c>
      <c r="BR558" s="29">
        <v>91.215350000000001</v>
      </c>
      <c r="BS558" s="29">
        <v>90.841579999999993</v>
      </c>
      <c r="BT558" s="29">
        <v>90.717820000000003</v>
      </c>
      <c r="BU558" s="29">
        <v>91.116330000000005</v>
      </c>
      <c r="BV558" s="29">
        <v>89.512370000000004</v>
      </c>
      <c r="BW558" s="29">
        <v>87.63861</v>
      </c>
      <c r="BX558" s="29">
        <v>82.539599999999993</v>
      </c>
      <c r="BY558" s="29">
        <v>79.938119999999998</v>
      </c>
      <c r="BZ558" s="29">
        <v>78.272279999999995</v>
      </c>
      <c r="CA558" s="29">
        <v>76.688119999999998</v>
      </c>
      <c r="CB558" s="29">
        <v>75.272279999999995</v>
      </c>
    </row>
    <row r="559" spans="1:80" x14ac:dyDescent="0.25">
      <c r="A559" s="9" t="s">
        <v>163</v>
      </c>
      <c r="B559" s="9" t="s">
        <v>164</v>
      </c>
      <c r="C559" s="9" t="s">
        <v>155</v>
      </c>
      <c r="D559" s="9" t="s">
        <v>148</v>
      </c>
      <c r="E559" s="9">
        <v>2023</v>
      </c>
      <c r="F559" s="9">
        <v>10</v>
      </c>
      <c r="BE559" s="29">
        <v>69.823120000000003</v>
      </c>
      <c r="BF559" s="29">
        <v>68.395600000000002</v>
      </c>
      <c r="BG559" s="29">
        <v>67.783959999999993</v>
      </c>
      <c r="BH559" s="29">
        <v>67.522279999999995</v>
      </c>
      <c r="BI559" s="29">
        <v>66.171229999999994</v>
      </c>
      <c r="BJ559" s="29">
        <v>65.632080000000002</v>
      </c>
      <c r="BK559" s="29">
        <v>65.305599999999998</v>
      </c>
      <c r="BL559" s="29">
        <v>66.775639999999996</v>
      </c>
      <c r="BM559" s="29">
        <v>71.719859999999997</v>
      </c>
      <c r="BN559" s="29">
        <v>78.042779999999993</v>
      </c>
      <c r="BO559" s="29">
        <v>83.798609999999996</v>
      </c>
      <c r="BP559" s="29">
        <v>85.762370000000004</v>
      </c>
      <c r="BQ559" s="29">
        <v>87.759010000000004</v>
      </c>
      <c r="BR559" s="29">
        <v>88.65504</v>
      </c>
      <c r="BS559" s="29">
        <v>88.000889999999998</v>
      </c>
      <c r="BT559" s="29">
        <v>86.295249999999996</v>
      </c>
      <c r="BU559" s="29">
        <v>86.15213</v>
      </c>
      <c r="BV559" s="29">
        <v>85.124210000000005</v>
      </c>
      <c r="BW559" s="29">
        <v>82.112080000000006</v>
      </c>
      <c r="BX559" s="29">
        <v>79.497079999999997</v>
      </c>
      <c r="BY559" s="29">
        <v>76.241879999999995</v>
      </c>
      <c r="BZ559" s="29">
        <v>73.409549999999996</v>
      </c>
      <c r="CA559" s="29">
        <v>72.089550000000003</v>
      </c>
      <c r="CB559" s="29">
        <v>71.011240000000001</v>
      </c>
    </row>
    <row r="560" spans="1:80" x14ac:dyDescent="0.25">
      <c r="A560" s="9" t="s">
        <v>163</v>
      </c>
      <c r="B560" s="9" t="s">
        <v>164</v>
      </c>
      <c r="C560" s="9" t="s">
        <v>155</v>
      </c>
      <c r="D560" s="9" t="s">
        <v>148</v>
      </c>
      <c r="E560" s="9">
        <v>2024</v>
      </c>
      <c r="F560" s="9">
        <v>5</v>
      </c>
      <c r="BE560" s="29">
        <v>68.514920000000004</v>
      </c>
      <c r="BF560" s="29">
        <v>67.869399999999999</v>
      </c>
      <c r="BG560" s="29">
        <v>67.350750000000005</v>
      </c>
      <c r="BH560" s="29">
        <v>66.809700000000007</v>
      </c>
      <c r="BI560" s="29">
        <v>65.955219999999997</v>
      </c>
      <c r="BJ560" s="29">
        <v>65.350750000000005</v>
      </c>
      <c r="BK560" s="29">
        <v>64.746269999999996</v>
      </c>
      <c r="BL560" s="29">
        <v>67.981350000000006</v>
      </c>
      <c r="BM560" s="29">
        <v>75.343279999999993</v>
      </c>
      <c r="BN560" s="29">
        <v>80.406720000000007</v>
      </c>
      <c r="BO560" s="29">
        <v>85.175380000000004</v>
      </c>
      <c r="BP560" s="29">
        <v>87.802239999999998</v>
      </c>
      <c r="BQ560" s="29">
        <v>87.365669999999994</v>
      </c>
      <c r="BR560" s="29">
        <v>86.343279999999993</v>
      </c>
      <c r="BS560" s="29">
        <v>86.197760000000002</v>
      </c>
      <c r="BT560" s="29">
        <v>85.070890000000006</v>
      </c>
      <c r="BU560" s="29">
        <v>82.839550000000003</v>
      </c>
      <c r="BV560" s="29">
        <v>81.235079999999996</v>
      </c>
      <c r="BW560" s="29">
        <v>80.835819999999998</v>
      </c>
      <c r="BX560" s="29">
        <v>78.794780000000003</v>
      </c>
      <c r="BY560" s="29">
        <v>74.104479999999995</v>
      </c>
      <c r="BZ560" s="29">
        <v>70.914180000000002</v>
      </c>
      <c r="CA560" s="29">
        <v>69.623130000000003</v>
      </c>
      <c r="CB560" s="29">
        <v>68.600750000000005</v>
      </c>
    </row>
    <row r="561" spans="1:80" x14ac:dyDescent="0.25">
      <c r="A561" s="9" t="s">
        <v>163</v>
      </c>
      <c r="B561" s="9" t="s">
        <v>164</v>
      </c>
      <c r="C561" s="9" t="s">
        <v>155</v>
      </c>
      <c r="D561" s="9" t="s">
        <v>148</v>
      </c>
      <c r="E561" s="9">
        <v>2024</v>
      </c>
      <c r="F561" s="9">
        <v>6</v>
      </c>
      <c r="BE561" s="29">
        <v>66.693579999999997</v>
      </c>
      <c r="BF561" s="29">
        <v>64.685749999999999</v>
      </c>
      <c r="BG561" s="29">
        <v>64.267840000000007</v>
      </c>
      <c r="BH561" s="29">
        <v>64.110669999999999</v>
      </c>
      <c r="BI561" s="29">
        <v>64.151719999999997</v>
      </c>
      <c r="BJ561" s="29">
        <v>63.983809999999998</v>
      </c>
      <c r="BK561" s="29">
        <v>64.479709999999997</v>
      </c>
      <c r="BL561" s="29">
        <v>69.140529999999998</v>
      </c>
      <c r="BM561" s="29">
        <v>72.45478</v>
      </c>
      <c r="BN561" s="29">
        <v>75.776939999999996</v>
      </c>
      <c r="BO561" s="29">
        <v>79.330449999999999</v>
      </c>
      <c r="BP561" s="29">
        <v>81.495450000000005</v>
      </c>
      <c r="BQ561" s="29">
        <v>83.10284</v>
      </c>
      <c r="BR561" s="29">
        <v>83.745450000000005</v>
      </c>
      <c r="BS561" s="29">
        <v>82.252459999999999</v>
      </c>
      <c r="BT561" s="29">
        <v>82.991709999999998</v>
      </c>
      <c r="BU561" s="29">
        <v>82.730069999999998</v>
      </c>
      <c r="BV561" s="29">
        <v>80.524019999999993</v>
      </c>
      <c r="BW561" s="29">
        <v>79.016199999999998</v>
      </c>
      <c r="BX561" s="29">
        <v>77.418729999999996</v>
      </c>
      <c r="BY561" s="29">
        <v>75.284030000000001</v>
      </c>
      <c r="BZ561" s="29">
        <v>72.541049999999998</v>
      </c>
      <c r="CA561" s="29">
        <v>70.936570000000003</v>
      </c>
      <c r="CB561" s="29">
        <v>69.443579999999997</v>
      </c>
    </row>
    <row r="562" spans="1:80" x14ac:dyDescent="0.25">
      <c r="A562" s="9" t="s">
        <v>163</v>
      </c>
      <c r="B562" s="9" t="s">
        <v>164</v>
      </c>
      <c r="C562" s="9" t="s">
        <v>155</v>
      </c>
      <c r="D562" s="9" t="s">
        <v>148</v>
      </c>
      <c r="E562" s="9">
        <v>2024</v>
      </c>
      <c r="F562" s="9">
        <v>7</v>
      </c>
      <c r="BE562" s="29">
        <v>72.022279999999995</v>
      </c>
      <c r="BF562" s="29">
        <v>71.792079999999999</v>
      </c>
      <c r="BG562" s="29">
        <v>71.438119999999998</v>
      </c>
      <c r="BH562" s="29">
        <v>71.334159999999997</v>
      </c>
      <c r="BI562" s="29">
        <v>71.314350000000005</v>
      </c>
      <c r="BJ562" s="29">
        <v>71.168319999999994</v>
      </c>
      <c r="BK562" s="29">
        <v>70.960400000000007</v>
      </c>
      <c r="BL562" s="29">
        <v>72.75</v>
      </c>
      <c r="BM562" s="29">
        <v>74.997529999999998</v>
      </c>
      <c r="BN562" s="29">
        <v>78.91337</v>
      </c>
      <c r="BO562" s="29">
        <v>82.410889999999995</v>
      </c>
      <c r="BP562" s="29">
        <v>85.470299999999995</v>
      </c>
      <c r="BQ562" s="29">
        <v>86.304460000000006</v>
      </c>
      <c r="BR562" s="29">
        <v>87.576740000000001</v>
      </c>
      <c r="BS562" s="29">
        <v>87.826740000000001</v>
      </c>
      <c r="BT562" s="29">
        <v>86.054460000000006</v>
      </c>
      <c r="BU562" s="29">
        <v>83.368809999999996</v>
      </c>
      <c r="BV562" s="29">
        <v>81.641090000000005</v>
      </c>
      <c r="BW562" s="29">
        <v>81.41337</v>
      </c>
      <c r="BX562" s="29">
        <v>80.039599999999993</v>
      </c>
      <c r="BY562" s="29">
        <v>76.497529999999998</v>
      </c>
      <c r="BZ562" s="29">
        <v>74.415840000000003</v>
      </c>
      <c r="CA562" s="29">
        <v>73.311880000000002</v>
      </c>
      <c r="CB562" s="29">
        <v>73.042079999999999</v>
      </c>
    </row>
    <row r="563" spans="1:80" x14ac:dyDescent="0.25">
      <c r="A563" s="9" t="s">
        <v>163</v>
      </c>
      <c r="B563" s="9" t="s">
        <v>164</v>
      </c>
      <c r="C563" s="9" t="s">
        <v>155</v>
      </c>
      <c r="D563" s="9" t="s">
        <v>148</v>
      </c>
      <c r="E563" s="9">
        <v>2024</v>
      </c>
      <c r="F563" s="9">
        <v>8</v>
      </c>
      <c r="BE563" s="29">
        <v>73.813149999999993</v>
      </c>
      <c r="BF563" s="29">
        <v>72.908000000000001</v>
      </c>
      <c r="BG563" s="29">
        <v>72.308000000000007</v>
      </c>
      <c r="BH563" s="29">
        <v>71.925820000000002</v>
      </c>
      <c r="BI563" s="29">
        <v>70.981830000000002</v>
      </c>
      <c r="BJ563" s="29">
        <v>70.781819999999996</v>
      </c>
      <c r="BK563" s="29">
        <v>70.682820000000007</v>
      </c>
      <c r="BL563" s="29">
        <v>72.026139999999998</v>
      </c>
      <c r="BM563" s="29">
        <v>76.357699999999994</v>
      </c>
      <c r="BN563" s="29">
        <v>80.252039999999994</v>
      </c>
      <c r="BO563" s="29">
        <v>84.457070000000002</v>
      </c>
      <c r="BP563" s="29">
        <v>86.066410000000005</v>
      </c>
      <c r="BQ563" s="29">
        <v>87.980909999999994</v>
      </c>
      <c r="BR563" s="29">
        <v>86.614580000000004</v>
      </c>
      <c r="BS563" s="29">
        <v>86.88373</v>
      </c>
      <c r="BT563" s="29">
        <v>87.27722</v>
      </c>
      <c r="BU563" s="29">
        <v>86.685699999999997</v>
      </c>
      <c r="BV563" s="29">
        <v>86.168869999999998</v>
      </c>
      <c r="BW563" s="29">
        <v>83.604519999999994</v>
      </c>
      <c r="BX563" s="29">
        <v>80.993350000000007</v>
      </c>
      <c r="BY563" s="29">
        <v>77.973339999999993</v>
      </c>
      <c r="BZ563" s="29">
        <v>75.923320000000004</v>
      </c>
      <c r="CA563" s="29">
        <v>75.307490000000001</v>
      </c>
      <c r="CB563" s="29">
        <v>74.854179999999999</v>
      </c>
    </row>
    <row r="564" spans="1:80" x14ac:dyDescent="0.25">
      <c r="A564" s="9" t="s">
        <v>163</v>
      </c>
      <c r="B564" s="9" t="s">
        <v>164</v>
      </c>
      <c r="C564" s="9" t="s">
        <v>155</v>
      </c>
      <c r="D564" s="9" t="s">
        <v>148</v>
      </c>
      <c r="E564" s="9">
        <v>2024</v>
      </c>
      <c r="F564" s="9">
        <v>9</v>
      </c>
      <c r="BE564" s="29">
        <v>71.960400000000007</v>
      </c>
      <c r="BF564" s="29">
        <v>71.752470000000002</v>
      </c>
      <c r="BG564" s="29">
        <v>71.314350000000005</v>
      </c>
      <c r="BH564" s="29">
        <v>70.918319999999994</v>
      </c>
      <c r="BI564" s="29">
        <v>70.876239999999996</v>
      </c>
      <c r="BJ564" s="29">
        <v>70.356440000000006</v>
      </c>
      <c r="BK564" s="29">
        <v>71.938119999999998</v>
      </c>
      <c r="BL564" s="29">
        <v>72.561880000000002</v>
      </c>
      <c r="BM564" s="29">
        <v>77.391090000000005</v>
      </c>
      <c r="BN564" s="29">
        <v>83.264849999999996</v>
      </c>
      <c r="BO564" s="29">
        <v>87.841579999999993</v>
      </c>
      <c r="BP564" s="29">
        <v>90.653469999999999</v>
      </c>
      <c r="BQ564" s="29">
        <v>90.693070000000006</v>
      </c>
      <c r="BR564" s="29">
        <v>91.215350000000001</v>
      </c>
      <c r="BS564" s="29">
        <v>90.841579999999993</v>
      </c>
      <c r="BT564" s="29">
        <v>90.717820000000003</v>
      </c>
      <c r="BU564" s="29">
        <v>91.116330000000005</v>
      </c>
      <c r="BV564" s="29">
        <v>89.512370000000004</v>
      </c>
      <c r="BW564" s="29">
        <v>87.63861</v>
      </c>
      <c r="BX564" s="29">
        <v>82.539599999999993</v>
      </c>
      <c r="BY564" s="29">
        <v>79.938119999999998</v>
      </c>
      <c r="BZ564" s="29">
        <v>78.272279999999995</v>
      </c>
      <c r="CA564" s="29">
        <v>76.688119999999998</v>
      </c>
      <c r="CB564" s="29">
        <v>75.272279999999995</v>
      </c>
    </row>
    <row r="565" spans="1:80" x14ac:dyDescent="0.25">
      <c r="A565" s="9" t="s">
        <v>163</v>
      </c>
      <c r="B565" s="9" t="s">
        <v>164</v>
      </c>
      <c r="C565" s="9" t="s">
        <v>155</v>
      </c>
      <c r="D565" s="9" t="s">
        <v>148</v>
      </c>
      <c r="E565" s="9">
        <v>2024</v>
      </c>
      <c r="F565" s="9">
        <v>10</v>
      </c>
      <c r="BE565" s="29">
        <v>69.823120000000003</v>
      </c>
      <c r="BF565" s="29">
        <v>68.395600000000002</v>
      </c>
      <c r="BG565" s="29">
        <v>67.783959999999993</v>
      </c>
      <c r="BH565" s="29">
        <v>67.522279999999995</v>
      </c>
      <c r="BI565" s="29">
        <v>66.171229999999994</v>
      </c>
      <c r="BJ565" s="29">
        <v>65.632080000000002</v>
      </c>
      <c r="BK565" s="29">
        <v>65.305599999999998</v>
      </c>
      <c r="BL565" s="29">
        <v>66.775639999999996</v>
      </c>
      <c r="BM565" s="29">
        <v>71.719859999999997</v>
      </c>
      <c r="BN565" s="29">
        <v>78.042779999999993</v>
      </c>
      <c r="BO565" s="29">
        <v>83.798609999999996</v>
      </c>
      <c r="BP565" s="29">
        <v>85.762370000000004</v>
      </c>
      <c r="BQ565" s="29">
        <v>87.759010000000004</v>
      </c>
      <c r="BR565" s="29">
        <v>88.65504</v>
      </c>
      <c r="BS565" s="29">
        <v>88.000889999999998</v>
      </c>
      <c r="BT565" s="29">
        <v>86.295249999999996</v>
      </c>
      <c r="BU565" s="29">
        <v>86.15213</v>
      </c>
      <c r="BV565" s="29">
        <v>85.124210000000005</v>
      </c>
      <c r="BW565" s="29">
        <v>82.112080000000006</v>
      </c>
      <c r="BX565" s="29">
        <v>79.497079999999997</v>
      </c>
      <c r="BY565" s="29">
        <v>76.241879999999995</v>
      </c>
      <c r="BZ565" s="29">
        <v>73.409549999999996</v>
      </c>
      <c r="CA565" s="29">
        <v>72.089550000000003</v>
      </c>
      <c r="CB565" s="29">
        <v>71.011240000000001</v>
      </c>
    </row>
    <row r="566" spans="1:80" x14ac:dyDescent="0.25">
      <c r="A566" s="9" t="s">
        <v>163</v>
      </c>
      <c r="B566" s="9" t="s">
        <v>164</v>
      </c>
      <c r="C566" s="9" t="s">
        <v>155</v>
      </c>
      <c r="D566" s="9" t="s">
        <v>148</v>
      </c>
      <c r="E566" s="9">
        <v>2025</v>
      </c>
      <c r="F566" s="9">
        <v>5</v>
      </c>
      <c r="BE566" s="29">
        <v>68.514920000000004</v>
      </c>
      <c r="BF566" s="29">
        <v>67.869399999999999</v>
      </c>
      <c r="BG566" s="29">
        <v>67.350750000000005</v>
      </c>
      <c r="BH566" s="29">
        <v>66.809700000000007</v>
      </c>
      <c r="BI566" s="29">
        <v>65.955219999999997</v>
      </c>
      <c r="BJ566" s="29">
        <v>65.350750000000005</v>
      </c>
      <c r="BK566" s="29">
        <v>64.746269999999996</v>
      </c>
      <c r="BL566" s="29">
        <v>67.981350000000006</v>
      </c>
      <c r="BM566" s="29">
        <v>75.343279999999993</v>
      </c>
      <c r="BN566" s="29">
        <v>80.406720000000007</v>
      </c>
      <c r="BO566" s="29">
        <v>85.175380000000004</v>
      </c>
      <c r="BP566" s="29">
        <v>87.802239999999998</v>
      </c>
      <c r="BQ566" s="29">
        <v>87.365669999999994</v>
      </c>
      <c r="BR566" s="29">
        <v>86.343279999999993</v>
      </c>
      <c r="BS566" s="29">
        <v>86.197760000000002</v>
      </c>
      <c r="BT566" s="29">
        <v>85.070890000000006</v>
      </c>
      <c r="BU566" s="29">
        <v>82.839550000000003</v>
      </c>
      <c r="BV566" s="29">
        <v>81.235079999999996</v>
      </c>
      <c r="BW566" s="29">
        <v>80.835819999999998</v>
      </c>
      <c r="BX566" s="29">
        <v>78.794780000000003</v>
      </c>
      <c r="BY566" s="29">
        <v>74.104479999999995</v>
      </c>
      <c r="BZ566" s="29">
        <v>70.914180000000002</v>
      </c>
      <c r="CA566" s="29">
        <v>69.623130000000003</v>
      </c>
      <c r="CB566" s="29">
        <v>68.600750000000005</v>
      </c>
    </row>
    <row r="567" spans="1:80" x14ac:dyDescent="0.25">
      <c r="A567" s="9" t="s">
        <v>163</v>
      </c>
      <c r="B567" s="9" t="s">
        <v>164</v>
      </c>
      <c r="C567" s="9" t="s">
        <v>155</v>
      </c>
      <c r="D567" s="9" t="s">
        <v>148</v>
      </c>
      <c r="E567" s="9">
        <v>2025</v>
      </c>
      <c r="F567" s="9">
        <v>6</v>
      </c>
      <c r="BE567" s="29">
        <v>66.693579999999997</v>
      </c>
      <c r="BF567" s="29">
        <v>64.685749999999999</v>
      </c>
      <c r="BG567" s="29">
        <v>64.267840000000007</v>
      </c>
      <c r="BH567" s="29">
        <v>64.110669999999999</v>
      </c>
      <c r="BI567" s="29">
        <v>64.151719999999997</v>
      </c>
      <c r="BJ567" s="29">
        <v>63.983809999999998</v>
      </c>
      <c r="BK567" s="29">
        <v>64.479709999999997</v>
      </c>
      <c r="BL567" s="29">
        <v>69.140529999999998</v>
      </c>
      <c r="BM567" s="29">
        <v>72.45478</v>
      </c>
      <c r="BN567" s="29">
        <v>75.776939999999996</v>
      </c>
      <c r="BO567" s="29">
        <v>79.330449999999999</v>
      </c>
      <c r="BP567" s="29">
        <v>81.495450000000005</v>
      </c>
      <c r="BQ567" s="29">
        <v>83.10284</v>
      </c>
      <c r="BR567" s="29">
        <v>83.745450000000005</v>
      </c>
      <c r="BS567" s="29">
        <v>82.252459999999999</v>
      </c>
      <c r="BT567" s="29">
        <v>82.991709999999998</v>
      </c>
      <c r="BU567" s="29">
        <v>82.730069999999998</v>
      </c>
      <c r="BV567" s="29">
        <v>80.524019999999993</v>
      </c>
      <c r="BW567" s="29">
        <v>79.016199999999998</v>
      </c>
      <c r="BX567" s="29">
        <v>77.418729999999996</v>
      </c>
      <c r="BY567" s="29">
        <v>75.284030000000001</v>
      </c>
      <c r="BZ567" s="29">
        <v>72.541049999999998</v>
      </c>
      <c r="CA567" s="29">
        <v>70.936570000000003</v>
      </c>
      <c r="CB567" s="29">
        <v>69.443579999999997</v>
      </c>
    </row>
    <row r="568" spans="1:80" x14ac:dyDescent="0.25">
      <c r="A568" s="9" t="s">
        <v>163</v>
      </c>
      <c r="B568" s="9" t="s">
        <v>164</v>
      </c>
      <c r="C568" s="9" t="s">
        <v>155</v>
      </c>
      <c r="D568" s="9" t="s">
        <v>148</v>
      </c>
      <c r="E568" s="9">
        <v>2025</v>
      </c>
      <c r="F568" s="9">
        <v>7</v>
      </c>
      <c r="BE568" s="29">
        <v>72.022279999999995</v>
      </c>
      <c r="BF568" s="29">
        <v>71.792079999999999</v>
      </c>
      <c r="BG568" s="29">
        <v>71.438119999999998</v>
      </c>
      <c r="BH568" s="29">
        <v>71.334159999999997</v>
      </c>
      <c r="BI568" s="29">
        <v>71.314350000000005</v>
      </c>
      <c r="BJ568" s="29">
        <v>71.168319999999994</v>
      </c>
      <c r="BK568" s="29">
        <v>70.960400000000007</v>
      </c>
      <c r="BL568" s="29">
        <v>72.75</v>
      </c>
      <c r="BM568" s="29">
        <v>74.997529999999998</v>
      </c>
      <c r="BN568" s="29">
        <v>78.91337</v>
      </c>
      <c r="BO568" s="29">
        <v>82.410889999999995</v>
      </c>
      <c r="BP568" s="29">
        <v>85.470299999999995</v>
      </c>
      <c r="BQ568" s="29">
        <v>86.304460000000006</v>
      </c>
      <c r="BR568" s="29">
        <v>87.576740000000001</v>
      </c>
      <c r="BS568" s="29">
        <v>87.826740000000001</v>
      </c>
      <c r="BT568" s="29">
        <v>86.054460000000006</v>
      </c>
      <c r="BU568" s="29">
        <v>83.368809999999996</v>
      </c>
      <c r="BV568" s="29">
        <v>81.641090000000005</v>
      </c>
      <c r="BW568" s="29">
        <v>81.41337</v>
      </c>
      <c r="BX568" s="29">
        <v>80.039599999999993</v>
      </c>
      <c r="BY568" s="29">
        <v>76.497529999999998</v>
      </c>
      <c r="BZ568" s="29">
        <v>74.415840000000003</v>
      </c>
      <c r="CA568" s="29">
        <v>73.311880000000002</v>
      </c>
      <c r="CB568" s="29">
        <v>73.042079999999999</v>
      </c>
    </row>
    <row r="569" spans="1:80" x14ac:dyDescent="0.25">
      <c r="A569" s="9" t="s">
        <v>163</v>
      </c>
      <c r="B569" s="9" t="s">
        <v>164</v>
      </c>
      <c r="C569" s="9" t="s">
        <v>155</v>
      </c>
      <c r="D569" s="9" t="s">
        <v>148</v>
      </c>
      <c r="E569" s="9">
        <v>2025</v>
      </c>
      <c r="F569" s="9">
        <v>8</v>
      </c>
      <c r="BE569" s="29">
        <v>73.813149999999993</v>
      </c>
      <c r="BF569" s="29">
        <v>72.908000000000001</v>
      </c>
      <c r="BG569" s="29">
        <v>72.308000000000007</v>
      </c>
      <c r="BH569" s="29">
        <v>71.925820000000002</v>
      </c>
      <c r="BI569" s="29">
        <v>70.981830000000002</v>
      </c>
      <c r="BJ569" s="29">
        <v>70.781819999999996</v>
      </c>
      <c r="BK569" s="29">
        <v>70.682820000000007</v>
      </c>
      <c r="BL569" s="29">
        <v>72.026139999999998</v>
      </c>
      <c r="BM569" s="29">
        <v>76.357699999999994</v>
      </c>
      <c r="BN569" s="29">
        <v>80.252039999999994</v>
      </c>
      <c r="BO569" s="29">
        <v>84.457070000000002</v>
      </c>
      <c r="BP569" s="29">
        <v>86.066410000000005</v>
      </c>
      <c r="BQ569" s="29">
        <v>87.980909999999994</v>
      </c>
      <c r="BR569" s="29">
        <v>86.614580000000004</v>
      </c>
      <c r="BS569" s="29">
        <v>86.88373</v>
      </c>
      <c r="BT569" s="29">
        <v>87.27722</v>
      </c>
      <c r="BU569" s="29">
        <v>86.685699999999997</v>
      </c>
      <c r="BV569" s="29">
        <v>86.168869999999998</v>
      </c>
      <c r="BW569" s="29">
        <v>83.604519999999994</v>
      </c>
      <c r="BX569" s="29">
        <v>80.993350000000007</v>
      </c>
      <c r="BY569" s="29">
        <v>77.973339999999993</v>
      </c>
      <c r="BZ569" s="29">
        <v>75.923320000000004</v>
      </c>
      <c r="CA569" s="29">
        <v>75.307490000000001</v>
      </c>
      <c r="CB569" s="29">
        <v>74.854179999999999</v>
      </c>
    </row>
    <row r="570" spans="1:80" x14ac:dyDescent="0.25">
      <c r="A570" s="9" t="s">
        <v>163</v>
      </c>
      <c r="B570" s="9" t="s">
        <v>164</v>
      </c>
      <c r="C570" s="9" t="s">
        <v>155</v>
      </c>
      <c r="D570" s="9" t="s">
        <v>148</v>
      </c>
      <c r="E570" s="9">
        <v>2025</v>
      </c>
      <c r="F570" s="9">
        <v>9</v>
      </c>
      <c r="BE570" s="29">
        <v>71.960400000000007</v>
      </c>
      <c r="BF570" s="29">
        <v>71.752470000000002</v>
      </c>
      <c r="BG570" s="29">
        <v>71.314350000000005</v>
      </c>
      <c r="BH570" s="29">
        <v>70.918319999999994</v>
      </c>
      <c r="BI570" s="29">
        <v>70.876239999999996</v>
      </c>
      <c r="BJ570" s="29">
        <v>70.356440000000006</v>
      </c>
      <c r="BK570" s="29">
        <v>71.938119999999998</v>
      </c>
      <c r="BL570" s="29">
        <v>72.561880000000002</v>
      </c>
      <c r="BM570" s="29">
        <v>77.391090000000005</v>
      </c>
      <c r="BN570" s="29">
        <v>83.264849999999996</v>
      </c>
      <c r="BO570" s="29">
        <v>87.841579999999993</v>
      </c>
      <c r="BP570" s="29">
        <v>90.653469999999999</v>
      </c>
      <c r="BQ570" s="29">
        <v>90.693070000000006</v>
      </c>
      <c r="BR570" s="29">
        <v>91.215350000000001</v>
      </c>
      <c r="BS570" s="29">
        <v>90.841579999999993</v>
      </c>
      <c r="BT570" s="29">
        <v>90.717820000000003</v>
      </c>
      <c r="BU570" s="29">
        <v>91.116330000000005</v>
      </c>
      <c r="BV570" s="29">
        <v>89.512370000000004</v>
      </c>
      <c r="BW570" s="29">
        <v>87.63861</v>
      </c>
      <c r="BX570" s="29">
        <v>82.539599999999993</v>
      </c>
      <c r="BY570" s="29">
        <v>79.938119999999998</v>
      </c>
      <c r="BZ570" s="29">
        <v>78.272279999999995</v>
      </c>
      <c r="CA570" s="29">
        <v>76.688119999999998</v>
      </c>
      <c r="CB570" s="29">
        <v>75.272279999999995</v>
      </c>
    </row>
    <row r="571" spans="1:80" x14ac:dyDescent="0.25">
      <c r="A571" s="9" t="s">
        <v>163</v>
      </c>
      <c r="B571" s="9" t="s">
        <v>164</v>
      </c>
      <c r="C571" s="9" t="s">
        <v>155</v>
      </c>
      <c r="D571" s="9" t="s">
        <v>148</v>
      </c>
      <c r="E571" s="9">
        <v>2025</v>
      </c>
      <c r="F571" s="9">
        <v>10</v>
      </c>
      <c r="BE571" s="29">
        <v>69.823120000000003</v>
      </c>
      <c r="BF571" s="29">
        <v>68.395600000000002</v>
      </c>
      <c r="BG571" s="29">
        <v>67.783959999999993</v>
      </c>
      <c r="BH571" s="29">
        <v>67.522279999999995</v>
      </c>
      <c r="BI571" s="29">
        <v>66.171229999999994</v>
      </c>
      <c r="BJ571" s="29">
        <v>65.632080000000002</v>
      </c>
      <c r="BK571" s="29">
        <v>65.305599999999998</v>
      </c>
      <c r="BL571" s="29">
        <v>66.775639999999996</v>
      </c>
      <c r="BM571" s="29">
        <v>71.719859999999997</v>
      </c>
      <c r="BN571" s="29">
        <v>78.042779999999993</v>
      </c>
      <c r="BO571" s="29">
        <v>83.798609999999996</v>
      </c>
      <c r="BP571" s="29">
        <v>85.762370000000004</v>
      </c>
      <c r="BQ571" s="29">
        <v>87.759010000000004</v>
      </c>
      <c r="BR571" s="29">
        <v>88.65504</v>
      </c>
      <c r="BS571" s="29">
        <v>88.000889999999998</v>
      </c>
      <c r="BT571" s="29">
        <v>86.295249999999996</v>
      </c>
      <c r="BU571" s="29">
        <v>86.15213</v>
      </c>
      <c r="BV571" s="29">
        <v>85.124210000000005</v>
      </c>
      <c r="BW571" s="29">
        <v>82.112080000000006</v>
      </c>
      <c r="BX571" s="29">
        <v>79.497079999999997</v>
      </c>
      <c r="BY571" s="29">
        <v>76.241879999999995</v>
      </c>
      <c r="BZ571" s="29">
        <v>73.409549999999996</v>
      </c>
      <c r="CA571" s="29">
        <v>72.089550000000003</v>
      </c>
      <c r="CB571" s="29">
        <v>71.011240000000001</v>
      </c>
    </row>
    <row r="572" spans="1:80" x14ac:dyDescent="0.25">
      <c r="A572" s="9" t="s">
        <v>163</v>
      </c>
      <c r="B572" s="9" t="s">
        <v>164</v>
      </c>
      <c r="C572" s="9" t="s">
        <v>155</v>
      </c>
      <c r="D572" s="9" t="s">
        <v>148</v>
      </c>
      <c r="E572" s="9">
        <v>2026</v>
      </c>
      <c r="F572" s="9">
        <v>5</v>
      </c>
      <c r="BE572" s="29">
        <v>68.514920000000004</v>
      </c>
      <c r="BF572" s="29">
        <v>67.869399999999999</v>
      </c>
      <c r="BG572" s="29">
        <v>67.350750000000005</v>
      </c>
      <c r="BH572" s="29">
        <v>66.809700000000007</v>
      </c>
      <c r="BI572" s="29">
        <v>65.955219999999997</v>
      </c>
      <c r="BJ572" s="29">
        <v>65.350750000000005</v>
      </c>
      <c r="BK572" s="29">
        <v>64.746269999999996</v>
      </c>
      <c r="BL572" s="29">
        <v>67.981350000000006</v>
      </c>
      <c r="BM572" s="29">
        <v>75.343279999999993</v>
      </c>
      <c r="BN572" s="29">
        <v>80.406720000000007</v>
      </c>
      <c r="BO572" s="29">
        <v>85.175380000000004</v>
      </c>
      <c r="BP572" s="29">
        <v>87.802239999999998</v>
      </c>
      <c r="BQ572" s="29">
        <v>87.365669999999994</v>
      </c>
      <c r="BR572" s="29">
        <v>86.343279999999993</v>
      </c>
      <c r="BS572" s="29">
        <v>86.197760000000002</v>
      </c>
      <c r="BT572" s="29">
        <v>85.070890000000006</v>
      </c>
      <c r="BU572" s="29">
        <v>82.839550000000003</v>
      </c>
      <c r="BV572" s="29">
        <v>81.235079999999996</v>
      </c>
      <c r="BW572" s="29">
        <v>80.835819999999998</v>
      </c>
      <c r="BX572" s="29">
        <v>78.794780000000003</v>
      </c>
      <c r="BY572" s="29">
        <v>74.104479999999995</v>
      </c>
      <c r="BZ572" s="29">
        <v>70.914180000000002</v>
      </c>
      <c r="CA572" s="29">
        <v>69.623130000000003</v>
      </c>
      <c r="CB572" s="29">
        <v>68.600750000000005</v>
      </c>
    </row>
    <row r="573" spans="1:80" x14ac:dyDescent="0.25">
      <c r="A573" s="9" t="s">
        <v>163</v>
      </c>
      <c r="B573" s="9" t="s">
        <v>164</v>
      </c>
      <c r="C573" s="9" t="s">
        <v>155</v>
      </c>
      <c r="D573" s="9" t="s">
        <v>148</v>
      </c>
      <c r="E573" s="9">
        <v>2026</v>
      </c>
      <c r="F573" s="9">
        <v>6</v>
      </c>
      <c r="BE573" s="29">
        <v>66.693579999999997</v>
      </c>
      <c r="BF573" s="29">
        <v>64.685749999999999</v>
      </c>
      <c r="BG573" s="29">
        <v>64.267840000000007</v>
      </c>
      <c r="BH573" s="29">
        <v>64.110669999999999</v>
      </c>
      <c r="BI573" s="29">
        <v>64.151719999999997</v>
      </c>
      <c r="BJ573" s="29">
        <v>63.983809999999998</v>
      </c>
      <c r="BK573" s="29">
        <v>64.479709999999997</v>
      </c>
      <c r="BL573" s="29">
        <v>69.140529999999998</v>
      </c>
      <c r="BM573" s="29">
        <v>72.45478</v>
      </c>
      <c r="BN573" s="29">
        <v>75.776939999999996</v>
      </c>
      <c r="BO573" s="29">
        <v>79.330449999999999</v>
      </c>
      <c r="BP573" s="29">
        <v>81.495450000000005</v>
      </c>
      <c r="BQ573" s="29">
        <v>83.10284</v>
      </c>
      <c r="BR573" s="29">
        <v>83.745450000000005</v>
      </c>
      <c r="BS573" s="29">
        <v>82.252459999999999</v>
      </c>
      <c r="BT573" s="29">
        <v>82.991709999999998</v>
      </c>
      <c r="BU573" s="29">
        <v>82.730069999999998</v>
      </c>
      <c r="BV573" s="29">
        <v>80.524019999999993</v>
      </c>
      <c r="BW573" s="29">
        <v>79.016199999999998</v>
      </c>
      <c r="BX573" s="29">
        <v>77.418729999999996</v>
      </c>
      <c r="BY573" s="29">
        <v>75.284030000000001</v>
      </c>
      <c r="BZ573" s="29">
        <v>72.541049999999998</v>
      </c>
      <c r="CA573" s="29">
        <v>70.936570000000003</v>
      </c>
      <c r="CB573" s="29">
        <v>69.443579999999997</v>
      </c>
    </row>
    <row r="574" spans="1:80" x14ac:dyDescent="0.25">
      <c r="A574" s="9" t="s">
        <v>163</v>
      </c>
      <c r="B574" s="9" t="s">
        <v>164</v>
      </c>
      <c r="C574" s="9" t="s">
        <v>155</v>
      </c>
      <c r="D574" s="9" t="s">
        <v>148</v>
      </c>
      <c r="E574" s="9">
        <v>2026</v>
      </c>
      <c r="F574" s="9">
        <v>7</v>
      </c>
      <c r="BE574" s="29">
        <v>72.022279999999995</v>
      </c>
      <c r="BF574" s="29">
        <v>71.792079999999999</v>
      </c>
      <c r="BG574" s="29">
        <v>71.438119999999998</v>
      </c>
      <c r="BH574" s="29">
        <v>71.334159999999997</v>
      </c>
      <c r="BI574" s="29">
        <v>71.314350000000005</v>
      </c>
      <c r="BJ574" s="29">
        <v>71.168319999999994</v>
      </c>
      <c r="BK574" s="29">
        <v>70.960400000000007</v>
      </c>
      <c r="BL574" s="29">
        <v>72.75</v>
      </c>
      <c r="BM574" s="29">
        <v>74.997529999999998</v>
      </c>
      <c r="BN574" s="29">
        <v>78.91337</v>
      </c>
      <c r="BO574" s="29">
        <v>82.410889999999995</v>
      </c>
      <c r="BP574" s="29">
        <v>85.470299999999995</v>
      </c>
      <c r="BQ574" s="29">
        <v>86.304460000000006</v>
      </c>
      <c r="BR574" s="29">
        <v>87.576740000000001</v>
      </c>
      <c r="BS574" s="29">
        <v>87.826740000000001</v>
      </c>
      <c r="BT574" s="29">
        <v>86.054460000000006</v>
      </c>
      <c r="BU574" s="29">
        <v>83.368809999999996</v>
      </c>
      <c r="BV574" s="29">
        <v>81.641090000000005</v>
      </c>
      <c r="BW574" s="29">
        <v>81.41337</v>
      </c>
      <c r="BX574" s="29">
        <v>80.039599999999993</v>
      </c>
      <c r="BY574" s="29">
        <v>76.497529999999998</v>
      </c>
      <c r="BZ574" s="29">
        <v>74.415840000000003</v>
      </c>
      <c r="CA574" s="29">
        <v>73.311880000000002</v>
      </c>
      <c r="CB574" s="29">
        <v>73.042079999999999</v>
      </c>
    </row>
    <row r="575" spans="1:80" x14ac:dyDescent="0.25">
      <c r="A575" s="9" t="s">
        <v>163</v>
      </c>
      <c r="B575" s="9" t="s">
        <v>164</v>
      </c>
      <c r="C575" s="9" t="s">
        <v>155</v>
      </c>
      <c r="D575" s="9" t="s">
        <v>148</v>
      </c>
      <c r="E575" s="9">
        <v>2026</v>
      </c>
      <c r="F575" s="9">
        <v>8</v>
      </c>
      <c r="BE575" s="29">
        <v>73.813149999999993</v>
      </c>
      <c r="BF575" s="29">
        <v>72.908000000000001</v>
      </c>
      <c r="BG575" s="29">
        <v>72.308000000000007</v>
      </c>
      <c r="BH575" s="29">
        <v>71.925820000000002</v>
      </c>
      <c r="BI575" s="29">
        <v>70.981830000000002</v>
      </c>
      <c r="BJ575" s="29">
        <v>70.781819999999996</v>
      </c>
      <c r="BK575" s="29">
        <v>70.682820000000007</v>
      </c>
      <c r="BL575" s="29">
        <v>72.026139999999998</v>
      </c>
      <c r="BM575" s="29">
        <v>76.357699999999994</v>
      </c>
      <c r="BN575" s="29">
        <v>80.252039999999994</v>
      </c>
      <c r="BO575" s="29">
        <v>84.457070000000002</v>
      </c>
      <c r="BP575" s="29">
        <v>86.066410000000005</v>
      </c>
      <c r="BQ575" s="29">
        <v>87.980909999999994</v>
      </c>
      <c r="BR575" s="29">
        <v>86.614580000000004</v>
      </c>
      <c r="BS575" s="29">
        <v>86.88373</v>
      </c>
      <c r="BT575" s="29">
        <v>87.27722</v>
      </c>
      <c r="BU575" s="29">
        <v>86.685699999999997</v>
      </c>
      <c r="BV575" s="29">
        <v>86.168869999999998</v>
      </c>
      <c r="BW575" s="29">
        <v>83.604519999999994</v>
      </c>
      <c r="BX575" s="29">
        <v>80.993350000000007</v>
      </c>
      <c r="BY575" s="29">
        <v>77.973339999999993</v>
      </c>
      <c r="BZ575" s="29">
        <v>75.923320000000004</v>
      </c>
      <c r="CA575" s="29">
        <v>75.307490000000001</v>
      </c>
      <c r="CB575" s="29">
        <v>74.854179999999999</v>
      </c>
    </row>
    <row r="576" spans="1:80" x14ac:dyDescent="0.25">
      <c r="A576" s="9" t="s">
        <v>163</v>
      </c>
      <c r="B576" s="9" t="s">
        <v>164</v>
      </c>
      <c r="C576" s="9" t="s">
        <v>155</v>
      </c>
      <c r="D576" s="9" t="s">
        <v>148</v>
      </c>
      <c r="E576" s="9">
        <v>2026</v>
      </c>
      <c r="F576" s="9">
        <v>9</v>
      </c>
      <c r="BE576" s="29">
        <v>71.960400000000007</v>
      </c>
      <c r="BF576" s="29">
        <v>71.752470000000002</v>
      </c>
      <c r="BG576" s="29">
        <v>71.314350000000005</v>
      </c>
      <c r="BH576" s="29">
        <v>70.918319999999994</v>
      </c>
      <c r="BI576" s="29">
        <v>70.876239999999996</v>
      </c>
      <c r="BJ576" s="29">
        <v>70.356440000000006</v>
      </c>
      <c r="BK576" s="29">
        <v>71.938119999999998</v>
      </c>
      <c r="BL576" s="29">
        <v>72.561880000000002</v>
      </c>
      <c r="BM576" s="29">
        <v>77.391090000000005</v>
      </c>
      <c r="BN576" s="29">
        <v>83.264849999999996</v>
      </c>
      <c r="BO576" s="29">
        <v>87.841579999999993</v>
      </c>
      <c r="BP576" s="29">
        <v>90.653469999999999</v>
      </c>
      <c r="BQ576" s="29">
        <v>90.693070000000006</v>
      </c>
      <c r="BR576" s="29">
        <v>91.215350000000001</v>
      </c>
      <c r="BS576" s="29">
        <v>90.841579999999993</v>
      </c>
      <c r="BT576" s="29">
        <v>90.717820000000003</v>
      </c>
      <c r="BU576" s="29">
        <v>91.116330000000005</v>
      </c>
      <c r="BV576" s="29">
        <v>89.512370000000004</v>
      </c>
      <c r="BW576" s="29">
        <v>87.63861</v>
      </c>
      <c r="BX576" s="29">
        <v>82.539599999999993</v>
      </c>
      <c r="BY576" s="29">
        <v>79.938119999999998</v>
      </c>
      <c r="BZ576" s="29">
        <v>78.272279999999995</v>
      </c>
      <c r="CA576" s="29">
        <v>76.688119999999998</v>
      </c>
      <c r="CB576" s="29">
        <v>75.272279999999995</v>
      </c>
    </row>
    <row r="577" spans="1:105" x14ac:dyDescent="0.25">
      <c r="A577" s="9" t="s">
        <v>163</v>
      </c>
      <c r="B577" s="9" t="s">
        <v>164</v>
      </c>
      <c r="C577" s="9" t="s">
        <v>155</v>
      </c>
      <c r="D577" s="9" t="s">
        <v>148</v>
      </c>
      <c r="E577" s="9">
        <v>2026</v>
      </c>
      <c r="F577" s="9">
        <v>10</v>
      </c>
      <c r="BE577" s="29">
        <v>69.823120000000003</v>
      </c>
      <c r="BF577" s="29">
        <v>68.395600000000002</v>
      </c>
      <c r="BG577" s="29">
        <v>67.783959999999993</v>
      </c>
      <c r="BH577" s="29">
        <v>67.522279999999995</v>
      </c>
      <c r="BI577" s="29">
        <v>66.171229999999994</v>
      </c>
      <c r="BJ577" s="29">
        <v>65.632080000000002</v>
      </c>
      <c r="BK577" s="29">
        <v>65.305599999999998</v>
      </c>
      <c r="BL577" s="29">
        <v>66.775639999999996</v>
      </c>
      <c r="BM577" s="29">
        <v>71.719859999999997</v>
      </c>
      <c r="BN577" s="29">
        <v>78.042779999999993</v>
      </c>
      <c r="BO577" s="29">
        <v>83.798609999999996</v>
      </c>
      <c r="BP577" s="29">
        <v>85.762370000000004</v>
      </c>
      <c r="BQ577" s="29">
        <v>87.759010000000004</v>
      </c>
      <c r="BR577" s="29">
        <v>88.65504</v>
      </c>
      <c r="BS577" s="29">
        <v>88.000889999999998</v>
      </c>
      <c r="BT577" s="29">
        <v>86.295249999999996</v>
      </c>
      <c r="BU577" s="29">
        <v>86.15213</v>
      </c>
      <c r="BV577" s="29">
        <v>85.124210000000005</v>
      </c>
      <c r="BW577" s="29">
        <v>82.112080000000006</v>
      </c>
      <c r="BX577" s="29">
        <v>79.497079999999997</v>
      </c>
      <c r="BY577" s="29">
        <v>76.241879999999995</v>
      </c>
      <c r="BZ577" s="29">
        <v>73.409549999999996</v>
      </c>
      <c r="CA577" s="29">
        <v>72.089550000000003</v>
      </c>
      <c r="CB577" s="29">
        <v>71.011240000000001</v>
      </c>
    </row>
    <row r="578" spans="1:105" x14ac:dyDescent="0.25">
      <c r="A578" s="9" t="s">
        <v>163</v>
      </c>
      <c r="B578" s="9" t="s">
        <v>164</v>
      </c>
      <c r="C578" s="9" t="s">
        <v>155</v>
      </c>
      <c r="D578" s="9" t="s">
        <v>17</v>
      </c>
      <c r="E578" s="9">
        <v>2015</v>
      </c>
      <c r="F578" s="9"/>
      <c r="BE578" s="29">
        <v>71.123630000000006</v>
      </c>
      <c r="BF578" s="29">
        <v>70.286490000000001</v>
      </c>
      <c r="BG578" s="29">
        <v>69.834509999999995</v>
      </c>
      <c r="BH578" s="29">
        <v>69.574590000000001</v>
      </c>
      <c r="BI578" s="29">
        <v>69.333640000000003</v>
      </c>
      <c r="BJ578" s="29">
        <v>69.075659999999999</v>
      </c>
      <c r="BK578" s="29">
        <v>69.51746</v>
      </c>
      <c r="BL578" s="29">
        <v>71.618179999999995</v>
      </c>
      <c r="BM578" s="29">
        <v>75.296899999999994</v>
      </c>
      <c r="BN578" s="29">
        <v>79.548069999999996</v>
      </c>
      <c r="BO578" s="29">
        <v>83.504959999999997</v>
      </c>
      <c r="BP578" s="29">
        <v>85.915819999999997</v>
      </c>
      <c r="BQ578" s="29">
        <v>87.014629999999997</v>
      </c>
      <c r="BR578" s="29">
        <v>87.282489999999996</v>
      </c>
      <c r="BS578" s="29">
        <v>86.946489999999997</v>
      </c>
      <c r="BT578" s="29">
        <v>86.756270000000001</v>
      </c>
      <c r="BU578" s="29">
        <v>85.971239999999995</v>
      </c>
      <c r="BV578" s="29">
        <v>84.457830000000001</v>
      </c>
      <c r="BW578" s="29">
        <v>82.915109999999999</v>
      </c>
      <c r="BX578" s="29">
        <v>80.245720000000006</v>
      </c>
      <c r="BY578" s="29">
        <v>77.422619999999995</v>
      </c>
      <c r="BZ578" s="29">
        <v>75.288380000000004</v>
      </c>
      <c r="CA578" s="29">
        <v>74.061400000000006</v>
      </c>
      <c r="CB578" s="29">
        <v>73.154309999999995</v>
      </c>
    </row>
    <row r="579" spans="1:105" x14ac:dyDescent="0.25">
      <c r="A579" s="9" t="s">
        <v>163</v>
      </c>
      <c r="B579" s="9" t="s">
        <v>164</v>
      </c>
      <c r="C579" s="9" t="s">
        <v>155</v>
      </c>
      <c r="D579" s="9" t="s">
        <v>17</v>
      </c>
      <c r="E579" s="9">
        <v>2016</v>
      </c>
      <c r="F579" s="9"/>
      <c r="BE579" s="29">
        <v>71.123630000000006</v>
      </c>
      <c r="BF579" s="29">
        <v>70.286490000000001</v>
      </c>
      <c r="BG579" s="29">
        <v>69.834509999999995</v>
      </c>
      <c r="BH579" s="29">
        <v>69.574590000000001</v>
      </c>
      <c r="BI579" s="29">
        <v>69.333640000000003</v>
      </c>
      <c r="BJ579" s="29">
        <v>69.075659999999999</v>
      </c>
      <c r="BK579" s="29">
        <v>69.51746</v>
      </c>
      <c r="BL579" s="29">
        <v>71.618179999999995</v>
      </c>
      <c r="BM579" s="29">
        <v>75.296899999999994</v>
      </c>
      <c r="BN579" s="29">
        <v>79.548069999999996</v>
      </c>
      <c r="BO579" s="29">
        <v>83.504959999999997</v>
      </c>
      <c r="BP579" s="29">
        <v>85.915819999999997</v>
      </c>
      <c r="BQ579" s="29">
        <v>87.014629999999997</v>
      </c>
      <c r="BR579" s="29">
        <v>87.282489999999996</v>
      </c>
      <c r="BS579" s="29">
        <v>86.946489999999997</v>
      </c>
      <c r="BT579" s="29">
        <v>86.756270000000001</v>
      </c>
      <c r="BU579" s="29">
        <v>85.971239999999995</v>
      </c>
      <c r="BV579" s="29">
        <v>84.457830000000001</v>
      </c>
      <c r="BW579" s="29">
        <v>82.915109999999999</v>
      </c>
      <c r="BX579" s="29">
        <v>80.245720000000006</v>
      </c>
      <c r="BY579" s="29">
        <v>77.422619999999995</v>
      </c>
      <c r="BZ579" s="29">
        <v>75.288380000000004</v>
      </c>
      <c r="CA579" s="29">
        <v>74.061400000000006</v>
      </c>
      <c r="CB579" s="29">
        <v>73.154309999999995</v>
      </c>
    </row>
    <row r="580" spans="1:105" x14ac:dyDescent="0.25">
      <c r="A580" s="9" t="s">
        <v>163</v>
      </c>
      <c r="B580" s="9" t="s">
        <v>164</v>
      </c>
      <c r="C580" s="9" t="s">
        <v>155</v>
      </c>
      <c r="D580" s="9" t="s">
        <v>17</v>
      </c>
      <c r="E580" s="9">
        <v>2017</v>
      </c>
      <c r="F580" s="9"/>
      <c r="BE580" s="29">
        <v>71.123630000000006</v>
      </c>
      <c r="BF580" s="29">
        <v>70.286490000000001</v>
      </c>
      <c r="BG580" s="29">
        <v>69.834509999999995</v>
      </c>
      <c r="BH580" s="29">
        <v>69.574590000000001</v>
      </c>
      <c r="BI580" s="29">
        <v>69.333640000000003</v>
      </c>
      <c r="BJ580" s="29">
        <v>69.075659999999999</v>
      </c>
      <c r="BK580" s="29">
        <v>69.51746</v>
      </c>
      <c r="BL580" s="29">
        <v>71.618179999999995</v>
      </c>
      <c r="BM580" s="29">
        <v>75.296899999999994</v>
      </c>
      <c r="BN580" s="29">
        <v>79.548069999999996</v>
      </c>
      <c r="BO580" s="29">
        <v>83.504959999999997</v>
      </c>
      <c r="BP580" s="29">
        <v>85.915819999999997</v>
      </c>
      <c r="BQ580" s="29">
        <v>87.014629999999997</v>
      </c>
      <c r="BR580" s="29">
        <v>87.282489999999996</v>
      </c>
      <c r="BS580" s="29">
        <v>86.946489999999997</v>
      </c>
      <c r="BT580" s="29">
        <v>86.756270000000001</v>
      </c>
      <c r="BU580" s="29">
        <v>85.971239999999995</v>
      </c>
      <c r="BV580" s="29">
        <v>84.457830000000001</v>
      </c>
      <c r="BW580" s="29">
        <v>82.915109999999999</v>
      </c>
      <c r="BX580" s="29">
        <v>80.245720000000006</v>
      </c>
      <c r="BY580" s="29">
        <v>77.422619999999995</v>
      </c>
      <c r="BZ580" s="29">
        <v>75.288380000000004</v>
      </c>
      <c r="CA580" s="29">
        <v>74.061400000000006</v>
      </c>
      <c r="CB580" s="29">
        <v>73.154309999999995</v>
      </c>
    </row>
    <row r="581" spans="1:105" x14ac:dyDescent="0.25">
      <c r="A581" s="9" t="s">
        <v>163</v>
      </c>
      <c r="B581" s="9" t="s">
        <v>164</v>
      </c>
      <c r="C581" s="9" t="s">
        <v>155</v>
      </c>
      <c r="D581" s="9" t="s">
        <v>17</v>
      </c>
      <c r="E581" s="9">
        <v>2018</v>
      </c>
      <c r="F581" s="9"/>
      <c r="BE581" s="29">
        <v>71.123630000000006</v>
      </c>
      <c r="BF581" s="29">
        <v>70.286490000000001</v>
      </c>
      <c r="BG581" s="29">
        <v>69.834509999999995</v>
      </c>
      <c r="BH581" s="29">
        <v>69.574590000000001</v>
      </c>
      <c r="BI581" s="29">
        <v>69.333640000000003</v>
      </c>
      <c r="BJ581" s="29">
        <v>69.075659999999999</v>
      </c>
      <c r="BK581" s="29">
        <v>69.51746</v>
      </c>
      <c r="BL581" s="29">
        <v>71.618179999999995</v>
      </c>
      <c r="BM581" s="29">
        <v>75.296899999999994</v>
      </c>
      <c r="BN581" s="29">
        <v>79.548069999999996</v>
      </c>
      <c r="BO581" s="29">
        <v>83.504959999999997</v>
      </c>
      <c r="BP581" s="29">
        <v>85.915819999999997</v>
      </c>
      <c r="BQ581" s="29">
        <v>87.014629999999997</v>
      </c>
      <c r="BR581" s="29">
        <v>87.282489999999996</v>
      </c>
      <c r="BS581" s="29">
        <v>86.946489999999997</v>
      </c>
      <c r="BT581" s="29">
        <v>86.756270000000001</v>
      </c>
      <c r="BU581" s="29">
        <v>85.971239999999995</v>
      </c>
      <c r="BV581" s="29">
        <v>84.457830000000001</v>
      </c>
      <c r="BW581" s="29">
        <v>82.915109999999999</v>
      </c>
      <c r="BX581" s="29">
        <v>80.245720000000006</v>
      </c>
      <c r="BY581" s="29">
        <v>77.422619999999995</v>
      </c>
      <c r="BZ581" s="29">
        <v>75.288380000000004</v>
      </c>
      <c r="CA581" s="29">
        <v>74.061400000000006</v>
      </c>
      <c r="CB581" s="29">
        <v>73.154309999999995</v>
      </c>
    </row>
    <row r="582" spans="1:105" x14ac:dyDescent="0.25">
      <c r="A582" s="9" t="s">
        <v>163</v>
      </c>
      <c r="B582" s="9" t="s">
        <v>164</v>
      </c>
      <c r="C582" s="9" t="s">
        <v>155</v>
      </c>
      <c r="D582" s="9" t="s">
        <v>17</v>
      </c>
      <c r="E582" s="9">
        <v>2019</v>
      </c>
      <c r="F582" s="9"/>
      <c r="BE582" s="29">
        <v>71.123630000000006</v>
      </c>
      <c r="BF582" s="29">
        <v>70.286490000000001</v>
      </c>
      <c r="BG582" s="29">
        <v>69.834509999999995</v>
      </c>
      <c r="BH582" s="29">
        <v>69.574590000000001</v>
      </c>
      <c r="BI582" s="29">
        <v>69.333640000000003</v>
      </c>
      <c r="BJ582" s="29">
        <v>69.075659999999999</v>
      </c>
      <c r="BK582" s="29">
        <v>69.51746</v>
      </c>
      <c r="BL582" s="29">
        <v>71.618179999999995</v>
      </c>
      <c r="BM582" s="29">
        <v>75.296899999999994</v>
      </c>
      <c r="BN582" s="29">
        <v>79.548069999999996</v>
      </c>
      <c r="BO582" s="29">
        <v>83.504959999999997</v>
      </c>
      <c r="BP582" s="29">
        <v>85.915819999999997</v>
      </c>
      <c r="BQ582" s="29">
        <v>87.014629999999997</v>
      </c>
      <c r="BR582" s="29">
        <v>87.282489999999996</v>
      </c>
      <c r="BS582" s="29">
        <v>86.946489999999997</v>
      </c>
      <c r="BT582" s="29">
        <v>86.756270000000001</v>
      </c>
      <c r="BU582" s="29">
        <v>85.971239999999995</v>
      </c>
      <c r="BV582" s="29">
        <v>84.457830000000001</v>
      </c>
      <c r="BW582" s="29">
        <v>82.915109999999999</v>
      </c>
      <c r="BX582" s="29">
        <v>80.245720000000006</v>
      </c>
      <c r="BY582" s="29">
        <v>77.422619999999995</v>
      </c>
      <c r="BZ582" s="29">
        <v>75.288380000000004</v>
      </c>
      <c r="CA582" s="29">
        <v>74.061400000000006</v>
      </c>
      <c r="CB582" s="29">
        <v>73.154309999999995</v>
      </c>
    </row>
    <row r="583" spans="1:105" x14ac:dyDescent="0.25">
      <c r="A583" s="9" t="s">
        <v>163</v>
      </c>
      <c r="B583" s="9" t="s">
        <v>164</v>
      </c>
      <c r="C583" s="9" t="s">
        <v>155</v>
      </c>
      <c r="D583" s="9" t="s">
        <v>17</v>
      </c>
      <c r="E583" s="9">
        <v>2020</v>
      </c>
      <c r="F583" s="9"/>
      <c r="BE583" s="29">
        <v>71.123630000000006</v>
      </c>
      <c r="BF583" s="29">
        <v>70.286490000000001</v>
      </c>
      <c r="BG583" s="29">
        <v>69.834509999999995</v>
      </c>
      <c r="BH583" s="29">
        <v>69.574590000000001</v>
      </c>
      <c r="BI583" s="29">
        <v>69.333640000000003</v>
      </c>
      <c r="BJ583" s="29">
        <v>69.075659999999999</v>
      </c>
      <c r="BK583" s="29">
        <v>69.51746</v>
      </c>
      <c r="BL583" s="29">
        <v>71.618179999999995</v>
      </c>
      <c r="BM583" s="29">
        <v>75.296899999999994</v>
      </c>
      <c r="BN583" s="29">
        <v>79.548069999999996</v>
      </c>
      <c r="BO583" s="29">
        <v>83.504959999999997</v>
      </c>
      <c r="BP583" s="29">
        <v>85.915819999999997</v>
      </c>
      <c r="BQ583" s="29">
        <v>87.014629999999997</v>
      </c>
      <c r="BR583" s="29">
        <v>87.282489999999996</v>
      </c>
      <c r="BS583" s="29">
        <v>86.946489999999997</v>
      </c>
      <c r="BT583" s="29">
        <v>86.756270000000001</v>
      </c>
      <c r="BU583" s="29">
        <v>85.971239999999995</v>
      </c>
      <c r="BV583" s="29">
        <v>84.457830000000001</v>
      </c>
      <c r="BW583" s="29">
        <v>82.915109999999999</v>
      </c>
      <c r="BX583" s="29">
        <v>80.245720000000006</v>
      </c>
      <c r="BY583" s="29">
        <v>77.422619999999995</v>
      </c>
      <c r="BZ583" s="29">
        <v>75.288380000000004</v>
      </c>
      <c r="CA583" s="29">
        <v>74.061400000000006</v>
      </c>
      <c r="CB583" s="29">
        <v>73.154309999999995</v>
      </c>
    </row>
    <row r="584" spans="1:105" x14ac:dyDescent="0.25">
      <c r="A584" s="9" t="s">
        <v>163</v>
      </c>
      <c r="B584" s="9" t="s">
        <v>164</v>
      </c>
      <c r="C584" s="9" t="s">
        <v>155</v>
      </c>
      <c r="D584" s="9" t="s">
        <v>17</v>
      </c>
      <c r="E584" s="9">
        <v>2021</v>
      </c>
      <c r="F584" s="9"/>
      <c r="BE584" s="29">
        <v>71.123630000000006</v>
      </c>
      <c r="BF584" s="29">
        <v>70.286490000000001</v>
      </c>
      <c r="BG584" s="29">
        <v>69.834509999999995</v>
      </c>
      <c r="BH584" s="29">
        <v>69.574590000000001</v>
      </c>
      <c r="BI584" s="29">
        <v>69.333640000000003</v>
      </c>
      <c r="BJ584" s="29">
        <v>69.075659999999999</v>
      </c>
      <c r="BK584" s="29">
        <v>69.51746</v>
      </c>
      <c r="BL584" s="29">
        <v>71.618179999999995</v>
      </c>
      <c r="BM584" s="29">
        <v>75.296899999999994</v>
      </c>
      <c r="BN584" s="29">
        <v>79.548069999999996</v>
      </c>
      <c r="BO584" s="29">
        <v>83.504959999999997</v>
      </c>
      <c r="BP584" s="29">
        <v>85.915819999999997</v>
      </c>
      <c r="BQ584" s="29">
        <v>87.014629999999997</v>
      </c>
      <c r="BR584" s="29">
        <v>87.282489999999996</v>
      </c>
      <c r="BS584" s="29">
        <v>86.946489999999997</v>
      </c>
      <c r="BT584" s="29">
        <v>86.756270000000001</v>
      </c>
      <c r="BU584" s="29">
        <v>85.971239999999995</v>
      </c>
      <c r="BV584" s="29">
        <v>84.457830000000001</v>
      </c>
      <c r="BW584" s="29">
        <v>82.915109999999999</v>
      </c>
      <c r="BX584" s="29">
        <v>80.245720000000006</v>
      </c>
      <c r="BY584" s="29">
        <v>77.422619999999995</v>
      </c>
      <c r="BZ584" s="29">
        <v>75.288380000000004</v>
      </c>
      <c r="CA584" s="29">
        <v>74.061400000000006</v>
      </c>
      <c r="CB584" s="29">
        <v>73.154309999999995</v>
      </c>
    </row>
    <row r="585" spans="1:105" x14ac:dyDescent="0.25">
      <c r="A585" s="9" t="s">
        <v>163</v>
      </c>
      <c r="B585" s="9" t="s">
        <v>164</v>
      </c>
      <c r="C585" s="9" t="s">
        <v>155</v>
      </c>
      <c r="D585" s="9" t="s">
        <v>17</v>
      </c>
      <c r="E585" s="9">
        <v>2022</v>
      </c>
      <c r="F585" s="9"/>
      <c r="BE585" s="29">
        <v>71.123630000000006</v>
      </c>
      <c r="BF585" s="29">
        <v>70.286490000000001</v>
      </c>
      <c r="BG585" s="29">
        <v>69.834509999999995</v>
      </c>
      <c r="BH585" s="29">
        <v>69.574590000000001</v>
      </c>
      <c r="BI585" s="29">
        <v>69.333640000000003</v>
      </c>
      <c r="BJ585" s="29">
        <v>69.075659999999999</v>
      </c>
      <c r="BK585" s="29">
        <v>69.51746</v>
      </c>
      <c r="BL585" s="29">
        <v>71.618179999999995</v>
      </c>
      <c r="BM585" s="29">
        <v>75.296899999999994</v>
      </c>
      <c r="BN585" s="29">
        <v>79.548069999999996</v>
      </c>
      <c r="BO585" s="29">
        <v>83.504959999999997</v>
      </c>
      <c r="BP585" s="29">
        <v>85.915819999999997</v>
      </c>
      <c r="BQ585" s="29">
        <v>87.014629999999997</v>
      </c>
      <c r="BR585" s="29">
        <v>87.282489999999996</v>
      </c>
      <c r="BS585" s="29">
        <v>86.946489999999997</v>
      </c>
      <c r="BT585" s="29">
        <v>86.756270000000001</v>
      </c>
      <c r="BU585" s="29">
        <v>85.971239999999995</v>
      </c>
      <c r="BV585" s="29">
        <v>84.457830000000001</v>
      </c>
      <c r="BW585" s="29">
        <v>82.915109999999999</v>
      </c>
      <c r="BX585" s="29">
        <v>80.245720000000006</v>
      </c>
      <c r="BY585" s="29">
        <v>77.422619999999995</v>
      </c>
      <c r="BZ585" s="29">
        <v>75.288380000000004</v>
      </c>
      <c r="CA585" s="29">
        <v>74.061400000000006</v>
      </c>
      <c r="CB585" s="29">
        <v>73.154309999999995</v>
      </c>
    </row>
    <row r="586" spans="1:105" x14ac:dyDescent="0.25">
      <c r="A586" s="9" t="s">
        <v>163</v>
      </c>
      <c r="B586" s="9" t="s">
        <v>164</v>
      </c>
      <c r="C586" s="9" t="s">
        <v>155</v>
      </c>
      <c r="D586" s="9" t="s">
        <v>17</v>
      </c>
      <c r="E586" s="9">
        <v>2023</v>
      </c>
      <c r="F586" s="9"/>
      <c r="BE586" s="29">
        <v>71.123630000000006</v>
      </c>
      <c r="BF586" s="29">
        <v>70.286490000000001</v>
      </c>
      <c r="BG586" s="29">
        <v>69.834509999999995</v>
      </c>
      <c r="BH586" s="29">
        <v>69.574590000000001</v>
      </c>
      <c r="BI586" s="29">
        <v>69.333640000000003</v>
      </c>
      <c r="BJ586" s="29">
        <v>69.075659999999999</v>
      </c>
      <c r="BK586" s="29">
        <v>69.51746</v>
      </c>
      <c r="BL586" s="29">
        <v>71.618179999999995</v>
      </c>
      <c r="BM586" s="29">
        <v>75.296899999999994</v>
      </c>
      <c r="BN586" s="29">
        <v>79.548069999999996</v>
      </c>
      <c r="BO586" s="29">
        <v>83.504959999999997</v>
      </c>
      <c r="BP586" s="29">
        <v>85.915819999999997</v>
      </c>
      <c r="BQ586" s="29">
        <v>87.014629999999997</v>
      </c>
      <c r="BR586" s="29">
        <v>87.282489999999996</v>
      </c>
      <c r="BS586" s="29">
        <v>86.946489999999997</v>
      </c>
      <c r="BT586" s="29">
        <v>86.756270000000001</v>
      </c>
      <c r="BU586" s="29">
        <v>85.971239999999995</v>
      </c>
      <c r="BV586" s="29">
        <v>84.457830000000001</v>
      </c>
      <c r="BW586" s="29">
        <v>82.915109999999999</v>
      </c>
      <c r="BX586" s="29">
        <v>80.245720000000006</v>
      </c>
      <c r="BY586" s="29">
        <v>77.422619999999995</v>
      </c>
      <c r="BZ586" s="29">
        <v>75.288380000000004</v>
      </c>
      <c r="CA586" s="29">
        <v>74.061400000000006</v>
      </c>
      <c r="CB586" s="29">
        <v>73.154309999999995</v>
      </c>
    </row>
    <row r="587" spans="1:105" x14ac:dyDescent="0.25">
      <c r="A587" s="9" t="s">
        <v>163</v>
      </c>
      <c r="B587" s="9" t="s">
        <v>164</v>
      </c>
      <c r="C587" s="9" t="s">
        <v>155</v>
      </c>
      <c r="D587" s="9" t="s">
        <v>17</v>
      </c>
      <c r="E587" s="9">
        <v>2024</v>
      </c>
      <c r="F587" s="9"/>
      <c r="BE587" s="29">
        <v>71.123630000000006</v>
      </c>
      <c r="BF587" s="29">
        <v>70.286490000000001</v>
      </c>
      <c r="BG587" s="29">
        <v>69.834509999999995</v>
      </c>
      <c r="BH587" s="29">
        <v>69.574590000000001</v>
      </c>
      <c r="BI587" s="29">
        <v>69.333640000000003</v>
      </c>
      <c r="BJ587" s="29">
        <v>69.075659999999999</v>
      </c>
      <c r="BK587" s="29">
        <v>69.51746</v>
      </c>
      <c r="BL587" s="29">
        <v>71.618179999999995</v>
      </c>
      <c r="BM587" s="29">
        <v>75.296899999999994</v>
      </c>
      <c r="BN587" s="29">
        <v>79.548069999999996</v>
      </c>
      <c r="BO587" s="29">
        <v>83.504959999999997</v>
      </c>
      <c r="BP587" s="29">
        <v>85.915819999999997</v>
      </c>
      <c r="BQ587" s="29">
        <v>87.014629999999997</v>
      </c>
      <c r="BR587" s="29">
        <v>87.282489999999996</v>
      </c>
      <c r="BS587" s="29">
        <v>86.946489999999997</v>
      </c>
      <c r="BT587" s="29">
        <v>86.756270000000001</v>
      </c>
      <c r="BU587" s="29">
        <v>85.971239999999995</v>
      </c>
      <c r="BV587" s="29">
        <v>84.457830000000001</v>
      </c>
      <c r="BW587" s="29">
        <v>82.915109999999999</v>
      </c>
      <c r="BX587" s="29">
        <v>80.245720000000006</v>
      </c>
      <c r="BY587" s="29">
        <v>77.422619999999995</v>
      </c>
      <c r="BZ587" s="29">
        <v>75.288380000000004</v>
      </c>
      <c r="CA587" s="29">
        <v>74.061400000000006</v>
      </c>
      <c r="CB587" s="29">
        <v>73.154309999999995</v>
      </c>
    </row>
    <row r="588" spans="1:105" x14ac:dyDescent="0.25">
      <c r="A588" s="9" t="s">
        <v>163</v>
      </c>
      <c r="B588" s="9" t="s">
        <v>164</v>
      </c>
      <c r="C588" s="9" t="s">
        <v>155</v>
      </c>
      <c r="D588" s="9" t="s">
        <v>17</v>
      </c>
      <c r="E588" s="9">
        <v>2025</v>
      </c>
      <c r="F588" s="9"/>
      <c r="BE588" s="29">
        <v>71.123630000000006</v>
      </c>
      <c r="BF588" s="29">
        <v>70.286490000000001</v>
      </c>
      <c r="BG588" s="29">
        <v>69.834509999999995</v>
      </c>
      <c r="BH588" s="29">
        <v>69.574590000000001</v>
      </c>
      <c r="BI588" s="29">
        <v>69.333640000000003</v>
      </c>
      <c r="BJ588" s="29">
        <v>69.075659999999999</v>
      </c>
      <c r="BK588" s="29">
        <v>69.51746</v>
      </c>
      <c r="BL588" s="29">
        <v>71.618179999999995</v>
      </c>
      <c r="BM588" s="29">
        <v>75.296899999999994</v>
      </c>
      <c r="BN588" s="29">
        <v>79.548069999999996</v>
      </c>
      <c r="BO588" s="29">
        <v>83.504959999999997</v>
      </c>
      <c r="BP588" s="29">
        <v>85.915819999999997</v>
      </c>
      <c r="BQ588" s="29">
        <v>87.014629999999997</v>
      </c>
      <c r="BR588" s="29">
        <v>87.282489999999996</v>
      </c>
      <c r="BS588" s="29">
        <v>86.946489999999997</v>
      </c>
      <c r="BT588" s="29">
        <v>86.756270000000001</v>
      </c>
      <c r="BU588" s="29">
        <v>85.971239999999995</v>
      </c>
      <c r="BV588" s="29">
        <v>84.457830000000001</v>
      </c>
      <c r="BW588" s="29">
        <v>82.915109999999999</v>
      </c>
      <c r="BX588" s="29">
        <v>80.245720000000006</v>
      </c>
      <c r="BY588" s="29">
        <v>77.422619999999995</v>
      </c>
      <c r="BZ588" s="29">
        <v>75.288380000000004</v>
      </c>
      <c r="CA588" s="29">
        <v>74.061400000000006</v>
      </c>
      <c r="CB588" s="29">
        <v>73.154309999999995</v>
      </c>
    </row>
    <row r="589" spans="1:105" x14ac:dyDescent="0.25">
      <c r="A589" s="9" t="s">
        <v>163</v>
      </c>
      <c r="B589" s="9" t="s">
        <v>164</v>
      </c>
      <c r="C589" s="9" t="s">
        <v>155</v>
      </c>
      <c r="D589" s="9" t="s">
        <v>17</v>
      </c>
      <c r="E589" s="9">
        <v>2026</v>
      </c>
      <c r="F589" s="9"/>
      <c r="BE589" s="29">
        <v>71.123630000000006</v>
      </c>
      <c r="BF589" s="29">
        <v>70.286490000000001</v>
      </c>
      <c r="BG589" s="29">
        <v>69.834509999999995</v>
      </c>
      <c r="BH589" s="29">
        <v>69.574590000000001</v>
      </c>
      <c r="BI589" s="29">
        <v>69.333640000000003</v>
      </c>
      <c r="BJ589" s="29">
        <v>69.075659999999999</v>
      </c>
      <c r="BK589" s="29">
        <v>69.51746</v>
      </c>
      <c r="BL589" s="29">
        <v>71.618179999999995</v>
      </c>
      <c r="BM589" s="29">
        <v>75.296899999999994</v>
      </c>
      <c r="BN589" s="29">
        <v>79.548069999999996</v>
      </c>
      <c r="BO589" s="29">
        <v>83.504959999999997</v>
      </c>
      <c r="BP589" s="29">
        <v>85.915819999999997</v>
      </c>
      <c r="BQ589" s="29">
        <v>87.014629999999997</v>
      </c>
      <c r="BR589" s="29">
        <v>87.282489999999996</v>
      </c>
      <c r="BS589" s="29">
        <v>86.946489999999997</v>
      </c>
      <c r="BT589" s="29">
        <v>86.756270000000001</v>
      </c>
      <c r="BU589" s="29">
        <v>85.971239999999995</v>
      </c>
      <c r="BV589" s="29">
        <v>84.457830000000001</v>
      </c>
      <c r="BW589" s="29">
        <v>82.915109999999999</v>
      </c>
      <c r="BX589" s="29">
        <v>80.245720000000006</v>
      </c>
      <c r="BY589" s="29">
        <v>77.422619999999995</v>
      </c>
      <c r="BZ589" s="29">
        <v>75.288380000000004</v>
      </c>
      <c r="CA589" s="29">
        <v>74.061400000000006</v>
      </c>
      <c r="CB589" s="29">
        <v>73.154309999999995</v>
      </c>
    </row>
    <row r="590" spans="1:105" x14ac:dyDescent="0.25">
      <c r="A590" s="9" t="s">
        <v>163</v>
      </c>
      <c r="B590" s="9" t="s">
        <v>164</v>
      </c>
      <c r="C590" s="9" t="s">
        <v>156</v>
      </c>
      <c r="D590" s="9" t="s">
        <v>148</v>
      </c>
      <c r="E590" s="9">
        <v>2015</v>
      </c>
      <c r="F590" s="9">
        <v>5</v>
      </c>
      <c r="BE590" s="29">
        <v>62.104849999999999</v>
      </c>
      <c r="BF590" s="29">
        <v>61.854849999999999</v>
      </c>
      <c r="BG590" s="29">
        <v>61.604849999999999</v>
      </c>
      <c r="BH590" s="29">
        <v>60.883960000000002</v>
      </c>
      <c r="BI590" s="29">
        <v>60.488430000000001</v>
      </c>
      <c r="BJ590" s="29">
        <v>59.860669999999999</v>
      </c>
      <c r="BK590" s="29">
        <v>61.718879999999999</v>
      </c>
      <c r="BL590" s="29">
        <v>63.95776</v>
      </c>
      <c r="BM590" s="29">
        <v>67.339550000000003</v>
      </c>
      <c r="BN590" s="29">
        <v>70.931200000000004</v>
      </c>
      <c r="BO590" s="29">
        <v>73.728880000000004</v>
      </c>
      <c r="BP590" s="29">
        <v>74.740520000000004</v>
      </c>
      <c r="BQ590" s="29">
        <v>74.136340000000004</v>
      </c>
      <c r="BR590" s="29">
        <v>74.809259999999995</v>
      </c>
      <c r="BS590" s="29">
        <v>75.405889999999999</v>
      </c>
      <c r="BT590" s="29">
        <v>74.603210000000004</v>
      </c>
      <c r="BU590" s="29">
        <v>73.815969999999993</v>
      </c>
      <c r="BV590" s="29">
        <v>72.729259999999996</v>
      </c>
      <c r="BW590" s="29">
        <v>71.437389999999994</v>
      </c>
      <c r="BX590" s="29">
        <v>68.56635</v>
      </c>
      <c r="BY590" s="29">
        <v>66.721789999999999</v>
      </c>
      <c r="BZ590" s="29">
        <v>65.765749999999997</v>
      </c>
      <c r="CA590" s="29">
        <v>65.515749999999997</v>
      </c>
      <c r="CB590" s="29">
        <v>64.321340000000006</v>
      </c>
    </row>
    <row r="591" spans="1:105" x14ac:dyDescent="0.25">
      <c r="A591" s="9" t="s">
        <v>163</v>
      </c>
      <c r="B591" s="9" t="s">
        <v>164</v>
      </c>
      <c r="C591" s="9" t="s">
        <v>156</v>
      </c>
      <c r="D591" s="9" t="s">
        <v>148</v>
      </c>
      <c r="E591" s="9">
        <v>2015</v>
      </c>
      <c r="F591" s="9">
        <v>6</v>
      </c>
      <c r="BE591" s="29">
        <v>63.009099999999997</v>
      </c>
      <c r="BF591" s="29">
        <v>62.863579999999999</v>
      </c>
      <c r="BG591" s="29">
        <v>62.154620000000001</v>
      </c>
      <c r="BH591" s="29">
        <v>62.232610000000001</v>
      </c>
      <c r="BI591" s="29">
        <v>61.273650000000004</v>
      </c>
      <c r="BJ591" s="29">
        <v>61.784399999999998</v>
      </c>
      <c r="BK591" s="29">
        <v>62.056789999999999</v>
      </c>
      <c r="BL591" s="29">
        <v>64.348659999999995</v>
      </c>
      <c r="BM591" s="29">
        <v>66.510750000000002</v>
      </c>
      <c r="BN591" s="29">
        <v>68.86694</v>
      </c>
      <c r="BO591" s="29">
        <v>71.449849999999998</v>
      </c>
      <c r="BP591" s="29">
        <v>73.719329999999999</v>
      </c>
      <c r="BQ591" s="29">
        <v>75.152979999999999</v>
      </c>
      <c r="BR591" s="29">
        <v>75.913730000000001</v>
      </c>
      <c r="BS591" s="29">
        <v>76.320890000000006</v>
      </c>
      <c r="BT591" s="29">
        <v>76.130600000000001</v>
      </c>
      <c r="BU591" s="29">
        <v>75.168729999999996</v>
      </c>
      <c r="BV591" s="29">
        <v>74.224329999999995</v>
      </c>
      <c r="BW591" s="29">
        <v>72.387609999999995</v>
      </c>
      <c r="BX591" s="29">
        <v>70.371039999999994</v>
      </c>
      <c r="BY591" s="29">
        <v>67.4482</v>
      </c>
      <c r="BZ591" s="29">
        <v>66.246269999999996</v>
      </c>
      <c r="CA591" s="29">
        <v>65.525670000000005</v>
      </c>
      <c r="CB591" s="29">
        <v>64.778580000000005</v>
      </c>
    </row>
    <row r="592" spans="1:105" x14ac:dyDescent="0.25">
      <c r="A592" s="9" t="s">
        <v>163</v>
      </c>
      <c r="B592" s="9" t="s">
        <v>164</v>
      </c>
      <c r="C592" s="9" t="s">
        <v>156</v>
      </c>
      <c r="D592" s="9" t="s">
        <v>148</v>
      </c>
      <c r="E592" s="9">
        <v>2015</v>
      </c>
      <c r="F592" s="9">
        <v>7</v>
      </c>
      <c r="G592" s="9">
        <v>65.049430000000001</v>
      </c>
      <c r="H592" s="9">
        <v>64.189160000000001</v>
      </c>
      <c r="I592" s="9">
        <v>66.882369999999995</v>
      </c>
      <c r="J592" s="9">
        <v>73.352540000000005</v>
      </c>
      <c r="K592" s="9">
        <v>81.715819999999994</v>
      </c>
      <c r="L592" s="9">
        <v>95.959209999999999</v>
      </c>
      <c r="M592" s="9">
        <v>108.9821</v>
      </c>
      <c r="N592" s="9">
        <v>126.5939</v>
      </c>
      <c r="O592" s="9">
        <v>136.364</v>
      </c>
      <c r="P592" s="9">
        <v>147.1728</v>
      </c>
      <c r="Q592" s="9">
        <v>150.58269999999999</v>
      </c>
      <c r="R592" s="9">
        <v>156.93090000000001</v>
      </c>
      <c r="S592" s="9">
        <v>157.41550000000001</v>
      </c>
      <c r="T592" s="9">
        <v>142.78649999999999</v>
      </c>
      <c r="U592" s="9">
        <v>145.07169999999999</v>
      </c>
      <c r="V592" s="9">
        <v>144.27809999999999</v>
      </c>
      <c r="W592" s="9">
        <v>145.73869999999999</v>
      </c>
      <c r="X592" s="9">
        <v>148.02590000000001</v>
      </c>
      <c r="Y592" s="9">
        <v>163.18260000000001</v>
      </c>
      <c r="Z592" s="9">
        <v>153.16560000000001</v>
      </c>
      <c r="AA592" s="9">
        <v>122.9528</v>
      </c>
      <c r="AB592" s="9">
        <v>94.603030000000004</v>
      </c>
      <c r="AC592" s="9">
        <v>76.036770000000004</v>
      </c>
      <c r="AD592" s="9">
        <v>75.716769999999997</v>
      </c>
      <c r="AE592" s="9">
        <v>144.81979999999999</v>
      </c>
      <c r="AF592" s="9">
        <v>66.782880000000006</v>
      </c>
      <c r="AG592" s="9">
        <v>65.779259999999994</v>
      </c>
      <c r="AH592" s="9">
        <v>68.595489999999998</v>
      </c>
      <c r="AI592" s="9">
        <v>74.703990000000005</v>
      </c>
      <c r="AJ592" s="9">
        <v>83.006</v>
      </c>
      <c r="AK592" s="9">
        <v>96.864360000000005</v>
      </c>
      <c r="AL592" s="9">
        <v>109.46299999999999</v>
      </c>
      <c r="AM592" s="9">
        <v>124.7508</v>
      </c>
      <c r="AN592" s="9">
        <v>134.36799999999999</v>
      </c>
      <c r="AO592" s="9">
        <v>145.4204</v>
      </c>
      <c r="AP592" s="9">
        <v>148.3227</v>
      </c>
      <c r="AQ592" s="9">
        <v>152.21379999999999</v>
      </c>
      <c r="AR592" s="9">
        <v>152.74780000000001</v>
      </c>
      <c r="AS592" s="9">
        <v>156.6491</v>
      </c>
      <c r="AT592" s="9">
        <v>158.49950000000001</v>
      </c>
      <c r="AU592" s="9">
        <v>159.5153</v>
      </c>
      <c r="AV592" s="9">
        <v>162.26750000000001</v>
      </c>
      <c r="AW592" s="9">
        <v>161.96469999999999</v>
      </c>
      <c r="AX592" s="9">
        <v>159.77330000000001</v>
      </c>
      <c r="AY592" s="9">
        <v>152.61150000000001</v>
      </c>
      <c r="AZ592" s="9">
        <v>122.8185</v>
      </c>
      <c r="BA592" s="9">
        <v>94.617159999999998</v>
      </c>
      <c r="BB592" s="9">
        <v>75.868750000000006</v>
      </c>
      <c r="BC592" s="9">
        <v>75.481380000000001</v>
      </c>
      <c r="BD592" s="9">
        <v>159.24209999999999</v>
      </c>
      <c r="BE592" s="29">
        <v>68.027469999999994</v>
      </c>
      <c r="BF592" s="29">
        <v>67.398960000000002</v>
      </c>
      <c r="BG592" s="29">
        <v>67.087069999999997</v>
      </c>
      <c r="BH592" s="29">
        <v>66.941040000000001</v>
      </c>
      <c r="BI592" s="29">
        <v>66.783320000000003</v>
      </c>
      <c r="BJ592" s="29">
        <v>66.783320000000003</v>
      </c>
      <c r="BK592" s="29">
        <v>67.303120000000007</v>
      </c>
      <c r="BL592" s="29">
        <v>68.60915</v>
      </c>
      <c r="BM592" s="29">
        <v>70.849010000000007</v>
      </c>
      <c r="BN592" s="29">
        <v>73.804010000000005</v>
      </c>
      <c r="BO592" s="29">
        <v>75.391090000000005</v>
      </c>
      <c r="BP592" s="29">
        <v>74.028369999999995</v>
      </c>
      <c r="BQ592" s="29">
        <v>74.809849999999997</v>
      </c>
      <c r="BR592" s="29">
        <v>77.297520000000006</v>
      </c>
      <c r="BS592" s="29">
        <v>78.977720000000005</v>
      </c>
      <c r="BT592" s="29">
        <v>79.258570000000006</v>
      </c>
      <c r="BU592" s="29">
        <v>80.328559999999996</v>
      </c>
      <c r="BV592" s="29">
        <v>79.536479999999997</v>
      </c>
      <c r="BW592" s="29">
        <v>75.857870000000005</v>
      </c>
      <c r="BX592" s="29">
        <v>73.442130000000006</v>
      </c>
      <c r="BY592" s="29">
        <v>71.963759999999994</v>
      </c>
      <c r="BZ592" s="29">
        <v>71.454999999999998</v>
      </c>
      <c r="CA592" s="29">
        <v>70.477279999999993</v>
      </c>
      <c r="CB592" s="29">
        <v>70.188119999999998</v>
      </c>
      <c r="CC592" s="9">
        <v>0.2357822</v>
      </c>
      <c r="CD592" s="9">
        <v>0.2132888</v>
      </c>
      <c r="CE592" s="9">
        <v>0.18766330000000001</v>
      </c>
      <c r="CF592" s="9">
        <v>0.15166940000000001</v>
      </c>
      <c r="CG592" s="9">
        <v>0.1451202</v>
      </c>
      <c r="CH592" s="9">
        <v>0.16950609999999999</v>
      </c>
      <c r="CI592" s="9">
        <v>0.1875356</v>
      </c>
      <c r="CJ592" s="9">
        <v>0.28056429999999999</v>
      </c>
      <c r="CK592" s="9">
        <v>0.3565953</v>
      </c>
      <c r="CL592" s="9">
        <v>0.44451889999999999</v>
      </c>
      <c r="CM592" s="9">
        <v>0.45196249999999999</v>
      </c>
      <c r="CN592" s="9">
        <v>0.58728179999999996</v>
      </c>
      <c r="CO592" s="9">
        <v>0.46346409999999999</v>
      </c>
      <c r="CP592" s="9">
        <v>0.4656748</v>
      </c>
      <c r="CQ592" s="9">
        <v>0.71761129999999995</v>
      </c>
      <c r="CR592" s="9">
        <v>0.80392620000000004</v>
      </c>
      <c r="CS592" s="9">
        <v>0.99912140000000005</v>
      </c>
      <c r="CT592" s="9">
        <v>1.074967</v>
      </c>
      <c r="CU592" s="9">
        <v>1.3912580000000001</v>
      </c>
      <c r="CV592" s="9">
        <v>1.246267</v>
      </c>
      <c r="CW592" s="9">
        <v>0.84645429999999999</v>
      </c>
      <c r="CX592" s="9">
        <v>0.58794349999999995</v>
      </c>
      <c r="CY592" s="9">
        <v>0.46201550000000002</v>
      </c>
      <c r="CZ592" s="9">
        <v>0.43420029999999998</v>
      </c>
      <c r="DA592" s="9">
        <v>0.64417979999999997</v>
      </c>
    </row>
    <row r="593" spans="1:105" x14ac:dyDescent="0.25">
      <c r="A593" s="9" t="s">
        <v>163</v>
      </c>
      <c r="B593" s="9" t="s">
        <v>164</v>
      </c>
      <c r="C593" s="9" t="s">
        <v>156</v>
      </c>
      <c r="D593" s="9" t="s">
        <v>148</v>
      </c>
      <c r="E593" s="9">
        <v>2015</v>
      </c>
      <c r="F593" s="9">
        <v>8</v>
      </c>
      <c r="BE593" s="29">
        <v>71.206140000000005</v>
      </c>
      <c r="BF593" s="29">
        <v>71.415490000000005</v>
      </c>
      <c r="BG593" s="29">
        <v>70.756640000000004</v>
      </c>
      <c r="BH593" s="29">
        <v>70.595839999999995</v>
      </c>
      <c r="BI593" s="29">
        <v>70.368319999999997</v>
      </c>
      <c r="BJ593" s="29">
        <v>69.853819999999999</v>
      </c>
      <c r="BK593" s="29">
        <v>69.970659999999995</v>
      </c>
      <c r="BL593" s="29">
        <v>69.644480000000001</v>
      </c>
      <c r="BM593" s="29">
        <v>71.287840000000003</v>
      </c>
      <c r="BN593" s="29">
        <v>73.991519999999994</v>
      </c>
      <c r="BO593" s="29">
        <v>77.551209999999998</v>
      </c>
      <c r="BP593" s="29">
        <v>80.083889999999997</v>
      </c>
      <c r="BQ593" s="29">
        <v>81.498850000000004</v>
      </c>
      <c r="BR593" s="29">
        <v>82.184880000000007</v>
      </c>
      <c r="BS593" s="29">
        <v>81.744200000000006</v>
      </c>
      <c r="BT593" s="29">
        <v>81.506379999999993</v>
      </c>
      <c r="BU593" s="29">
        <v>80.841380000000001</v>
      </c>
      <c r="BV593" s="29">
        <v>79.933030000000002</v>
      </c>
      <c r="BW593" s="29">
        <v>77.214370000000002</v>
      </c>
      <c r="BX593" s="29">
        <v>75.880830000000003</v>
      </c>
      <c r="BY593" s="29">
        <v>74.107479999999995</v>
      </c>
      <c r="BZ593" s="29">
        <v>73.29813</v>
      </c>
      <c r="CA593" s="29">
        <v>72.56832</v>
      </c>
      <c r="CB593" s="29">
        <v>72.493979999999993</v>
      </c>
    </row>
    <row r="594" spans="1:105" x14ac:dyDescent="0.25">
      <c r="A594" s="9" t="s">
        <v>163</v>
      </c>
      <c r="B594" s="9" t="s">
        <v>164</v>
      </c>
      <c r="C594" s="9" t="s">
        <v>156</v>
      </c>
      <c r="D594" s="9" t="s">
        <v>148</v>
      </c>
      <c r="E594" s="9">
        <v>2015</v>
      </c>
      <c r="F594" s="9">
        <v>9</v>
      </c>
      <c r="BE594" s="29">
        <v>67.66019</v>
      </c>
      <c r="BF594" s="29">
        <v>67.202280000000002</v>
      </c>
      <c r="BG594" s="29">
        <v>67.064350000000005</v>
      </c>
      <c r="BH594" s="29">
        <v>65.809160000000006</v>
      </c>
      <c r="BI594" s="29">
        <v>65.805599999999998</v>
      </c>
      <c r="BJ594" s="29">
        <v>65.679360000000003</v>
      </c>
      <c r="BK594" s="29">
        <v>66.468959999999996</v>
      </c>
      <c r="BL594" s="29">
        <v>67.676879999999997</v>
      </c>
      <c r="BM594" s="29">
        <v>71.972769999999997</v>
      </c>
      <c r="BN594" s="29">
        <v>77.034649999999999</v>
      </c>
      <c r="BO594" s="29">
        <v>82.534649999999999</v>
      </c>
      <c r="BP594" s="29">
        <v>84.374660000000006</v>
      </c>
      <c r="BQ594" s="29">
        <v>84.736289999999997</v>
      </c>
      <c r="BR594" s="29">
        <v>84.402569999999997</v>
      </c>
      <c r="BS594" s="29">
        <v>85.734899999999996</v>
      </c>
      <c r="BT594" s="29">
        <v>87.112530000000007</v>
      </c>
      <c r="BU594" s="29">
        <v>86.408169999999998</v>
      </c>
      <c r="BV594" s="29">
        <v>85.318169999999995</v>
      </c>
      <c r="BW594" s="29">
        <v>83.368369999999999</v>
      </c>
      <c r="BX594" s="29">
        <v>79.688559999999995</v>
      </c>
      <c r="BY594" s="29">
        <v>76.943960000000004</v>
      </c>
      <c r="BZ594" s="29">
        <v>75.823560000000001</v>
      </c>
      <c r="CA594" s="29">
        <v>74.426439999999999</v>
      </c>
      <c r="CB594" s="29">
        <v>73.078320000000005</v>
      </c>
    </row>
    <row r="595" spans="1:105" x14ac:dyDescent="0.25">
      <c r="A595" s="9" t="s">
        <v>163</v>
      </c>
      <c r="B595" s="9" t="s">
        <v>164</v>
      </c>
      <c r="C595" s="9" t="s">
        <v>156</v>
      </c>
      <c r="D595" s="9" t="s">
        <v>148</v>
      </c>
      <c r="E595" s="9">
        <v>2015</v>
      </c>
      <c r="F595" s="9">
        <v>10</v>
      </c>
      <c r="BE595" s="29">
        <v>65.131630000000001</v>
      </c>
      <c r="BF595" s="29">
        <v>64.592479999999995</v>
      </c>
      <c r="BG595" s="29">
        <v>64.246639999999999</v>
      </c>
      <c r="BH595" s="29">
        <v>63.72683</v>
      </c>
      <c r="BI595" s="29">
        <v>63.261240000000001</v>
      </c>
      <c r="BJ595" s="29">
        <v>62.375790000000002</v>
      </c>
      <c r="BK595" s="29">
        <v>62.618119999999998</v>
      </c>
      <c r="BL595" s="29">
        <v>64.247079999999997</v>
      </c>
      <c r="BM595" s="29">
        <v>67.711290000000005</v>
      </c>
      <c r="BN595" s="29">
        <v>72.031289999999998</v>
      </c>
      <c r="BO595" s="29">
        <v>75.253169999999997</v>
      </c>
      <c r="BP595" s="29">
        <v>77.276539999999997</v>
      </c>
      <c r="BQ595" s="29">
        <v>80.009010000000004</v>
      </c>
      <c r="BR595" s="29">
        <v>80.998419999999996</v>
      </c>
      <c r="BS595" s="29">
        <v>80.894450000000006</v>
      </c>
      <c r="BT595" s="29">
        <v>80.47569</v>
      </c>
      <c r="BU595" s="29">
        <v>80.495050000000006</v>
      </c>
      <c r="BV595" s="29">
        <v>80.071089999999998</v>
      </c>
      <c r="BW595" s="29">
        <v>75.581680000000006</v>
      </c>
      <c r="BX595" s="29">
        <v>71.701639999999998</v>
      </c>
      <c r="BY595" s="29">
        <v>69.719149999999999</v>
      </c>
      <c r="BZ595" s="29">
        <v>68.098309999999998</v>
      </c>
      <c r="CA595" s="29">
        <v>66.940600000000003</v>
      </c>
      <c r="CB595" s="29">
        <v>66.212869999999995</v>
      </c>
    </row>
    <row r="596" spans="1:105" x14ac:dyDescent="0.25">
      <c r="A596" s="9" t="s">
        <v>163</v>
      </c>
      <c r="B596" s="9" t="s">
        <v>164</v>
      </c>
      <c r="C596" s="9" t="s">
        <v>156</v>
      </c>
      <c r="D596" s="9" t="s">
        <v>148</v>
      </c>
      <c r="E596" s="9">
        <v>2016</v>
      </c>
      <c r="F596" s="9">
        <v>5</v>
      </c>
      <c r="BE596" s="29">
        <v>62.104849999999999</v>
      </c>
      <c r="BF596" s="29">
        <v>61.854849999999999</v>
      </c>
      <c r="BG596" s="29">
        <v>61.604849999999999</v>
      </c>
      <c r="BH596" s="29">
        <v>60.883960000000002</v>
      </c>
      <c r="BI596" s="29">
        <v>60.488430000000001</v>
      </c>
      <c r="BJ596" s="29">
        <v>59.860669999999999</v>
      </c>
      <c r="BK596" s="29">
        <v>61.718879999999999</v>
      </c>
      <c r="BL596" s="29">
        <v>63.95776</v>
      </c>
      <c r="BM596" s="29">
        <v>67.339550000000003</v>
      </c>
      <c r="BN596" s="29">
        <v>70.931200000000004</v>
      </c>
      <c r="BO596" s="29">
        <v>73.728880000000004</v>
      </c>
      <c r="BP596" s="29">
        <v>74.740520000000004</v>
      </c>
      <c r="BQ596" s="29">
        <v>74.136340000000004</v>
      </c>
      <c r="BR596" s="29">
        <v>74.809259999999995</v>
      </c>
      <c r="BS596" s="29">
        <v>75.405889999999999</v>
      </c>
      <c r="BT596" s="29">
        <v>74.603210000000004</v>
      </c>
      <c r="BU596" s="29">
        <v>73.815969999999993</v>
      </c>
      <c r="BV596" s="29">
        <v>72.729259999999996</v>
      </c>
      <c r="BW596" s="29">
        <v>71.437389999999994</v>
      </c>
      <c r="BX596" s="29">
        <v>68.56635</v>
      </c>
      <c r="BY596" s="29">
        <v>66.721789999999999</v>
      </c>
      <c r="BZ596" s="29">
        <v>65.765749999999997</v>
      </c>
      <c r="CA596" s="29">
        <v>65.515749999999997</v>
      </c>
      <c r="CB596" s="29">
        <v>64.321340000000006</v>
      </c>
    </row>
    <row r="597" spans="1:105" x14ac:dyDescent="0.25">
      <c r="A597" s="9" t="s">
        <v>163</v>
      </c>
      <c r="B597" s="9" t="s">
        <v>164</v>
      </c>
      <c r="C597" s="9" t="s">
        <v>156</v>
      </c>
      <c r="D597" s="9" t="s">
        <v>148</v>
      </c>
      <c r="E597" s="9">
        <v>2016</v>
      </c>
      <c r="F597" s="9">
        <v>6</v>
      </c>
      <c r="BE597" s="29">
        <v>63.009099999999997</v>
      </c>
      <c r="BF597" s="29">
        <v>62.863579999999999</v>
      </c>
      <c r="BG597" s="29">
        <v>62.154620000000001</v>
      </c>
      <c r="BH597" s="29">
        <v>62.232610000000001</v>
      </c>
      <c r="BI597" s="29">
        <v>61.273650000000004</v>
      </c>
      <c r="BJ597" s="29">
        <v>61.784399999999998</v>
      </c>
      <c r="BK597" s="29">
        <v>62.056789999999999</v>
      </c>
      <c r="BL597" s="29">
        <v>64.348659999999995</v>
      </c>
      <c r="BM597" s="29">
        <v>66.510750000000002</v>
      </c>
      <c r="BN597" s="29">
        <v>68.86694</v>
      </c>
      <c r="BO597" s="29">
        <v>71.449849999999998</v>
      </c>
      <c r="BP597" s="29">
        <v>73.719329999999999</v>
      </c>
      <c r="BQ597" s="29">
        <v>75.152979999999999</v>
      </c>
      <c r="BR597" s="29">
        <v>75.913730000000001</v>
      </c>
      <c r="BS597" s="29">
        <v>76.320890000000006</v>
      </c>
      <c r="BT597" s="29">
        <v>76.130600000000001</v>
      </c>
      <c r="BU597" s="29">
        <v>75.168729999999996</v>
      </c>
      <c r="BV597" s="29">
        <v>74.224329999999995</v>
      </c>
      <c r="BW597" s="29">
        <v>72.387609999999995</v>
      </c>
      <c r="BX597" s="29">
        <v>70.371039999999994</v>
      </c>
      <c r="BY597" s="29">
        <v>67.4482</v>
      </c>
      <c r="BZ597" s="29">
        <v>66.246269999999996</v>
      </c>
      <c r="CA597" s="29">
        <v>65.525670000000005</v>
      </c>
      <c r="CB597" s="29">
        <v>64.778580000000005</v>
      </c>
    </row>
    <row r="598" spans="1:105" x14ac:dyDescent="0.25">
      <c r="A598" s="9" t="s">
        <v>163</v>
      </c>
      <c r="B598" s="9" t="s">
        <v>164</v>
      </c>
      <c r="C598" s="9" t="s">
        <v>156</v>
      </c>
      <c r="D598" s="9" t="s">
        <v>148</v>
      </c>
      <c r="E598" s="9">
        <v>2016</v>
      </c>
      <c r="F598" s="9">
        <v>7</v>
      </c>
      <c r="G598" s="9">
        <v>65.039619999999999</v>
      </c>
      <c r="H598" s="9">
        <v>64.160960000000003</v>
      </c>
      <c r="I598" s="9">
        <v>66.859430000000003</v>
      </c>
      <c r="J598" s="9">
        <v>73.346999999999994</v>
      </c>
      <c r="K598" s="9">
        <v>81.730170000000001</v>
      </c>
      <c r="L598" s="9">
        <v>95.967849999999999</v>
      </c>
      <c r="M598" s="9">
        <v>108.9652</v>
      </c>
      <c r="N598" s="9">
        <v>126.58580000000001</v>
      </c>
      <c r="O598" s="9">
        <v>136.3948</v>
      </c>
      <c r="P598" s="9">
        <v>147.16249999999999</v>
      </c>
      <c r="Q598" s="9">
        <v>150.59450000000001</v>
      </c>
      <c r="R598" s="9">
        <v>156.92830000000001</v>
      </c>
      <c r="S598" s="9">
        <v>157.42339999999999</v>
      </c>
      <c r="T598" s="9">
        <v>142.79150000000001</v>
      </c>
      <c r="U598" s="9">
        <v>145.07669999999999</v>
      </c>
      <c r="V598" s="9">
        <v>144.28710000000001</v>
      </c>
      <c r="W598" s="9">
        <v>145.74019999999999</v>
      </c>
      <c r="X598" s="9">
        <v>148.035</v>
      </c>
      <c r="Y598" s="9">
        <v>163.1694</v>
      </c>
      <c r="Z598" s="9">
        <v>153.17840000000001</v>
      </c>
      <c r="AA598" s="9">
        <v>123.03570000000001</v>
      </c>
      <c r="AB598" s="9">
        <v>94.766239999999996</v>
      </c>
      <c r="AC598" s="9">
        <v>76.001909999999995</v>
      </c>
      <c r="AD598" s="9">
        <v>75.681899999999999</v>
      </c>
      <c r="AE598" s="9">
        <v>144.82429999999999</v>
      </c>
      <c r="AF598" s="9">
        <v>66.773070000000004</v>
      </c>
      <c r="AG598" s="9">
        <v>65.751069999999999</v>
      </c>
      <c r="AH598" s="9">
        <v>68.572550000000007</v>
      </c>
      <c r="AI598" s="9">
        <v>74.698449999999994</v>
      </c>
      <c r="AJ598" s="9">
        <v>83.020359999999997</v>
      </c>
      <c r="AK598" s="9">
        <v>96.872990000000001</v>
      </c>
      <c r="AL598" s="9">
        <v>109.4461</v>
      </c>
      <c r="AM598" s="9">
        <v>124.7428</v>
      </c>
      <c r="AN598" s="9">
        <v>134.39869999999999</v>
      </c>
      <c r="AO598" s="9">
        <v>145.41</v>
      </c>
      <c r="AP598" s="9">
        <v>148.33439999999999</v>
      </c>
      <c r="AQ598" s="9">
        <v>152.21119999999999</v>
      </c>
      <c r="AR598" s="9">
        <v>152.75579999999999</v>
      </c>
      <c r="AS598" s="9">
        <v>156.6541</v>
      </c>
      <c r="AT598" s="9">
        <v>158.5044</v>
      </c>
      <c r="AU598" s="9">
        <v>159.52430000000001</v>
      </c>
      <c r="AV598" s="9">
        <v>162.26900000000001</v>
      </c>
      <c r="AW598" s="9">
        <v>161.97380000000001</v>
      </c>
      <c r="AX598" s="9">
        <v>159.76009999999999</v>
      </c>
      <c r="AY598" s="9">
        <v>152.62430000000001</v>
      </c>
      <c r="AZ598" s="9">
        <v>122.9014</v>
      </c>
      <c r="BA598" s="9">
        <v>94.780370000000005</v>
      </c>
      <c r="BB598" s="9">
        <v>75.833889999999997</v>
      </c>
      <c r="BC598" s="9">
        <v>75.446510000000004</v>
      </c>
      <c r="BD598" s="9">
        <v>159.2465</v>
      </c>
      <c r="BE598" s="29">
        <v>68.027469999999994</v>
      </c>
      <c r="BF598" s="29">
        <v>67.398960000000002</v>
      </c>
      <c r="BG598" s="29">
        <v>67.087069999999997</v>
      </c>
      <c r="BH598" s="29">
        <v>66.941040000000001</v>
      </c>
      <c r="BI598" s="29">
        <v>66.783320000000003</v>
      </c>
      <c r="BJ598" s="29">
        <v>66.783320000000003</v>
      </c>
      <c r="BK598" s="29">
        <v>67.303120000000007</v>
      </c>
      <c r="BL598" s="29">
        <v>68.60915</v>
      </c>
      <c r="BM598" s="29">
        <v>70.849010000000007</v>
      </c>
      <c r="BN598" s="29">
        <v>73.804010000000005</v>
      </c>
      <c r="BO598" s="29">
        <v>75.391090000000005</v>
      </c>
      <c r="BP598" s="29">
        <v>74.028369999999995</v>
      </c>
      <c r="BQ598" s="29">
        <v>74.809849999999997</v>
      </c>
      <c r="BR598" s="29">
        <v>77.297520000000006</v>
      </c>
      <c r="BS598" s="29">
        <v>78.977720000000005</v>
      </c>
      <c r="BT598" s="29">
        <v>79.258570000000006</v>
      </c>
      <c r="BU598" s="29">
        <v>80.328559999999996</v>
      </c>
      <c r="BV598" s="29">
        <v>79.536479999999997</v>
      </c>
      <c r="BW598" s="29">
        <v>75.857870000000005</v>
      </c>
      <c r="BX598" s="29">
        <v>73.442130000000006</v>
      </c>
      <c r="BY598" s="29">
        <v>71.963759999999994</v>
      </c>
      <c r="BZ598" s="29">
        <v>71.454999999999998</v>
      </c>
      <c r="CA598" s="29">
        <v>70.477279999999993</v>
      </c>
      <c r="CB598" s="29">
        <v>70.188119999999998</v>
      </c>
      <c r="CC598" s="9">
        <v>0.2360207</v>
      </c>
      <c r="CD598" s="9">
        <v>0.21362800000000001</v>
      </c>
      <c r="CE598" s="9">
        <v>0.18794640000000001</v>
      </c>
      <c r="CF598" s="9">
        <v>0.1519305</v>
      </c>
      <c r="CG598" s="9">
        <v>0.14538680000000001</v>
      </c>
      <c r="CH598" s="9">
        <v>0.16978470000000001</v>
      </c>
      <c r="CI598" s="9">
        <v>0.1878311</v>
      </c>
      <c r="CJ598" s="9">
        <v>0.2809219</v>
      </c>
      <c r="CK598" s="9">
        <v>0.35694110000000001</v>
      </c>
      <c r="CL598" s="9">
        <v>0.44527699999999998</v>
      </c>
      <c r="CM598" s="9">
        <v>0.45292510000000002</v>
      </c>
      <c r="CN598" s="9">
        <v>0.58801049999999999</v>
      </c>
      <c r="CO598" s="9">
        <v>0.46439370000000002</v>
      </c>
      <c r="CP598" s="9">
        <v>0.46671950000000001</v>
      </c>
      <c r="CQ598" s="9">
        <v>0.7177443</v>
      </c>
      <c r="CR598" s="9">
        <v>0.80407989999999996</v>
      </c>
      <c r="CS598" s="9">
        <v>0.99876390000000004</v>
      </c>
      <c r="CT598" s="9">
        <v>1.0748549999999999</v>
      </c>
      <c r="CU598" s="9">
        <v>1.3907320000000001</v>
      </c>
      <c r="CV598" s="9">
        <v>1.2461329999999999</v>
      </c>
      <c r="CW598" s="9">
        <v>0.84726659999999998</v>
      </c>
      <c r="CX598" s="9">
        <v>0.58861399999999997</v>
      </c>
      <c r="CY598" s="9">
        <v>0.46290100000000001</v>
      </c>
      <c r="CZ598" s="9">
        <v>0.43522149999999998</v>
      </c>
      <c r="DA598" s="9">
        <v>0.64402459999999995</v>
      </c>
    </row>
    <row r="599" spans="1:105" x14ac:dyDescent="0.25">
      <c r="A599" s="9" t="s">
        <v>163</v>
      </c>
      <c r="B599" s="9" t="s">
        <v>164</v>
      </c>
      <c r="C599" s="9" t="s">
        <v>156</v>
      </c>
      <c r="D599" s="9" t="s">
        <v>148</v>
      </c>
      <c r="E599" s="9">
        <v>2016</v>
      </c>
      <c r="F599" s="9">
        <v>8</v>
      </c>
      <c r="BE599" s="29">
        <v>71.206140000000005</v>
      </c>
      <c r="BF599" s="29">
        <v>71.415490000000005</v>
      </c>
      <c r="BG599" s="29">
        <v>70.756640000000004</v>
      </c>
      <c r="BH599" s="29">
        <v>70.595839999999995</v>
      </c>
      <c r="BI599" s="29">
        <v>70.368319999999997</v>
      </c>
      <c r="BJ599" s="29">
        <v>69.853819999999999</v>
      </c>
      <c r="BK599" s="29">
        <v>69.970659999999995</v>
      </c>
      <c r="BL599" s="29">
        <v>69.644480000000001</v>
      </c>
      <c r="BM599" s="29">
        <v>71.287840000000003</v>
      </c>
      <c r="BN599" s="29">
        <v>73.991519999999994</v>
      </c>
      <c r="BO599" s="29">
        <v>77.551209999999998</v>
      </c>
      <c r="BP599" s="29">
        <v>80.083889999999997</v>
      </c>
      <c r="BQ599" s="29">
        <v>81.498850000000004</v>
      </c>
      <c r="BR599" s="29">
        <v>82.184880000000007</v>
      </c>
      <c r="BS599" s="29">
        <v>81.744200000000006</v>
      </c>
      <c r="BT599" s="29">
        <v>81.506379999999993</v>
      </c>
      <c r="BU599" s="29">
        <v>80.841380000000001</v>
      </c>
      <c r="BV599" s="29">
        <v>79.933030000000002</v>
      </c>
      <c r="BW599" s="29">
        <v>77.214370000000002</v>
      </c>
      <c r="BX599" s="29">
        <v>75.880830000000003</v>
      </c>
      <c r="BY599" s="29">
        <v>74.107479999999995</v>
      </c>
      <c r="BZ599" s="29">
        <v>73.29813</v>
      </c>
      <c r="CA599" s="29">
        <v>72.56832</v>
      </c>
      <c r="CB599" s="29">
        <v>72.493979999999993</v>
      </c>
    </row>
    <row r="600" spans="1:105" x14ac:dyDescent="0.25">
      <c r="A600" s="9" t="s">
        <v>163</v>
      </c>
      <c r="B600" s="9" t="s">
        <v>164</v>
      </c>
      <c r="C600" s="9" t="s">
        <v>156</v>
      </c>
      <c r="D600" s="9" t="s">
        <v>148</v>
      </c>
      <c r="E600" s="9">
        <v>2016</v>
      </c>
      <c r="F600" s="9">
        <v>9</v>
      </c>
      <c r="BE600" s="29">
        <v>67.66019</v>
      </c>
      <c r="BF600" s="29">
        <v>67.202280000000002</v>
      </c>
      <c r="BG600" s="29">
        <v>67.064350000000005</v>
      </c>
      <c r="BH600" s="29">
        <v>65.809160000000006</v>
      </c>
      <c r="BI600" s="29">
        <v>65.805599999999998</v>
      </c>
      <c r="BJ600" s="29">
        <v>65.679360000000003</v>
      </c>
      <c r="BK600" s="29">
        <v>66.468959999999996</v>
      </c>
      <c r="BL600" s="29">
        <v>67.676879999999997</v>
      </c>
      <c r="BM600" s="29">
        <v>71.972769999999997</v>
      </c>
      <c r="BN600" s="29">
        <v>77.034649999999999</v>
      </c>
      <c r="BO600" s="29">
        <v>82.534649999999999</v>
      </c>
      <c r="BP600" s="29">
        <v>84.374660000000006</v>
      </c>
      <c r="BQ600" s="29">
        <v>84.736289999999997</v>
      </c>
      <c r="BR600" s="29">
        <v>84.402569999999997</v>
      </c>
      <c r="BS600" s="29">
        <v>85.734899999999996</v>
      </c>
      <c r="BT600" s="29">
        <v>87.112530000000007</v>
      </c>
      <c r="BU600" s="29">
        <v>86.408169999999998</v>
      </c>
      <c r="BV600" s="29">
        <v>85.318169999999995</v>
      </c>
      <c r="BW600" s="29">
        <v>83.368369999999999</v>
      </c>
      <c r="BX600" s="29">
        <v>79.688559999999995</v>
      </c>
      <c r="BY600" s="29">
        <v>76.943960000000004</v>
      </c>
      <c r="BZ600" s="29">
        <v>75.823560000000001</v>
      </c>
      <c r="CA600" s="29">
        <v>74.426439999999999</v>
      </c>
      <c r="CB600" s="29">
        <v>73.078320000000005</v>
      </c>
    </row>
    <row r="601" spans="1:105" x14ac:dyDescent="0.25">
      <c r="A601" s="9" t="s">
        <v>163</v>
      </c>
      <c r="B601" s="9" t="s">
        <v>164</v>
      </c>
      <c r="C601" s="9" t="s">
        <v>156</v>
      </c>
      <c r="D601" s="9" t="s">
        <v>148</v>
      </c>
      <c r="E601" s="9">
        <v>2016</v>
      </c>
      <c r="F601" s="9">
        <v>10</v>
      </c>
      <c r="BE601" s="29">
        <v>65.131630000000001</v>
      </c>
      <c r="BF601" s="29">
        <v>64.592479999999995</v>
      </c>
      <c r="BG601" s="29">
        <v>64.246639999999999</v>
      </c>
      <c r="BH601" s="29">
        <v>63.72683</v>
      </c>
      <c r="BI601" s="29">
        <v>63.261240000000001</v>
      </c>
      <c r="BJ601" s="29">
        <v>62.375790000000002</v>
      </c>
      <c r="BK601" s="29">
        <v>62.618119999999998</v>
      </c>
      <c r="BL601" s="29">
        <v>64.247079999999997</v>
      </c>
      <c r="BM601" s="29">
        <v>67.711290000000005</v>
      </c>
      <c r="BN601" s="29">
        <v>72.031289999999998</v>
      </c>
      <c r="BO601" s="29">
        <v>75.253169999999997</v>
      </c>
      <c r="BP601" s="29">
        <v>77.276539999999997</v>
      </c>
      <c r="BQ601" s="29">
        <v>80.009010000000004</v>
      </c>
      <c r="BR601" s="29">
        <v>80.998419999999996</v>
      </c>
      <c r="BS601" s="29">
        <v>80.894450000000006</v>
      </c>
      <c r="BT601" s="29">
        <v>80.47569</v>
      </c>
      <c r="BU601" s="29">
        <v>80.495050000000006</v>
      </c>
      <c r="BV601" s="29">
        <v>80.071089999999998</v>
      </c>
      <c r="BW601" s="29">
        <v>75.581680000000006</v>
      </c>
      <c r="BX601" s="29">
        <v>71.701639999999998</v>
      </c>
      <c r="BY601" s="29">
        <v>69.719149999999999</v>
      </c>
      <c r="BZ601" s="29">
        <v>68.098309999999998</v>
      </c>
      <c r="CA601" s="29">
        <v>66.940600000000003</v>
      </c>
      <c r="CB601" s="29">
        <v>66.212869999999995</v>
      </c>
    </row>
    <row r="602" spans="1:105" x14ac:dyDescent="0.25">
      <c r="A602" s="9" t="s">
        <v>163</v>
      </c>
      <c r="B602" s="9" t="s">
        <v>164</v>
      </c>
      <c r="C602" s="9" t="s">
        <v>156</v>
      </c>
      <c r="D602" s="9" t="s">
        <v>148</v>
      </c>
      <c r="E602" s="9">
        <v>2017</v>
      </c>
      <c r="F602" s="9">
        <v>5</v>
      </c>
      <c r="BE602" s="29">
        <v>62.104849999999999</v>
      </c>
      <c r="BF602" s="29">
        <v>61.854849999999999</v>
      </c>
      <c r="BG602" s="29">
        <v>61.604849999999999</v>
      </c>
      <c r="BH602" s="29">
        <v>60.883960000000002</v>
      </c>
      <c r="BI602" s="29">
        <v>60.488430000000001</v>
      </c>
      <c r="BJ602" s="29">
        <v>59.860669999999999</v>
      </c>
      <c r="BK602" s="29">
        <v>61.718879999999999</v>
      </c>
      <c r="BL602" s="29">
        <v>63.95776</v>
      </c>
      <c r="BM602" s="29">
        <v>67.339550000000003</v>
      </c>
      <c r="BN602" s="29">
        <v>70.931200000000004</v>
      </c>
      <c r="BO602" s="29">
        <v>73.728880000000004</v>
      </c>
      <c r="BP602" s="29">
        <v>74.740520000000004</v>
      </c>
      <c r="BQ602" s="29">
        <v>74.136340000000004</v>
      </c>
      <c r="BR602" s="29">
        <v>74.809259999999995</v>
      </c>
      <c r="BS602" s="29">
        <v>75.405889999999999</v>
      </c>
      <c r="BT602" s="29">
        <v>74.603210000000004</v>
      </c>
      <c r="BU602" s="29">
        <v>73.815969999999993</v>
      </c>
      <c r="BV602" s="29">
        <v>72.729259999999996</v>
      </c>
      <c r="BW602" s="29">
        <v>71.437389999999994</v>
      </c>
      <c r="BX602" s="29">
        <v>68.56635</v>
      </c>
      <c r="BY602" s="29">
        <v>66.721789999999999</v>
      </c>
      <c r="BZ602" s="29">
        <v>65.765749999999997</v>
      </c>
      <c r="CA602" s="29">
        <v>65.515749999999997</v>
      </c>
      <c r="CB602" s="29">
        <v>64.321340000000006</v>
      </c>
    </row>
    <row r="603" spans="1:105" x14ac:dyDescent="0.25">
      <c r="A603" s="9" t="s">
        <v>163</v>
      </c>
      <c r="B603" s="9" t="s">
        <v>164</v>
      </c>
      <c r="C603" s="9" t="s">
        <v>156</v>
      </c>
      <c r="D603" s="9" t="s">
        <v>148</v>
      </c>
      <c r="E603" s="9">
        <v>2017</v>
      </c>
      <c r="F603" s="9">
        <v>6</v>
      </c>
      <c r="BE603" s="29">
        <v>63.009099999999997</v>
      </c>
      <c r="BF603" s="29">
        <v>62.863579999999999</v>
      </c>
      <c r="BG603" s="29">
        <v>62.154620000000001</v>
      </c>
      <c r="BH603" s="29">
        <v>62.232610000000001</v>
      </c>
      <c r="BI603" s="29">
        <v>61.273650000000004</v>
      </c>
      <c r="BJ603" s="29">
        <v>61.784399999999998</v>
      </c>
      <c r="BK603" s="29">
        <v>62.056789999999999</v>
      </c>
      <c r="BL603" s="29">
        <v>64.348659999999995</v>
      </c>
      <c r="BM603" s="29">
        <v>66.510750000000002</v>
      </c>
      <c r="BN603" s="29">
        <v>68.86694</v>
      </c>
      <c r="BO603" s="29">
        <v>71.449849999999998</v>
      </c>
      <c r="BP603" s="29">
        <v>73.719329999999999</v>
      </c>
      <c r="BQ603" s="29">
        <v>75.152979999999999</v>
      </c>
      <c r="BR603" s="29">
        <v>75.913730000000001</v>
      </c>
      <c r="BS603" s="29">
        <v>76.320890000000006</v>
      </c>
      <c r="BT603" s="29">
        <v>76.130600000000001</v>
      </c>
      <c r="BU603" s="29">
        <v>75.168729999999996</v>
      </c>
      <c r="BV603" s="29">
        <v>74.224329999999995</v>
      </c>
      <c r="BW603" s="29">
        <v>72.387609999999995</v>
      </c>
      <c r="BX603" s="29">
        <v>70.371039999999994</v>
      </c>
      <c r="BY603" s="29">
        <v>67.4482</v>
      </c>
      <c r="BZ603" s="29">
        <v>66.246269999999996</v>
      </c>
      <c r="CA603" s="29">
        <v>65.525670000000005</v>
      </c>
      <c r="CB603" s="29">
        <v>64.778580000000005</v>
      </c>
    </row>
    <row r="604" spans="1:105" x14ac:dyDescent="0.25">
      <c r="A604" s="9" t="s">
        <v>163</v>
      </c>
      <c r="B604" s="9" t="s">
        <v>164</v>
      </c>
      <c r="C604" s="9" t="s">
        <v>156</v>
      </c>
      <c r="D604" s="9" t="s">
        <v>148</v>
      </c>
      <c r="E604" s="9">
        <v>2017</v>
      </c>
      <c r="F604" s="9">
        <v>7</v>
      </c>
      <c r="G604" s="9">
        <v>65.026359999999997</v>
      </c>
      <c r="H604" s="9">
        <v>64.173069999999996</v>
      </c>
      <c r="I604" s="9">
        <v>66.869590000000002</v>
      </c>
      <c r="J604" s="9">
        <v>73.340980000000002</v>
      </c>
      <c r="K604" s="9">
        <v>81.701650000000001</v>
      </c>
      <c r="L604" s="9">
        <v>95.948620000000005</v>
      </c>
      <c r="M604" s="9">
        <v>109.0064</v>
      </c>
      <c r="N604" s="9">
        <v>126.6332</v>
      </c>
      <c r="O604" s="9">
        <v>136.3571</v>
      </c>
      <c r="P604" s="9">
        <v>147.1814</v>
      </c>
      <c r="Q604" s="9">
        <v>150.60749999999999</v>
      </c>
      <c r="R604" s="9">
        <v>156.958</v>
      </c>
      <c r="S604" s="9">
        <v>157.41759999999999</v>
      </c>
      <c r="T604" s="9">
        <v>142.77160000000001</v>
      </c>
      <c r="U604" s="9">
        <v>145.05680000000001</v>
      </c>
      <c r="V604" s="9">
        <v>144.26220000000001</v>
      </c>
      <c r="W604" s="9">
        <v>145.73220000000001</v>
      </c>
      <c r="X604" s="9">
        <v>148.01419999999999</v>
      </c>
      <c r="Y604" s="9">
        <v>163.178</v>
      </c>
      <c r="Z604" s="9">
        <v>153.1482</v>
      </c>
      <c r="AA604" s="9">
        <v>122.95569999999999</v>
      </c>
      <c r="AB604" s="9">
        <v>94.558449999999993</v>
      </c>
      <c r="AC604" s="9">
        <v>76.096289999999996</v>
      </c>
      <c r="AD604" s="9">
        <v>75.77628</v>
      </c>
      <c r="AE604" s="9">
        <v>144.80680000000001</v>
      </c>
      <c r="AF604" s="9">
        <v>66.759810000000002</v>
      </c>
      <c r="AG604" s="9">
        <v>65.763180000000006</v>
      </c>
      <c r="AH604" s="9">
        <v>68.582710000000006</v>
      </c>
      <c r="AI604" s="9">
        <v>74.692430000000002</v>
      </c>
      <c r="AJ604" s="9">
        <v>82.991839999999996</v>
      </c>
      <c r="AK604" s="9">
        <v>96.853769999999997</v>
      </c>
      <c r="AL604" s="9">
        <v>109.4873</v>
      </c>
      <c r="AM604" s="9">
        <v>124.7901</v>
      </c>
      <c r="AN604" s="9">
        <v>134.36099999999999</v>
      </c>
      <c r="AO604" s="9">
        <v>145.4289</v>
      </c>
      <c r="AP604" s="9">
        <v>148.3475</v>
      </c>
      <c r="AQ604" s="9">
        <v>152.24090000000001</v>
      </c>
      <c r="AR604" s="9">
        <v>152.75</v>
      </c>
      <c r="AS604" s="9">
        <v>156.63419999999999</v>
      </c>
      <c r="AT604" s="9">
        <v>158.4845</v>
      </c>
      <c r="AU604" s="9">
        <v>159.49940000000001</v>
      </c>
      <c r="AV604" s="9">
        <v>162.26089999999999</v>
      </c>
      <c r="AW604" s="9">
        <v>161.953</v>
      </c>
      <c r="AX604" s="9">
        <v>159.7687</v>
      </c>
      <c r="AY604" s="9">
        <v>152.5941</v>
      </c>
      <c r="AZ604" s="9">
        <v>122.8215</v>
      </c>
      <c r="BA604" s="9">
        <v>94.572580000000002</v>
      </c>
      <c r="BB604" s="9">
        <v>75.928269999999998</v>
      </c>
      <c r="BC604" s="9">
        <v>75.540890000000005</v>
      </c>
      <c r="BD604" s="9">
        <v>159.22909999999999</v>
      </c>
      <c r="BE604" s="29">
        <v>68.027469999999994</v>
      </c>
      <c r="BF604" s="29">
        <v>67.398960000000002</v>
      </c>
      <c r="BG604" s="29">
        <v>67.087069999999997</v>
      </c>
      <c r="BH604" s="29">
        <v>66.941040000000001</v>
      </c>
      <c r="BI604" s="29">
        <v>66.783320000000003</v>
      </c>
      <c r="BJ604" s="29">
        <v>66.783320000000003</v>
      </c>
      <c r="BK604" s="29">
        <v>67.303120000000007</v>
      </c>
      <c r="BL604" s="29">
        <v>68.60915</v>
      </c>
      <c r="BM604" s="29">
        <v>70.849010000000007</v>
      </c>
      <c r="BN604" s="29">
        <v>73.804010000000005</v>
      </c>
      <c r="BO604" s="29">
        <v>75.391090000000005</v>
      </c>
      <c r="BP604" s="29">
        <v>74.028369999999995</v>
      </c>
      <c r="BQ604" s="29">
        <v>74.809849999999997</v>
      </c>
      <c r="BR604" s="29">
        <v>77.297520000000006</v>
      </c>
      <c r="BS604" s="29">
        <v>78.977720000000005</v>
      </c>
      <c r="BT604" s="29">
        <v>79.258570000000006</v>
      </c>
      <c r="BU604" s="29">
        <v>80.328559999999996</v>
      </c>
      <c r="BV604" s="29">
        <v>79.536479999999997</v>
      </c>
      <c r="BW604" s="29">
        <v>75.857870000000005</v>
      </c>
      <c r="BX604" s="29">
        <v>73.442130000000006</v>
      </c>
      <c r="BY604" s="29">
        <v>71.963759999999994</v>
      </c>
      <c r="BZ604" s="29">
        <v>71.454999999999998</v>
      </c>
      <c r="CA604" s="29">
        <v>70.477279999999993</v>
      </c>
      <c r="CB604" s="29">
        <v>70.188119999999998</v>
      </c>
      <c r="CC604" s="9">
        <v>0.23648040000000001</v>
      </c>
      <c r="CD604" s="9">
        <v>0.2138533</v>
      </c>
      <c r="CE604" s="9">
        <v>0.18817600000000001</v>
      </c>
      <c r="CF604" s="9">
        <v>0.15202289999999999</v>
      </c>
      <c r="CG604" s="9">
        <v>0.14542369999999999</v>
      </c>
      <c r="CH604" s="9">
        <v>0.16992570000000001</v>
      </c>
      <c r="CI604" s="9">
        <v>0.1879046</v>
      </c>
      <c r="CJ604" s="9">
        <v>0.2810318</v>
      </c>
      <c r="CK604" s="9">
        <v>0.35713909999999999</v>
      </c>
      <c r="CL604" s="9">
        <v>0.44497740000000002</v>
      </c>
      <c r="CM604" s="9">
        <v>0.45210729999999999</v>
      </c>
      <c r="CN604" s="9">
        <v>0.58733340000000001</v>
      </c>
      <c r="CO604" s="9">
        <v>0.46350380000000002</v>
      </c>
      <c r="CP604" s="9">
        <v>0.46606769999999997</v>
      </c>
      <c r="CQ604" s="9">
        <v>0.71885250000000001</v>
      </c>
      <c r="CR604" s="9">
        <v>0.80740590000000001</v>
      </c>
      <c r="CS604" s="9">
        <v>1.0029950000000001</v>
      </c>
      <c r="CT604" s="9">
        <v>1.078152</v>
      </c>
      <c r="CU604" s="9">
        <v>1.394093</v>
      </c>
      <c r="CV604" s="9">
        <v>1.2486200000000001</v>
      </c>
      <c r="CW604" s="9">
        <v>0.84693479999999999</v>
      </c>
      <c r="CX604" s="9">
        <v>0.58934660000000005</v>
      </c>
      <c r="CY604" s="9">
        <v>0.46374910000000003</v>
      </c>
      <c r="CZ604" s="9">
        <v>0.43557020000000002</v>
      </c>
      <c r="DA604" s="9">
        <v>0.64651320000000001</v>
      </c>
    </row>
    <row r="605" spans="1:105" x14ac:dyDescent="0.25">
      <c r="A605" s="9" t="s">
        <v>163</v>
      </c>
      <c r="B605" s="9" t="s">
        <v>164</v>
      </c>
      <c r="C605" s="9" t="s">
        <v>156</v>
      </c>
      <c r="D605" s="9" t="s">
        <v>148</v>
      </c>
      <c r="E605" s="9">
        <v>2017</v>
      </c>
      <c r="F605" s="9">
        <v>8</v>
      </c>
      <c r="BE605" s="29">
        <v>71.206140000000005</v>
      </c>
      <c r="BF605" s="29">
        <v>71.415490000000005</v>
      </c>
      <c r="BG605" s="29">
        <v>70.756640000000004</v>
      </c>
      <c r="BH605" s="29">
        <v>70.595839999999995</v>
      </c>
      <c r="BI605" s="29">
        <v>70.368319999999997</v>
      </c>
      <c r="BJ605" s="29">
        <v>69.853819999999999</v>
      </c>
      <c r="BK605" s="29">
        <v>69.970659999999995</v>
      </c>
      <c r="BL605" s="29">
        <v>69.644480000000001</v>
      </c>
      <c r="BM605" s="29">
        <v>71.287840000000003</v>
      </c>
      <c r="BN605" s="29">
        <v>73.991519999999994</v>
      </c>
      <c r="BO605" s="29">
        <v>77.551209999999998</v>
      </c>
      <c r="BP605" s="29">
        <v>80.083889999999997</v>
      </c>
      <c r="BQ605" s="29">
        <v>81.498850000000004</v>
      </c>
      <c r="BR605" s="29">
        <v>82.184880000000007</v>
      </c>
      <c r="BS605" s="29">
        <v>81.744200000000006</v>
      </c>
      <c r="BT605" s="29">
        <v>81.506379999999993</v>
      </c>
      <c r="BU605" s="29">
        <v>80.841380000000001</v>
      </c>
      <c r="BV605" s="29">
        <v>79.933030000000002</v>
      </c>
      <c r="BW605" s="29">
        <v>77.214370000000002</v>
      </c>
      <c r="BX605" s="29">
        <v>75.880830000000003</v>
      </c>
      <c r="BY605" s="29">
        <v>74.107479999999995</v>
      </c>
      <c r="BZ605" s="29">
        <v>73.29813</v>
      </c>
      <c r="CA605" s="29">
        <v>72.56832</v>
      </c>
      <c r="CB605" s="29">
        <v>72.493979999999993</v>
      </c>
    </row>
    <row r="606" spans="1:105" x14ac:dyDescent="0.25">
      <c r="A606" s="9" t="s">
        <v>163</v>
      </c>
      <c r="B606" s="9" t="s">
        <v>164</v>
      </c>
      <c r="C606" s="9" t="s">
        <v>156</v>
      </c>
      <c r="D606" s="9" t="s">
        <v>148</v>
      </c>
      <c r="E606" s="9">
        <v>2017</v>
      </c>
      <c r="F606" s="9">
        <v>9</v>
      </c>
      <c r="BE606" s="29">
        <v>67.66019</v>
      </c>
      <c r="BF606" s="29">
        <v>67.202280000000002</v>
      </c>
      <c r="BG606" s="29">
        <v>67.064350000000005</v>
      </c>
      <c r="BH606" s="29">
        <v>65.809160000000006</v>
      </c>
      <c r="BI606" s="29">
        <v>65.805599999999998</v>
      </c>
      <c r="BJ606" s="29">
        <v>65.679360000000003</v>
      </c>
      <c r="BK606" s="29">
        <v>66.468959999999996</v>
      </c>
      <c r="BL606" s="29">
        <v>67.676879999999997</v>
      </c>
      <c r="BM606" s="29">
        <v>71.972769999999997</v>
      </c>
      <c r="BN606" s="29">
        <v>77.034649999999999</v>
      </c>
      <c r="BO606" s="29">
        <v>82.534649999999999</v>
      </c>
      <c r="BP606" s="29">
        <v>84.374660000000006</v>
      </c>
      <c r="BQ606" s="29">
        <v>84.736289999999997</v>
      </c>
      <c r="BR606" s="29">
        <v>84.402569999999997</v>
      </c>
      <c r="BS606" s="29">
        <v>85.734899999999996</v>
      </c>
      <c r="BT606" s="29">
        <v>87.112530000000007</v>
      </c>
      <c r="BU606" s="29">
        <v>86.408169999999998</v>
      </c>
      <c r="BV606" s="29">
        <v>85.318169999999995</v>
      </c>
      <c r="BW606" s="29">
        <v>83.368369999999999</v>
      </c>
      <c r="BX606" s="29">
        <v>79.688559999999995</v>
      </c>
      <c r="BY606" s="29">
        <v>76.943960000000004</v>
      </c>
      <c r="BZ606" s="29">
        <v>75.823560000000001</v>
      </c>
      <c r="CA606" s="29">
        <v>74.426439999999999</v>
      </c>
      <c r="CB606" s="29">
        <v>73.078320000000005</v>
      </c>
    </row>
    <row r="607" spans="1:105" x14ac:dyDescent="0.25">
      <c r="A607" s="9" t="s">
        <v>163</v>
      </c>
      <c r="B607" s="9" t="s">
        <v>164</v>
      </c>
      <c r="C607" s="9" t="s">
        <v>156</v>
      </c>
      <c r="D607" s="9" t="s">
        <v>148</v>
      </c>
      <c r="E607" s="9">
        <v>2017</v>
      </c>
      <c r="F607" s="9">
        <v>10</v>
      </c>
      <c r="BE607" s="29">
        <v>65.131630000000001</v>
      </c>
      <c r="BF607" s="29">
        <v>64.592479999999995</v>
      </c>
      <c r="BG607" s="29">
        <v>64.246639999999999</v>
      </c>
      <c r="BH607" s="29">
        <v>63.72683</v>
      </c>
      <c r="BI607" s="29">
        <v>63.261240000000001</v>
      </c>
      <c r="BJ607" s="29">
        <v>62.375790000000002</v>
      </c>
      <c r="BK607" s="29">
        <v>62.618119999999998</v>
      </c>
      <c r="BL607" s="29">
        <v>64.247079999999997</v>
      </c>
      <c r="BM607" s="29">
        <v>67.711290000000005</v>
      </c>
      <c r="BN607" s="29">
        <v>72.031289999999998</v>
      </c>
      <c r="BO607" s="29">
        <v>75.253169999999997</v>
      </c>
      <c r="BP607" s="29">
        <v>77.276539999999997</v>
      </c>
      <c r="BQ607" s="29">
        <v>80.009010000000004</v>
      </c>
      <c r="BR607" s="29">
        <v>80.998419999999996</v>
      </c>
      <c r="BS607" s="29">
        <v>80.894450000000006</v>
      </c>
      <c r="BT607" s="29">
        <v>80.47569</v>
      </c>
      <c r="BU607" s="29">
        <v>80.495050000000006</v>
      </c>
      <c r="BV607" s="29">
        <v>80.071089999999998</v>
      </c>
      <c r="BW607" s="29">
        <v>75.581680000000006</v>
      </c>
      <c r="BX607" s="29">
        <v>71.701639999999998</v>
      </c>
      <c r="BY607" s="29">
        <v>69.719149999999999</v>
      </c>
      <c r="BZ607" s="29">
        <v>68.098309999999998</v>
      </c>
      <c r="CA607" s="29">
        <v>66.940600000000003</v>
      </c>
      <c r="CB607" s="29">
        <v>66.212869999999995</v>
      </c>
    </row>
    <row r="608" spans="1:105" x14ac:dyDescent="0.25">
      <c r="A608" s="9" t="s">
        <v>163</v>
      </c>
      <c r="B608" s="9" t="s">
        <v>164</v>
      </c>
      <c r="C608" s="9" t="s">
        <v>156</v>
      </c>
      <c r="D608" s="9" t="s">
        <v>148</v>
      </c>
      <c r="E608" s="9">
        <v>2018</v>
      </c>
      <c r="F608" s="9">
        <v>5</v>
      </c>
      <c r="BE608" s="29">
        <v>62.104849999999999</v>
      </c>
      <c r="BF608" s="29">
        <v>61.854849999999999</v>
      </c>
      <c r="BG608" s="29">
        <v>61.604849999999999</v>
      </c>
      <c r="BH608" s="29">
        <v>60.883960000000002</v>
      </c>
      <c r="BI608" s="29">
        <v>60.488430000000001</v>
      </c>
      <c r="BJ608" s="29">
        <v>59.860669999999999</v>
      </c>
      <c r="BK608" s="29">
        <v>61.718879999999999</v>
      </c>
      <c r="BL608" s="29">
        <v>63.95776</v>
      </c>
      <c r="BM608" s="29">
        <v>67.339550000000003</v>
      </c>
      <c r="BN608" s="29">
        <v>70.931200000000004</v>
      </c>
      <c r="BO608" s="29">
        <v>73.728880000000004</v>
      </c>
      <c r="BP608" s="29">
        <v>74.740520000000004</v>
      </c>
      <c r="BQ608" s="29">
        <v>74.136340000000004</v>
      </c>
      <c r="BR608" s="29">
        <v>74.809259999999995</v>
      </c>
      <c r="BS608" s="29">
        <v>75.405889999999999</v>
      </c>
      <c r="BT608" s="29">
        <v>74.603210000000004</v>
      </c>
      <c r="BU608" s="29">
        <v>73.815969999999993</v>
      </c>
      <c r="BV608" s="29">
        <v>72.729259999999996</v>
      </c>
      <c r="BW608" s="29">
        <v>71.437389999999994</v>
      </c>
      <c r="BX608" s="29">
        <v>68.56635</v>
      </c>
      <c r="BY608" s="29">
        <v>66.721789999999999</v>
      </c>
      <c r="BZ608" s="29">
        <v>65.765749999999997</v>
      </c>
      <c r="CA608" s="29">
        <v>65.515749999999997</v>
      </c>
      <c r="CB608" s="29">
        <v>64.321340000000006</v>
      </c>
    </row>
    <row r="609" spans="1:105" x14ac:dyDescent="0.25">
      <c r="A609" s="9" t="s">
        <v>163</v>
      </c>
      <c r="B609" s="9" t="s">
        <v>164</v>
      </c>
      <c r="C609" s="9" t="s">
        <v>156</v>
      </c>
      <c r="D609" s="9" t="s">
        <v>148</v>
      </c>
      <c r="E609" s="9">
        <v>2018</v>
      </c>
      <c r="F609" s="9">
        <v>6</v>
      </c>
      <c r="BE609" s="29">
        <v>63.009099999999997</v>
      </c>
      <c r="BF609" s="29">
        <v>62.863579999999999</v>
      </c>
      <c r="BG609" s="29">
        <v>62.154620000000001</v>
      </c>
      <c r="BH609" s="29">
        <v>62.232610000000001</v>
      </c>
      <c r="BI609" s="29">
        <v>61.273650000000004</v>
      </c>
      <c r="BJ609" s="29">
        <v>61.784399999999998</v>
      </c>
      <c r="BK609" s="29">
        <v>62.056789999999999</v>
      </c>
      <c r="BL609" s="29">
        <v>64.348659999999995</v>
      </c>
      <c r="BM609" s="29">
        <v>66.510750000000002</v>
      </c>
      <c r="BN609" s="29">
        <v>68.86694</v>
      </c>
      <c r="BO609" s="29">
        <v>71.449849999999998</v>
      </c>
      <c r="BP609" s="29">
        <v>73.719329999999999</v>
      </c>
      <c r="BQ609" s="29">
        <v>75.152979999999999</v>
      </c>
      <c r="BR609" s="29">
        <v>75.913730000000001</v>
      </c>
      <c r="BS609" s="29">
        <v>76.320890000000006</v>
      </c>
      <c r="BT609" s="29">
        <v>76.130600000000001</v>
      </c>
      <c r="BU609" s="29">
        <v>75.168729999999996</v>
      </c>
      <c r="BV609" s="29">
        <v>74.224329999999995</v>
      </c>
      <c r="BW609" s="29">
        <v>72.387609999999995</v>
      </c>
      <c r="BX609" s="29">
        <v>70.371039999999994</v>
      </c>
      <c r="BY609" s="29">
        <v>67.4482</v>
      </c>
      <c r="BZ609" s="29">
        <v>66.246269999999996</v>
      </c>
      <c r="CA609" s="29">
        <v>65.525670000000005</v>
      </c>
      <c r="CB609" s="29">
        <v>64.778580000000005</v>
      </c>
    </row>
    <row r="610" spans="1:105" x14ac:dyDescent="0.25">
      <c r="A610" s="9" t="s">
        <v>163</v>
      </c>
      <c r="B610" s="9" t="s">
        <v>164</v>
      </c>
      <c r="C610" s="9" t="s">
        <v>156</v>
      </c>
      <c r="D610" s="9" t="s">
        <v>148</v>
      </c>
      <c r="E610" s="9">
        <v>2018</v>
      </c>
      <c r="F610" s="9">
        <v>7</v>
      </c>
      <c r="G610" s="9">
        <v>64.954279999999997</v>
      </c>
      <c r="H610" s="9">
        <v>64.099670000000003</v>
      </c>
      <c r="I610" s="9">
        <v>66.826580000000007</v>
      </c>
      <c r="J610" s="9">
        <v>73.320359999999994</v>
      </c>
      <c r="K610" s="9">
        <v>81.688419999999994</v>
      </c>
      <c r="L610" s="9">
        <v>95.975849999999994</v>
      </c>
      <c r="M610" s="9">
        <v>109.03189999999999</v>
      </c>
      <c r="N610" s="9">
        <v>126.6315</v>
      </c>
      <c r="O610" s="9">
        <v>136.34389999999999</v>
      </c>
      <c r="P610" s="9">
        <v>147.16630000000001</v>
      </c>
      <c r="Q610" s="9">
        <v>150.60290000000001</v>
      </c>
      <c r="R610" s="9">
        <v>156.94630000000001</v>
      </c>
      <c r="S610" s="9">
        <v>157.38669999999999</v>
      </c>
      <c r="T610" s="9">
        <v>142.7543</v>
      </c>
      <c r="U610" s="9">
        <v>145.0395</v>
      </c>
      <c r="V610" s="9">
        <v>144.22929999999999</v>
      </c>
      <c r="W610" s="9">
        <v>145.6867</v>
      </c>
      <c r="X610" s="9">
        <v>148.0059</v>
      </c>
      <c r="Y610" s="9">
        <v>163.1352</v>
      </c>
      <c r="Z610" s="9">
        <v>153.08629999999999</v>
      </c>
      <c r="AA610" s="9">
        <v>122.88500000000001</v>
      </c>
      <c r="AB610" s="9">
        <v>94.529929999999993</v>
      </c>
      <c r="AC610" s="9">
        <v>76.138769999999994</v>
      </c>
      <c r="AD610" s="9">
        <v>75.818759999999997</v>
      </c>
      <c r="AE610" s="9">
        <v>144.77860000000001</v>
      </c>
      <c r="AF610" s="9">
        <v>66.687730000000002</v>
      </c>
      <c r="AG610" s="9">
        <v>65.689769999999996</v>
      </c>
      <c r="AH610" s="9">
        <v>68.539699999999996</v>
      </c>
      <c r="AI610" s="9">
        <v>74.671809999999994</v>
      </c>
      <c r="AJ610" s="9">
        <v>82.978589999999997</v>
      </c>
      <c r="AK610" s="9">
        <v>96.880989999999997</v>
      </c>
      <c r="AL610" s="9">
        <v>109.5128</v>
      </c>
      <c r="AM610" s="9">
        <v>124.7884</v>
      </c>
      <c r="AN610" s="9">
        <v>134.34790000000001</v>
      </c>
      <c r="AO610" s="9">
        <v>145.41390000000001</v>
      </c>
      <c r="AP610" s="9">
        <v>148.34289999999999</v>
      </c>
      <c r="AQ610" s="9">
        <v>152.22919999999999</v>
      </c>
      <c r="AR610" s="9">
        <v>152.71899999999999</v>
      </c>
      <c r="AS610" s="9">
        <v>156.61689999999999</v>
      </c>
      <c r="AT610" s="9">
        <v>158.46729999999999</v>
      </c>
      <c r="AU610" s="9">
        <v>159.4665</v>
      </c>
      <c r="AV610" s="9">
        <v>162.21549999999999</v>
      </c>
      <c r="AW610" s="9">
        <v>161.94470000000001</v>
      </c>
      <c r="AX610" s="9">
        <v>159.7259</v>
      </c>
      <c r="AY610" s="9">
        <v>152.53219999999999</v>
      </c>
      <c r="AZ610" s="9">
        <v>122.7508</v>
      </c>
      <c r="BA610" s="9">
        <v>94.544060000000002</v>
      </c>
      <c r="BB610" s="9">
        <v>75.970749999999995</v>
      </c>
      <c r="BC610" s="9">
        <v>75.583370000000002</v>
      </c>
      <c r="BD610" s="9">
        <v>159.20079999999999</v>
      </c>
      <c r="BE610" s="29">
        <v>68.027469999999994</v>
      </c>
      <c r="BF610" s="29">
        <v>67.398960000000002</v>
      </c>
      <c r="BG610" s="29">
        <v>67.087069999999997</v>
      </c>
      <c r="BH610" s="29">
        <v>66.941040000000001</v>
      </c>
      <c r="BI610" s="29">
        <v>66.783320000000003</v>
      </c>
      <c r="BJ610" s="29">
        <v>66.783320000000003</v>
      </c>
      <c r="BK610" s="29">
        <v>67.303120000000007</v>
      </c>
      <c r="BL610" s="29">
        <v>68.60915</v>
      </c>
      <c r="BM610" s="29">
        <v>70.849010000000007</v>
      </c>
      <c r="BN610" s="29">
        <v>73.804010000000005</v>
      </c>
      <c r="BO610" s="29">
        <v>75.391090000000005</v>
      </c>
      <c r="BP610" s="29">
        <v>74.028369999999995</v>
      </c>
      <c r="BQ610" s="29">
        <v>74.809849999999997</v>
      </c>
      <c r="BR610" s="29">
        <v>77.297520000000006</v>
      </c>
      <c r="BS610" s="29">
        <v>78.977720000000005</v>
      </c>
      <c r="BT610" s="29">
        <v>79.258570000000006</v>
      </c>
      <c r="BU610" s="29">
        <v>80.328559999999996</v>
      </c>
      <c r="BV610" s="29">
        <v>79.536479999999997</v>
      </c>
      <c r="BW610" s="29">
        <v>75.857870000000005</v>
      </c>
      <c r="BX610" s="29">
        <v>73.442130000000006</v>
      </c>
      <c r="BY610" s="29">
        <v>71.963759999999994</v>
      </c>
      <c r="BZ610" s="29">
        <v>71.454999999999998</v>
      </c>
      <c r="CA610" s="29">
        <v>70.477279999999993</v>
      </c>
      <c r="CB610" s="29">
        <v>70.188119999999998</v>
      </c>
      <c r="CC610" s="9">
        <v>0.23686160000000001</v>
      </c>
      <c r="CD610" s="9">
        <v>0.21417259999999999</v>
      </c>
      <c r="CE610" s="9">
        <v>0.1884112</v>
      </c>
      <c r="CF610" s="9">
        <v>0.1522761</v>
      </c>
      <c r="CG610" s="9">
        <v>0.14568400000000001</v>
      </c>
      <c r="CH610" s="9">
        <v>0.17017099999999999</v>
      </c>
      <c r="CI610" s="9">
        <v>0.1881293</v>
      </c>
      <c r="CJ610" s="9">
        <v>0.2811516</v>
      </c>
      <c r="CK610" s="9">
        <v>0.35752499999999998</v>
      </c>
      <c r="CL610" s="9">
        <v>0.44565559999999999</v>
      </c>
      <c r="CM610" s="9">
        <v>0.45246229999999998</v>
      </c>
      <c r="CN610" s="9">
        <v>0.58695160000000002</v>
      </c>
      <c r="CO610" s="9">
        <v>0.46323219999999998</v>
      </c>
      <c r="CP610" s="9">
        <v>0.46730450000000001</v>
      </c>
      <c r="CQ610" s="9">
        <v>0.71991740000000004</v>
      </c>
      <c r="CR610" s="9">
        <v>0.80837049999999999</v>
      </c>
      <c r="CS610" s="9">
        <v>1.003878</v>
      </c>
      <c r="CT610" s="9">
        <v>1.0800179999999999</v>
      </c>
      <c r="CU610" s="9">
        <v>1.394717</v>
      </c>
      <c r="CV610" s="9">
        <v>1.2465459999999999</v>
      </c>
      <c r="CW610" s="9">
        <v>0.84661129999999996</v>
      </c>
      <c r="CX610" s="9">
        <v>0.58978450000000004</v>
      </c>
      <c r="CY610" s="9">
        <v>0.46431610000000001</v>
      </c>
      <c r="CZ610" s="9">
        <v>0.43676759999999998</v>
      </c>
      <c r="DA610" s="9">
        <v>0.64775720000000003</v>
      </c>
    </row>
    <row r="611" spans="1:105" x14ac:dyDescent="0.25">
      <c r="A611" s="9" t="s">
        <v>163</v>
      </c>
      <c r="B611" s="9" t="s">
        <v>164</v>
      </c>
      <c r="C611" s="9" t="s">
        <v>156</v>
      </c>
      <c r="D611" s="9" t="s">
        <v>148</v>
      </c>
      <c r="E611" s="9">
        <v>2018</v>
      </c>
      <c r="F611" s="9">
        <v>8</v>
      </c>
      <c r="BE611" s="29">
        <v>71.206140000000005</v>
      </c>
      <c r="BF611" s="29">
        <v>71.415490000000005</v>
      </c>
      <c r="BG611" s="29">
        <v>70.756640000000004</v>
      </c>
      <c r="BH611" s="29">
        <v>70.595839999999995</v>
      </c>
      <c r="BI611" s="29">
        <v>70.368319999999997</v>
      </c>
      <c r="BJ611" s="29">
        <v>69.853819999999999</v>
      </c>
      <c r="BK611" s="29">
        <v>69.970659999999995</v>
      </c>
      <c r="BL611" s="29">
        <v>69.644480000000001</v>
      </c>
      <c r="BM611" s="29">
        <v>71.287840000000003</v>
      </c>
      <c r="BN611" s="29">
        <v>73.991519999999994</v>
      </c>
      <c r="BO611" s="29">
        <v>77.551209999999998</v>
      </c>
      <c r="BP611" s="29">
        <v>80.083889999999997</v>
      </c>
      <c r="BQ611" s="29">
        <v>81.498850000000004</v>
      </c>
      <c r="BR611" s="29">
        <v>82.184880000000007</v>
      </c>
      <c r="BS611" s="29">
        <v>81.744200000000006</v>
      </c>
      <c r="BT611" s="29">
        <v>81.506379999999993</v>
      </c>
      <c r="BU611" s="29">
        <v>80.841380000000001</v>
      </c>
      <c r="BV611" s="29">
        <v>79.933030000000002</v>
      </c>
      <c r="BW611" s="29">
        <v>77.214370000000002</v>
      </c>
      <c r="BX611" s="29">
        <v>75.880830000000003</v>
      </c>
      <c r="BY611" s="29">
        <v>74.107479999999995</v>
      </c>
      <c r="BZ611" s="29">
        <v>73.29813</v>
      </c>
      <c r="CA611" s="29">
        <v>72.56832</v>
      </c>
      <c r="CB611" s="29">
        <v>72.493979999999993</v>
      </c>
    </row>
    <row r="612" spans="1:105" x14ac:dyDescent="0.25">
      <c r="A612" s="9" t="s">
        <v>163</v>
      </c>
      <c r="B612" s="9" t="s">
        <v>164</v>
      </c>
      <c r="C612" s="9" t="s">
        <v>156</v>
      </c>
      <c r="D612" s="9" t="s">
        <v>148</v>
      </c>
      <c r="E612" s="9">
        <v>2018</v>
      </c>
      <c r="F612" s="9">
        <v>9</v>
      </c>
      <c r="BE612" s="29">
        <v>67.66019</v>
      </c>
      <c r="BF612" s="29">
        <v>67.202280000000002</v>
      </c>
      <c r="BG612" s="29">
        <v>67.064350000000005</v>
      </c>
      <c r="BH612" s="29">
        <v>65.809160000000006</v>
      </c>
      <c r="BI612" s="29">
        <v>65.805599999999998</v>
      </c>
      <c r="BJ612" s="29">
        <v>65.679360000000003</v>
      </c>
      <c r="BK612" s="29">
        <v>66.468959999999996</v>
      </c>
      <c r="BL612" s="29">
        <v>67.676879999999997</v>
      </c>
      <c r="BM612" s="29">
        <v>71.972769999999997</v>
      </c>
      <c r="BN612" s="29">
        <v>77.034649999999999</v>
      </c>
      <c r="BO612" s="29">
        <v>82.534649999999999</v>
      </c>
      <c r="BP612" s="29">
        <v>84.374660000000006</v>
      </c>
      <c r="BQ612" s="29">
        <v>84.736289999999997</v>
      </c>
      <c r="BR612" s="29">
        <v>84.402569999999997</v>
      </c>
      <c r="BS612" s="29">
        <v>85.734899999999996</v>
      </c>
      <c r="BT612" s="29">
        <v>87.112530000000007</v>
      </c>
      <c r="BU612" s="29">
        <v>86.408169999999998</v>
      </c>
      <c r="BV612" s="29">
        <v>85.318169999999995</v>
      </c>
      <c r="BW612" s="29">
        <v>83.368369999999999</v>
      </c>
      <c r="BX612" s="29">
        <v>79.688559999999995</v>
      </c>
      <c r="BY612" s="29">
        <v>76.943960000000004</v>
      </c>
      <c r="BZ612" s="29">
        <v>75.823560000000001</v>
      </c>
      <c r="CA612" s="29">
        <v>74.426439999999999</v>
      </c>
      <c r="CB612" s="29">
        <v>73.078320000000005</v>
      </c>
    </row>
    <row r="613" spans="1:105" x14ac:dyDescent="0.25">
      <c r="A613" s="9" t="s">
        <v>163</v>
      </c>
      <c r="B613" s="9" t="s">
        <v>164</v>
      </c>
      <c r="C613" s="9" t="s">
        <v>156</v>
      </c>
      <c r="D613" s="9" t="s">
        <v>148</v>
      </c>
      <c r="E613" s="9">
        <v>2018</v>
      </c>
      <c r="F613" s="9">
        <v>10</v>
      </c>
      <c r="BE613" s="29">
        <v>65.131630000000001</v>
      </c>
      <c r="BF613" s="29">
        <v>64.592479999999995</v>
      </c>
      <c r="BG613" s="29">
        <v>64.246639999999999</v>
      </c>
      <c r="BH613" s="29">
        <v>63.72683</v>
      </c>
      <c r="BI613" s="29">
        <v>63.261240000000001</v>
      </c>
      <c r="BJ613" s="29">
        <v>62.375790000000002</v>
      </c>
      <c r="BK613" s="29">
        <v>62.618119999999998</v>
      </c>
      <c r="BL613" s="29">
        <v>64.247079999999997</v>
      </c>
      <c r="BM613" s="29">
        <v>67.711290000000005</v>
      </c>
      <c r="BN613" s="29">
        <v>72.031289999999998</v>
      </c>
      <c r="BO613" s="29">
        <v>75.253169999999997</v>
      </c>
      <c r="BP613" s="29">
        <v>77.276539999999997</v>
      </c>
      <c r="BQ613" s="29">
        <v>80.009010000000004</v>
      </c>
      <c r="BR613" s="29">
        <v>80.998419999999996</v>
      </c>
      <c r="BS613" s="29">
        <v>80.894450000000006</v>
      </c>
      <c r="BT613" s="29">
        <v>80.47569</v>
      </c>
      <c r="BU613" s="29">
        <v>80.495050000000006</v>
      </c>
      <c r="BV613" s="29">
        <v>80.071089999999998</v>
      </c>
      <c r="BW613" s="29">
        <v>75.581680000000006</v>
      </c>
      <c r="BX613" s="29">
        <v>71.701639999999998</v>
      </c>
      <c r="BY613" s="29">
        <v>69.719149999999999</v>
      </c>
      <c r="BZ613" s="29">
        <v>68.098309999999998</v>
      </c>
      <c r="CA613" s="29">
        <v>66.940600000000003</v>
      </c>
      <c r="CB613" s="29">
        <v>66.212869999999995</v>
      </c>
    </row>
    <row r="614" spans="1:105" x14ac:dyDescent="0.25">
      <c r="A614" s="9" t="s">
        <v>163</v>
      </c>
      <c r="B614" s="9" t="s">
        <v>164</v>
      </c>
      <c r="C614" s="9" t="s">
        <v>156</v>
      </c>
      <c r="D614" s="9" t="s">
        <v>148</v>
      </c>
      <c r="E614" s="9">
        <v>2019</v>
      </c>
      <c r="F614" s="9">
        <v>5</v>
      </c>
      <c r="BE614" s="29">
        <v>62.104849999999999</v>
      </c>
      <c r="BF614" s="29">
        <v>61.854849999999999</v>
      </c>
      <c r="BG614" s="29">
        <v>61.604849999999999</v>
      </c>
      <c r="BH614" s="29">
        <v>60.883960000000002</v>
      </c>
      <c r="BI614" s="29">
        <v>60.488430000000001</v>
      </c>
      <c r="BJ614" s="29">
        <v>59.860669999999999</v>
      </c>
      <c r="BK614" s="29">
        <v>61.718879999999999</v>
      </c>
      <c r="BL614" s="29">
        <v>63.95776</v>
      </c>
      <c r="BM614" s="29">
        <v>67.339550000000003</v>
      </c>
      <c r="BN614" s="29">
        <v>70.931200000000004</v>
      </c>
      <c r="BO614" s="29">
        <v>73.728880000000004</v>
      </c>
      <c r="BP614" s="29">
        <v>74.740520000000004</v>
      </c>
      <c r="BQ614" s="29">
        <v>74.136340000000004</v>
      </c>
      <c r="BR614" s="29">
        <v>74.809259999999995</v>
      </c>
      <c r="BS614" s="29">
        <v>75.405889999999999</v>
      </c>
      <c r="BT614" s="29">
        <v>74.603210000000004</v>
      </c>
      <c r="BU614" s="29">
        <v>73.815969999999993</v>
      </c>
      <c r="BV614" s="29">
        <v>72.729259999999996</v>
      </c>
      <c r="BW614" s="29">
        <v>71.437389999999994</v>
      </c>
      <c r="BX614" s="29">
        <v>68.56635</v>
      </c>
      <c r="BY614" s="29">
        <v>66.721789999999999</v>
      </c>
      <c r="BZ614" s="29">
        <v>65.765749999999997</v>
      </c>
      <c r="CA614" s="29">
        <v>65.515749999999997</v>
      </c>
      <c r="CB614" s="29">
        <v>64.321340000000006</v>
      </c>
    </row>
    <row r="615" spans="1:105" x14ac:dyDescent="0.25">
      <c r="A615" s="9" t="s">
        <v>163</v>
      </c>
      <c r="B615" s="9" t="s">
        <v>164</v>
      </c>
      <c r="C615" s="9" t="s">
        <v>156</v>
      </c>
      <c r="D615" s="9" t="s">
        <v>148</v>
      </c>
      <c r="E615" s="9">
        <v>2019</v>
      </c>
      <c r="F615" s="9">
        <v>6</v>
      </c>
      <c r="BE615" s="29">
        <v>63.009099999999997</v>
      </c>
      <c r="BF615" s="29">
        <v>62.863579999999999</v>
      </c>
      <c r="BG615" s="29">
        <v>62.154620000000001</v>
      </c>
      <c r="BH615" s="29">
        <v>62.232610000000001</v>
      </c>
      <c r="BI615" s="29">
        <v>61.273650000000004</v>
      </c>
      <c r="BJ615" s="29">
        <v>61.784399999999998</v>
      </c>
      <c r="BK615" s="29">
        <v>62.056789999999999</v>
      </c>
      <c r="BL615" s="29">
        <v>64.348659999999995</v>
      </c>
      <c r="BM615" s="29">
        <v>66.510750000000002</v>
      </c>
      <c r="BN615" s="29">
        <v>68.86694</v>
      </c>
      <c r="BO615" s="29">
        <v>71.449849999999998</v>
      </c>
      <c r="BP615" s="29">
        <v>73.719329999999999</v>
      </c>
      <c r="BQ615" s="29">
        <v>75.152979999999999</v>
      </c>
      <c r="BR615" s="29">
        <v>75.913730000000001</v>
      </c>
      <c r="BS615" s="29">
        <v>76.320890000000006</v>
      </c>
      <c r="BT615" s="29">
        <v>76.130600000000001</v>
      </c>
      <c r="BU615" s="29">
        <v>75.168729999999996</v>
      </c>
      <c r="BV615" s="29">
        <v>74.224329999999995</v>
      </c>
      <c r="BW615" s="29">
        <v>72.387609999999995</v>
      </c>
      <c r="BX615" s="29">
        <v>70.371039999999994</v>
      </c>
      <c r="BY615" s="29">
        <v>67.4482</v>
      </c>
      <c r="BZ615" s="29">
        <v>66.246269999999996</v>
      </c>
      <c r="CA615" s="29">
        <v>65.525670000000005</v>
      </c>
      <c r="CB615" s="29">
        <v>64.778580000000005</v>
      </c>
    </row>
    <row r="616" spans="1:105" x14ac:dyDescent="0.25">
      <c r="A616" s="9" t="s">
        <v>163</v>
      </c>
      <c r="B616" s="9" t="s">
        <v>164</v>
      </c>
      <c r="C616" s="9" t="s">
        <v>156</v>
      </c>
      <c r="D616" s="9" t="s">
        <v>148</v>
      </c>
      <c r="E616" s="9">
        <v>2019</v>
      </c>
      <c r="F616" s="9">
        <v>7</v>
      </c>
      <c r="G616" s="9">
        <v>65.0047</v>
      </c>
      <c r="H616" s="9">
        <v>64.144909999999996</v>
      </c>
      <c r="I616" s="9">
        <v>66.881029999999996</v>
      </c>
      <c r="J616" s="9">
        <v>73.362830000000002</v>
      </c>
      <c r="K616" s="9">
        <v>81.724369999999993</v>
      </c>
      <c r="L616" s="9">
        <v>95.996579999999994</v>
      </c>
      <c r="M616" s="9">
        <v>109.0038</v>
      </c>
      <c r="N616" s="9">
        <v>126.58969999999999</v>
      </c>
      <c r="O616" s="9">
        <v>136.29429999999999</v>
      </c>
      <c r="P616" s="9">
        <v>147.14060000000001</v>
      </c>
      <c r="Q616" s="9">
        <v>150.57910000000001</v>
      </c>
      <c r="R616" s="9">
        <v>156.91730000000001</v>
      </c>
      <c r="S616" s="9">
        <v>157.3819</v>
      </c>
      <c r="T616" s="9">
        <v>142.761</v>
      </c>
      <c r="U616" s="9">
        <v>145.0462</v>
      </c>
      <c r="V616" s="9">
        <v>144.2236</v>
      </c>
      <c r="W616" s="9">
        <v>145.6951</v>
      </c>
      <c r="X616" s="9">
        <v>147.98240000000001</v>
      </c>
      <c r="Y616" s="9">
        <v>163.14570000000001</v>
      </c>
      <c r="Z616" s="9">
        <v>153.07849999999999</v>
      </c>
      <c r="AA616" s="9">
        <v>122.8546</v>
      </c>
      <c r="AB616" s="9">
        <v>94.462379999999996</v>
      </c>
      <c r="AC616" s="9">
        <v>76.145840000000007</v>
      </c>
      <c r="AD616" s="9">
        <v>75.825819999999993</v>
      </c>
      <c r="AE616" s="9">
        <v>144.78110000000001</v>
      </c>
      <c r="AF616" s="9">
        <v>66.738150000000005</v>
      </c>
      <c r="AG616" s="9">
        <v>65.735020000000006</v>
      </c>
      <c r="AH616" s="9">
        <v>68.594149999999999</v>
      </c>
      <c r="AI616" s="9">
        <v>74.714280000000002</v>
      </c>
      <c r="AJ616" s="9">
        <v>83.014539999999997</v>
      </c>
      <c r="AK616" s="9">
        <v>96.901730000000001</v>
      </c>
      <c r="AL616" s="9">
        <v>109.48480000000001</v>
      </c>
      <c r="AM616" s="9">
        <v>124.7466</v>
      </c>
      <c r="AN616" s="9">
        <v>134.29830000000001</v>
      </c>
      <c r="AO616" s="9">
        <v>145.38810000000001</v>
      </c>
      <c r="AP616" s="9">
        <v>148.31899999999999</v>
      </c>
      <c r="AQ616" s="9">
        <v>152.20009999999999</v>
      </c>
      <c r="AR616" s="9">
        <v>152.71420000000001</v>
      </c>
      <c r="AS616" s="9">
        <v>156.62360000000001</v>
      </c>
      <c r="AT616" s="9">
        <v>158.47399999999999</v>
      </c>
      <c r="AU616" s="9">
        <v>159.46080000000001</v>
      </c>
      <c r="AV616" s="9">
        <v>162.22380000000001</v>
      </c>
      <c r="AW616" s="9">
        <v>161.9212</v>
      </c>
      <c r="AX616" s="9">
        <v>159.7363</v>
      </c>
      <c r="AY616" s="9">
        <v>152.52449999999999</v>
      </c>
      <c r="AZ616" s="9">
        <v>122.7204</v>
      </c>
      <c r="BA616" s="9">
        <v>94.476510000000005</v>
      </c>
      <c r="BB616" s="9">
        <v>75.977810000000005</v>
      </c>
      <c r="BC616" s="9">
        <v>75.590440000000001</v>
      </c>
      <c r="BD616" s="9">
        <v>159.20330000000001</v>
      </c>
      <c r="BE616" s="29">
        <v>68.027469999999994</v>
      </c>
      <c r="BF616" s="29">
        <v>67.398960000000002</v>
      </c>
      <c r="BG616" s="29">
        <v>67.087069999999997</v>
      </c>
      <c r="BH616" s="29">
        <v>66.941040000000001</v>
      </c>
      <c r="BI616" s="29">
        <v>66.783320000000003</v>
      </c>
      <c r="BJ616" s="29">
        <v>66.783320000000003</v>
      </c>
      <c r="BK616" s="29">
        <v>67.303120000000007</v>
      </c>
      <c r="BL616" s="29">
        <v>68.60915</v>
      </c>
      <c r="BM616" s="29">
        <v>70.849010000000007</v>
      </c>
      <c r="BN616" s="29">
        <v>73.804010000000005</v>
      </c>
      <c r="BO616" s="29">
        <v>75.391090000000005</v>
      </c>
      <c r="BP616" s="29">
        <v>74.028369999999995</v>
      </c>
      <c r="BQ616" s="29">
        <v>74.809849999999997</v>
      </c>
      <c r="BR616" s="29">
        <v>77.297520000000006</v>
      </c>
      <c r="BS616" s="29">
        <v>78.977720000000005</v>
      </c>
      <c r="BT616" s="29">
        <v>79.258570000000006</v>
      </c>
      <c r="BU616" s="29">
        <v>80.328559999999996</v>
      </c>
      <c r="BV616" s="29">
        <v>79.536479999999997</v>
      </c>
      <c r="BW616" s="29">
        <v>75.857870000000005</v>
      </c>
      <c r="BX616" s="29">
        <v>73.442130000000006</v>
      </c>
      <c r="BY616" s="29">
        <v>71.963759999999994</v>
      </c>
      <c r="BZ616" s="29">
        <v>71.454999999999998</v>
      </c>
      <c r="CA616" s="29">
        <v>70.477279999999993</v>
      </c>
      <c r="CB616" s="29">
        <v>70.188119999999998</v>
      </c>
      <c r="CC616" s="9">
        <v>0.23559150000000001</v>
      </c>
      <c r="CD616" s="9">
        <v>0.21309929999999999</v>
      </c>
      <c r="CE616" s="9">
        <v>0.18751090000000001</v>
      </c>
      <c r="CF616" s="9">
        <v>0.1515502</v>
      </c>
      <c r="CG616" s="9">
        <v>0.14502119999999999</v>
      </c>
      <c r="CH616" s="9">
        <v>0.16942889999999999</v>
      </c>
      <c r="CI616" s="9">
        <v>0.187277</v>
      </c>
      <c r="CJ616" s="9">
        <v>0.28050340000000001</v>
      </c>
      <c r="CK616" s="9">
        <v>0.35631000000000002</v>
      </c>
      <c r="CL616" s="9">
        <v>0.44391720000000001</v>
      </c>
      <c r="CM616" s="9">
        <v>0.45084180000000001</v>
      </c>
      <c r="CN616" s="9">
        <v>0.58378140000000001</v>
      </c>
      <c r="CO616" s="9">
        <v>0.46066879999999999</v>
      </c>
      <c r="CP616" s="9">
        <v>0.46470640000000002</v>
      </c>
      <c r="CQ616" s="9">
        <v>0.71689080000000005</v>
      </c>
      <c r="CR616" s="9">
        <v>0.80489599999999994</v>
      </c>
      <c r="CS616" s="9">
        <v>1.0011890000000001</v>
      </c>
      <c r="CT616" s="9">
        <v>1.077887</v>
      </c>
      <c r="CU616" s="9">
        <v>1.3925069999999999</v>
      </c>
      <c r="CV616" s="9">
        <v>1.2455020000000001</v>
      </c>
      <c r="CW616" s="9">
        <v>0.84473430000000005</v>
      </c>
      <c r="CX616" s="9">
        <v>0.58761439999999998</v>
      </c>
      <c r="CY616" s="9">
        <v>0.46195269999999999</v>
      </c>
      <c r="CZ616" s="9">
        <v>0.43401479999999998</v>
      </c>
      <c r="DA616" s="9">
        <v>0.64553760000000004</v>
      </c>
    </row>
    <row r="617" spans="1:105" x14ac:dyDescent="0.25">
      <c r="A617" s="9" t="s">
        <v>163</v>
      </c>
      <c r="B617" s="9" t="s">
        <v>164</v>
      </c>
      <c r="C617" s="9" t="s">
        <v>156</v>
      </c>
      <c r="D617" s="9" t="s">
        <v>148</v>
      </c>
      <c r="E617" s="9">
        <v>2019</v>
      </c>
      <c r="F617" s="9">
        <v>8</v>
      </c>
      <c r="BE617" s="29">
        <v>71.206140000000005</v>
      </c>
      <c r="BF617" s="29">
        <v>71.415490000000005</v>
      </c>
      <c r="BG617" s="29">
        <v>70.756640000000004</v>
      </c>
      <c r="BH617" s="29">
        <v>70.595839999999995</v>
      </c>
      <c r="BI617" s="29">
        <v>70.368319999999997</v>
      </c>
      <c r="BJ617" s="29">
        <v>69.853819999999999</v>
      </c>
      <c r="BK617" s="29">
        <v>69.970659999999995</v>
      </c>
      <c r="BL617" s="29">
        <v>69.644480000000001</v>
      </c>
      <c r="BM617" s="29">
        <v>71.287840000000003</v>
      </c>
      <c r="BN617" s="29">
        <v>73.991519999999994</v>
      </c>
      <c r="BO617" s="29">
        <v>77.551209999999998</v>
      </c>
      <c r="BP617" s="29">
        <v>80.083889999999997</v>
      </c>
      <c r="BQ617" s="29">
        <v>81.498850000000004</v>
      </c>
      <c r="BR617" s="29">
        <v>82.184880000000007</v>
      </c>
      <c r="BS617" s="29">
        <v>81.744200000000006</v>
      </c>
      <c r="BT617" s="29">
        <v>81.506379999999993</v>
      </c>
      <c r="BU617" s="29">
        <v>80.841380000000001</v>
      </c>
      <c r="BV617" s="29">
        <v>79.933030000000002</v>
      </c>
      <c r="BW617" s="29">
        <v>77.214370000000002</v>
      </c>
      <c r="BX617" s="29">
        <v>75.880830000000003</v>
      </c>
      <c r="BY617" s="29">
        <v>74.107479999999995</v>
      </c>
      <c r="BZ617" s="29">
        <v>73.29813</v>
      </c>
      <c r="CA617" s="29">
        <v>72.56832</v>
      </c>
      <c r="CB617" s="29">
        <v>72.493979999999993</v>
      </c>
    </row>
    <row r="618" spans="1:105" x14ac:dyDescent="0.25">
      <c r="A618" s="9" t="s">
        <v>163</v>
      </c>
      <c r="B618" s="9" t="s">
        <v>164</v>
      </c>
      <c r="C618" s="9" t="s">
        <v>156</v>
      </c>
      <c r="D618" s="9" t="s">
        <v>148</v>
      </c>
      <c r="E618" s="9">
        <v>2019</v>
      </c>
      <c r="F618" s="9">
        <v>9</v>
      </c>
      <c r="BE618" s="29">
        <v>67.66019</v>
      </c>
      <c r="BF618" s="29">
        <v>67.202280000000002</v>
      </c>
      <c r="BG618" s="29">
        <v>67.064350000000005</v>
      </c>
      <c r="BH618" s="29">
        <v>65.809160000000006</v>
      </c>
      <c r="BI618" s="29">
        <v>65.805599999999998</v>
      </c>
      <c r="BJ618" s="29">
        <v>65.679360000000003</v>
      </c>
      <c r="BK618" s="29">
        <v>66.468959999999996</v>
      </c>
      <c r="BL618" s="29">
        <v>67.676879999999997</v>
      </c>
      <c r="BM618" s="29">
        <v>71.972769999999997</v>
      </c>
      <c r="BN618" s="29">
        <v>77.034649999999999</v>
      </c>
      <c r="BO618" s="29">
        <v>82.534649999999999</v>
      </c>
      <c r="BP618" s="29">
        <v>84.374660000000006</v>
      </c>
      <c r="BQ618" s="29">
        <v>84.736289999999997</v>
      </c>
      <c r="BR618" s="29">
        <v>84.402569999999997</v>
      </c>
      <c r="BS618" s="29">
        <v>85.734899999999996</v>
      </c>
      <c r="BT618" s="29">
        <v>87.112530000000007</v>
      </c>
      <c r="BU618" s="29">
        <v>86.408169999999998</v>
      </c>
      <c r="BV618" s="29">
        <v>85.318169999999995</v>
      </c>
      <c r="BW618" s="29">
        <v>83.368369999999999</v>
      </c>
      <c r="BX618" s="29">
        <v>79.688559999999995</v>
      </c>
      <c r="BY618" s="29">
        <v>76.943960000000004</v>
      </c>
      <c r="BZ618" s="29">
        <v>75.823560000000001</v>
      </c>
      <c r="CA618" s="29">
        <v>74.426439999999999</v>
      </c>
      <c r="CB618" s="29">
        <v>73.078320000000005</v>
      </c>
    </row>
    <row r="619" spans="1:105" x14ac:dyDescent="0.25">
      <c r="A619" s="9" t="s">
        <v>163</v>
      </c>
      <c r="B619" s="9" t="s">
        <v>164</v>
      </c>
      <c r="C619" s="9" t="s">
        <v>156</v>
      </c>
      <c r="D619" s="9" t="s">
        <v>148</v>
      </c>
      <c r="E619" s="9">
        <v>2019</v>
      </c>
      <c r="F619" s="9">
        <v>10</v>
      </c>
      <c r="BE619" s="29">
        <v>65.131630000000001</v>
      </c>
      <c r="BF619" s="29">
        <v>64.592479999999995</v>
      </c>
      <c r="BG619" s="29">
        <v>64.246639999999999</v>
      </c>
      <c r="BH619" s="29">
        <v>63.72683</v>
      </c>
      <c r="BI619" s="29">
        <v>63.261240000000001</v>
      </c>
      <c r="BJ619" s="29">
        <v>62.375790000000002</v>
      </c>
      <c r="BK619" s="29">
        <v>62.618119999999998</v>
      </c>
      <c r="BL619" s="29">
        <v>64.247079999999997</v>
      </c>
      <c r="BM619" s="29">
        <v>67.711290000000005</v>
      </c>
      <c r="BN619" s="29">
        <v>72.031289999999998</v>
      </c>
      <c r="BO619" s="29">
        <v>75.253169999999997</v>
      </c>
      <c r="BP619" s="29">
        <v>77.276539999999997</v>
      </c>
      <c r="BQ619" s="29">
        <v>80.009010000000004</v>
      </c>
      <c r="BR619" s="29">
        <v>80.998419999999996</v>
      </c>
      <c r="BS619" s="29">
        <v>80.894450000000006</v>
      </c>
      <c r="BT619" s="29">
        <v>80.47569</v>
      </c>
      <c r="BU619" s="29">
        <v>80.495050000000006</v>
      </c>
      <c r="BV619" s="29">
        <v>80.071089999999998</v>
      </c>
      <c r="BW619" s="29">
        <v>75.581680000000006</v>
      </c>
      <c r="BX619" s="29">
        <v>71.701639999999998</v>
      </c>
      <c r="BY619" s="29">
        <v>69.719149999999999</v>
      </c>
      <c r="BZ619" s="29">
        <v>68.098309999999998</v>
      </c>
      <c r="CA619" s="29">
        <v>66.940600000000003</v>
      </c>
      <c r="CB619" s="29">
        <v>66.212869999999995</v>
      </c>
    </row>
    <row r="620" spans="1:105" x14ac:dyDescent="0.25">
      <c r="A620" s="9" t="s">
        <v>163</v>
      </c>
      <c r="B620" s="9" t="s">
        <v>164</v>
      </c>
      <c r="C620" s="9" t="s">
        <v>156</v>
      </c>
      <c r="D620" s="9" t="s">
        <v>148</v>
      </c>
      <c r="E620" s="9">
        <v>2020</v>
      </c>
      <c r="F620" s="9">
        <v>5</v>
      </c>
      <c r="BE620" s="29">
        <v>62.104849999999999</v>
      </c>
      <c r="BF620" s="29">
        <v>61.854849999999999</v>
      </c>
      <c r="BG620" s="29">
        <v>61.604849999999999</v>
      </c>
      <c r="BH620" s="29">
        <v>60.883960000000002</v>
      </c>
      <c r="BI620" s="29">
        <v>60.488430000000001</v>
      </c>
      <c r="BJ620" s="29">
        <v>59.860669999999999</v>
      </c>
      <c r="BK620" s="29">
        <v>61.718879999999999</v>
      </c>
      <c r="BL620" s="29">
        <v>63.95776</v>
      </c>
      <c r="BM620" s="29">
        <v>67.339550000000003</v>
      </c>
      <c r="BN620" s="29">
        <v>70.931200000000004</v>
      </c>
      <c r="BO620" s="29">
        <v>73.728880000000004</v>
      </c>
      <c r="BP620" s="29">
        <v>74.740520000000004</v>
      </c>
      <c r="BQ620" s="29">
        <v>74.136340000000004</v>
      </c>
      <c r="BR620" s="29">
        <v>74.809259999999995</v>
      </c>
      <c r="BS620" s="29">
        <v>75.405889999999999</v>
      </c>
      <c r="BT620" s="29">
        <v>74.603210000000004</v>
      </c>
      <c r="BU620" s="29">
        <v>73.815969999999993</v>
      </c>
      <c r="BV620" s="29">
        <v>72.729259999999996</v>
      </c>
      <c r="BW620" s="29">
        <v>71.437389999999994</v>
      </c>
      <c r="BX620" s="29">
        <v>68.56635</v>
      </c>
      <c r="BY620" s="29">
        <v>66.721789999999999</v>
      </c>
      <c r="BZ620" s="29">
        <v>65.765749999999997</v>
      </c>
      <c r="CA620" s="29">
        <v>65.515749999999997</v>
      </c>
      <c r="CB620" s="29">
        <v>64.321340000000006</v>
      </c>
    </row>
    <row r="621" spans="1:105" x14ac:dyDescent="0.25">
      <c r="A621" s="9" t="s">
        <v>163</v>
      </c>
      <c r="B621" s="9" t="s">
        <v>164</v>
      </c>
      <c r="C621" s="9" t="s">
        <v>156</v>
      </c>
      <c r="D621" s="9" t="s">
        <v>148</v>
      </c>
      <c r="E621" s="9">
        <v>2020</v>
      </c>
      <c r="F621" s="9">
        <v>6</v>
      </c>
      <c r="BE621" s="29">
        <v>63.009099999999997</v>
      </c>
      <c r="BF621" s="29">
        <v>62.863579999999999</v>
      </c>
      <c r="BG621" s="29">
        <v>62.154620000000001</v>
      </c>
      <c r="BH621" s="29">
        <v>62.232610000000001</v>
      </c>
      <c r="BI621" s="29">
        <v>61.273650000000004</v>
      </c>
      <c r="BJ621" s="29">
        <v>61.784399999999998</v>
      </c>
      <c r="BK621" s="29">
        <v>62.056789999999999</v>
      </c>
      <c r="BL621" s="29">
        <v>64.348659999999995</v>
      </c>
      <c r="BM621" s="29">
        <v>66.510750000000002</v>
      </c>
      <c r="BN621" s="29">
        <v>68.86694</v>
      </c>
      <c r="BO621" s="29">
        <v>71.449849999999998</v>
      </c>
      <c r="BP621" s="29">
        <v>73.719329999999999</v>
      </c>
      <c r="BQ621" s="29">
        <v>75.152979999999999</v>
      </c>
      <c r="BR621" s="29">
        <v>75.913730000000001</v>
      </c>
      <c r="BS621" s="29">
        <v>76.320890000000006</v>
      </c>
      <c r="BT621" s="29">
        <v>76.130600000000001</v>
      </c>
      <c r="BU621" s="29">
        <v>75.168729999999996</v>
      </c>
      <c r="BV621" s="29">
        <v>74.224329999999995</v>
      </c>
      <c r="BW621" s="29">
        <v>72.387609999999995</v>
      </c>
      <c r="BX621" s="29">
        <v>70.371039999999994</v>
      </c>
      <c r="BY621" s="29">
        <v>67.4482</v>
      </c>
      <c r="BZ621" s="29">
        <v>66.246269999999996</v>
      </c>
      <c r="CA621" s="29">
        <v>65.525670000000005</v>
      </c>
      <c r="CB621" s="29">
        <v>64.778580000000005</v>
      </c>
    </row>
    <row r="622" spans="1:105" x14ac:dyDescent="0.25">
      <c r="A622" s="9" t="s">
        <v>163</v>
      </c>
      <c r="B622" s="9" t="s">
        <v>164</v>
      </c>
      <c r="C622" s="9" t="s">
        <v>156</v>
      </c>
      <c r="D622" s="9" t="s">
        <v>148</v>
      </c>
      <c r="E622" s="9">
        <v>2020</v>
      </c>
      <c r="F622" s="9">
        <v>7</v>
      </c>
      <c r="G622" s="9">
        <v>65.049430000000001</v>
      </c>
      <c r="H622" s="9">
        <v>64.189160000000001</v>
      </c>
      <c r="I622" s="9">
        <v>66.882369999999995</v>
      </c>
      <c r="J622" s="9">
        <v>73.352540000000005</v>
      </c>
      <c r="K622" s="9">
        <v>81.715819999999994</v>
      </c>
      <c r="L622" s="9">
        <v>95.959209999999999</v>
      </c>
      <c r="M622" s="9">
        <v>108.9821</v>
      </c>
      <c r="N622" s="9">
        <v>126.5939</v>
      </c>
      <c r="O622" s="9">
        <v>136.364</v>
      </c>
      <c r="P622" s="9">
        <v>147.1728</v>
      </c>
      <c r="Q622" s="9">
        <v>150.58269999999999</v>
      </c>
      <c r="R622" s="9">
        <v>156.93090000000001</v>
      </c>
      <c r="S622" s="9">
        <v>157.41550000000001</v>
      </c>
      <c r="T622" s="9">
        <v>142.78649999999999</v>
      </c>
      <c r="U622" s="9">
        <v>145.07169999999999</v>
      </c>
      <c r="V622" s="9">
        <v>144.27809999999999</v>
      </c>
      <c r="W622" s="9">
        <v>145.73869999999999</v>
      </c>
      <c r="X622" s="9">
        <v>148.02590000000001</v>
      </c>
      <c r="Y622" s="9">
        <v>163.18260000000001</v>
      </c>
      <c r="Z622" s="9">
        <v>153.16560000000001</v>
      </c>
      <c r="AA622" s="9">
        <v>122.9528</v>
      </c>
      <c r="AB622" s="9">
        <v>94.603030000000004</v>
      </c>
      <c r="AC622" s="9">
        <v>76.036770000000004</v>
      </c>
      <c r="AD622" s="9">
        <v>75.716769999999997</v>
      </c>
      <c r="AE622" s="9">
        <v>144.81979999999999</v>
      </c>
      <c r="AF622" s="9">
        <v>66.782880000000006</v>
      </c>
      <c r="AG622" s="9">
        <v>65.779259999999994</v>
      </c>
      <c r="AH622" s="9">
        <v>68.595489999999998</v>
      </c>
      <c r="AI622" s="9">
        <v>74.703990000000005</v>
      </c>
      <c r="AJ622" s="9">
        <v>83.006</v>
      </c>
      <c r="AK622" s="9">
        <v>96.864360000000005</v>
      </c>
      <c r="AL622" s="9">
        <v>109.46299999999999</v>
      </c>
      <c r="AM622" s="9">
        <v>124.7508</v>
      </c>
      <c r="AN622" s="9">
        <v>134.36799999999999</v>
      </c>
      <c r="AO622" s="9">
        <v>145.4204</v>
      </c>
      <c r="AP622" s="9">
        <v>148.3227</v>
      </c>
      <c r="AQ622" s="9">
        <v>152.21379999999999</v>
      </c>
      <c r="AR622" s="9">
        <v>152.74780000000001</v>
      </c>
      <c r="AS622" s="9">
        <v>156.6491</v>
      </c>
      <c r="AT622" s="9">
        <v>158.49950000000001</v>
      </c>
      <c r="AU622" s="9">
        <v>159.5153</v>
      </c>
      <c r="AV622" s="9">
        <v>162.26750000000001</v>
      </c>
      <c r="AW622" s="9">
        <v>161.96469999999999</v>
      </c>
      <c r="AX622" s="9">
        <v>159.77330000000001</v>
      </c>
      <c r="AY622" s="9">
        <v>152.61150000000001</v>
      </c>
      <c r="AZ622" s="9">
        <v>122.8185</v>
      </c>
      <c r="BA622" s="9">
        <v>94.617159999999998</v>
      </c>
      <c r="BB622" s="9">
        <v>75.868750000000006</v>
      </c>
      <c r="BC622" s="9">
        <v>75.481380000000001</v>
      </c>
      <c r="BD622" s="9">
        <v>159.24209999999999</v>
      </c>
      <c r="BE622" s="29">
        <v>68.027469999999994</v>
      </c>
      <c r="BF622" s="29">
        <v>67.398960000000002</v>
      </c>
      <c r="BG622" s="29">
        <v>67.087069999999997</v>
      </c>
      <c r="BH622" s="29">
        <v>66.941040000000001</v>
      </c>
      <c r="BI622" s="29">
        <v>66.783320000000003</v>
      </c>
      <c r="BJ622" s="29">
        <v>66.783320000000003</v>
      </c>
      <c r="BK622" s="29">
        <v>67.303120000000007</v>
      </c>
      <c r="BL622" s="29">
        <v>68.60915</v>
      </c>
      <c r="BM622" s="29">
        <v>70.849010000000007</v>
      </c>
      <c r="BN622" s="29">
        <v>73.804010000000005</v>
      </c>
      <c r="BO622" s="29">
        <v>75.391090000000005</v>
      </c>
      <c r="BP622" s="29">
        <v>74.028369999999995</v>
      </c>
      <c r="BQ622" s="29">
        <v>74.809849999999997</v>
      </c>
      <c r="BR622" s="29">
        <v>77.297520000000006</v>
      </c>
      <c r="BS622" s="29">
        <v>78.977720000000005</v>
      </c>
      <c r="BT622" s="29">
        <v>79.258570000000006</v>
      </c>
      <c r="BU622" s="29">
        <v>80.328559999999996</v>
      </c>
      <c r="BV622" s="29">
        <v>79.536479999999997</v>
      </c>
      <c r="BW622" s="29">
        <v>75.857870000000005</v>
      </c>
      <c r="BX622" s="29">
        <v>73.442130000000006</v>
      </c>
      <c r="BY622" s="29">
        <v>71.963759999999994</v>
      </c>
      <c r="BZ622" s="29">
        <v>71.454999999999998</v>
      </c>
      <c r="CA622" s="29">
        <v>70.477279999999993</v>
      </c>
      <c r="CB622" s="29">
        <v>70.188119999999998</v>
      </c>
      <c r="CC622" s="9">
        <v>0.2357822</v>
      </c>
      <c r="CD622" s="9">
        <v>0.2132888</v>
      </c>
      <c r="CE622" s="9">
        <v>0.18766330000000001</v>
      </c>
      <c r="CF622" s="9">
        <v>0.15166940000000001</v>
      </c>
      <c r="CG622" s="9">
        <v>0.1451202</v>
      </c>
      <c r="CH622" s="9">
        <v>0.16950609999999999</v>
      </c>
      <c r="CI622" s="9">
        <v>0.1875356</v>
      </c>
      <c r="CJ622" s="9">
        <v>0.28056429999999999</v>
      </c>
      <c r="CK622" s="9">
        <v>0.3565953</v>
      </c>
      <c r="CL622" s="9">
        <v>0.44451889999999999</v>
      </c>
      <c r="CM622" s="9">
        <v>0.45196249999999999</v>
      </c>
      <c r="CN622" s="9">
        <v>0.58728179999999996</v>
      </c>
      <c r="CO622" s="9">
        <v>0.46346409999999999</v>
      </c>
      <c r="CP622" s="9">
        <v>0.4656748</v>
      </c>
      <c r="CQ622" s="9">
        <v>0.71761129999999995</v>
      </c>
      <c r="CR622" s="9">
        <v>0.80392620000000004</v>
      </c>
      <c r="CS622" s="9">
        <v>0.99912140000000005</v>
      </c>
      <c r="CT622" s="9">
        <v>1.074967</v>
      </c>
      <c r="CU622" s="9">
        <v>1.3912580000000001</v>
      </c>
      <c r="CV622" s="9">
        <v>1.246267</v>
      </c>
      <c r="CW622" s="9">
        <v>0.84645429999999999</v>
      </c>
      <c r="CX622" s="9">
        <v>0.58794349999999995</v>
      </c>
      <c r="CY622" s="9">
        <v>0.46201550000000002</v>
      </c>
      <c r="CZ622" s="9">
        <v>0.43420029999999998</v>
      </c>
      <c r="DA622" s="9">
        <v>0.64417979999999997</v>
      </c>
    </row>
    <row r="623" spans="1:105" x14ac:dyDescent="0.25">
      <c r="A623" s="9" t="s">
        <v>163</v>
      </c>
      <c r="B623" s="9" t="s">
        <v>164</v>
      </c>
      <c r="C623" s="9" t="s">
        <v>156</v>
      </c>
      <c r="D623" s="9" t="s">
        <v>148</v>
      </c>
      <c r="E623" s="9">
        <v>2020</v>
      </c>
      <c r="F623" s="9">
        <v>8</v>
      </c>
      <c r="BE623" s="29">
        <v>71.206140000000005</v>
      </c>
      <c r="BF623" s="29">
        <v>71.415490000000005</v>
      </c>
      <c r="BG623" s="29">
        <v>70.756640000000004</v>
      </c>
      <c r="BH623" s="29">
        <v>70.595839999999995</v>
      </c>
      <c r="BI623" s="29">
        <v>70.368319999999997</v>
      </c>
      <c r="BJ623" s="29">
        <v>69.853819999999999</v>
      </c>
      <c r="BK623" s="29">
        <v>69.970659999999995</v>
      </c>
      <c r="BL623" s="29">
        <v>69.644480000000001</v>
      </c>
      <c r="BM623" s="29">
        <v>71.287840000000003</v>
      </c>
      <c r="BN623" s="29">
        <v>73.991519999999994</v>
      </c>
      <c r="BO623" s="29">
        <v>77.551209999999998</v>
      </c>
      <c r="BP623" s="29">
        <v>80.083889999999997</v>
      </c>
      <c r="BQ623" s="29">
        <v>81.498850000000004</v>
      </c>
      <c r="BR623" s="29">
        <v>82.184880000000007</v>
      </c>
      <c r="BS623" s="29">
        <v>81.744200000000006</v>
      </c>
      <c r="BT623" s="29">
        <v>81.506379999999993</v>
      </c>
      <c r="BU623" s="29">
        <v>80.841380000000001</v>
      </c>
      <c r="BV623" s="29">
        <v>79.933030000000002</v>
      </c>
      <c r="BW623" s="29">
        <v>77.214370000000002</v>
      </c>
      <c r="BX623" s="29">
        <v>75.880830000000003</v>
      </c>
      <c r="BY623" s="29">
        <v>74.107479999999995</v>
      </c>
      <c r="BZ623" s="29">
        <v>73.29813</v>
      </c>
      <c r="CA623" s="29">
        <v>72.56832</v>
      </c>
      <c r="CB623" s="29">
        <v>72.493979999999993</v>
      </c>
    </row>
    <row r="624" spans="1:105" x14ac:dyDescent="0.25">
      <c r="A624" s="9" t="s">
        <v>163</v>
      </c>
      <c r="B624" s="9" t="s">
        <v>164</v>
      </c>
      <c r="C624" s="9" t="s">
        <v>156</v>
      </c>
      <c r="D624" s="9" t="s">
        <v>148</v>
      </c>
      <c r="E624" s="9">
        <v>2020</v>
      </c>
      <c r="F624" s="9">
        <v>9</v>
      </c>
      <c r="BE624" s="29">
        <v>67.66019</v>
      </c>
      <c r="BF624" s="29">
        <v>67.202280000000002</v>
      </c>
      <c r="BG624" s="29">
        <v>67.064350000000005</v>
      </c>
      <c r="BH624" s="29">
        <v>65.809160000000006</v>
      </c>
      <c r="BI624" s="29">
        <v>65.805599999999998</v>
      </c>
      <c r="BJ624" s="29">
        <v>65.679360000000003</v>
      </c>
      <c r="BK624" s="29">
        <v>66.468959999999996</v>
      </c>
      <c r="BL624" s="29">
        <v>67.676879999999997</v>
      </c>
      <c r="BM624" s="29">
        <v>71.972769999999997</v>
      </c>
      <c r="BN624" s="29">
        <v>77.034649999999999</v>
      </c>
      <c r="BO624" s="29">
        <v>82.534649999999999</v>
      </c>
      <c r="BP624" s="29">
        <v>84.374660000000006</v>
      </c>
      <c r="BQ624" s="29">
        <v>84.736289999999997</v>
      </c>
      <c r="BR624" s="29">
        <v>84.402569999999997</v>
      </c>
      <c r="BS624" s="29">
        <v>85.734899999999996</v>
      </c>
      <c r="BT624" s="29">
        <v>87.112530000000007</v>
      </c>
      <c r="BU624" s="29">
        <v>86.408169999999998</v>
      </c>
      <c r="BV624" s="29">
        <v>85.318169999999995</v>
      </c>
      <c r="BW624" s="29">
        <v>83.368369999999999</v>
      </c>
      <c r="BX624" s="29">
        <v>79.688559999999995</v>
      </c>
      <c r="BY624" s="29">
        <v>76.943960000000004</v>
      </c>
      <c r="BZ624" s="29">
        <v>75.823560000000001</v>
      </c>
      <c r="CA624" s="29">
        <v>74.426439999999999</v>
      </c>
      <c r="CB624" s="29">
        <v>73.078320000000005</v>
      </c>
    </row>
    <row r="625" spans="1:105" x14ac:dyDescent="0.25">
      <c r="A625" s="9" t="s">
        <v>163</v>
      </c>
      <c r="B625" s="9" t="s">
        <v>164</v>
      </c>
      <c r="C625" s="9" t="s">
        <v>156</v>
      </c>
      <c r="D625" s="9" t="s">
        <v>148</v>
      </c>
      <c r="E625" s="9">
        <v>2020</v>
      </c>
      <c r="F625" s="9">
        <v>10</v>
      </c>
      <c r="BE625" s="29">
        <v>65.131630000000001</v>
      </c>
      <c r="BF625" s="29">
        <v>64.592479999999995</v>
      </c>
      <c r="BG625" s="29">
        <v>64.246639999999999</v>
      </c>
      <c r="BH625" s="29">
        <v>63.72683</v>
      </c>
      <c r="BI625" s="29">
        <v>63.261240000000001</v>
      </c>
      <c r="BJ625" s="29">
        <v>62.375790000000002</v>
      </c>
      <c r="BK625" s="29">
        <v>62.618119999999998</v>
      </c>
      <c r="BL625" s="29">
        <v>64.247079999999997</v>
      </c>
      <c r="BM625" s="29">
        <v>67.711290000000005</v>
      </c>
      <c r="BN625" s="29">
        <v>72.031289999999998</v>
      </c>
      <c r="BO625" s="29">
        <v>75.253169999999997</v>
      </c>
      <c r="BP625" s="29">
        <v>77.276539999999997</v>
      </c>
      <c r="BQ625" s="29">
        <v>80.009010000000004</v>
      </c>
      <c r="BR625" s="29">
        <v>80.998419999999996</v>
      </c>
      <c r="BS625" s="29">
        <v>80.894450000000006</v>
      </c>
      <c r="BT625" s="29">
        <v>80.47569</v>
      </c>
      <c r="BU625" s="29">
        <v>80.495050000000006</v>
      </c>
      <c r="BV625" s="29">
        <v>80.071089999999998</v>
      </c>
      <c r="BW625" s="29">
        <v>75.581680000000006</v>
      </c>
      <c r="BX625" s="29">
        <v>71.701639999999998</v>
      </c>
      <c r="BY625" s="29">
        <v>69.719149999999999</v>
      </c>
      <c r="BZ625" s="29">
        <v>68.098309999999998</v>
      </c>
      <c r="CA625" s="29">
        <v>66.940600000000003</v>
      </c>
      <c r="CB625" s="29">
        <v>66.212869999999995</v>
      </c>
    </row>
    <row r="626" spans="1:105" x14ac:dyDescent="0.25">
      <c r="A626" s="9" t="s">
        <v>163</v>
      </c>
      <c r="B626" s="9" t="s">
        <v>164</v>
      </c>
      <c r="C626" s="9" t="s">
        <v>156</v>
      </c>
      <c r="D626" s="9" t="s">
        <v>148</v>
      </c>
      <c r="E626" s="9">
        <v>2021</v>
      </c>
      <c r="F626" s="9">
        <v>5</v>
      </c>
      <c r="BE626" s="29">
        <v>62.104849999999999</v>
      </c>
      <c r="BF626" s="29">
        <v>61.854849999999999</v>
      </c>
      <c r="BG626" s="29">
        <v>61.604849999999999</v>
      </c>
      <c r="BH626" s="29">
        <v>60.883960000000002</v>
      </c>
      <c r="BI626" s="29">
        <v>60.488430000000001</v>
      </c>
      <c r="BJ626" s="29">
        <v>59.860669999999999</v>
      </c>
      <c r="BK626" s="29">
        <v>61.718879999999999</v>
      </c>
      <c r="BL626" s="29">
        <v>63.95776</v>
      </c>
      <c r="BM626" s="29">
        <v>67.339550000000003</v>
      </c>
      <c r="BN626" s="29">
        <v>70.931200000000004</v>
      </c>
      <c r="BO626" s="29">
        <v>73.728880000000004</v>
      </c>
      <c r="BP626" s="29">
        <v>74.740520000000004</v>
      </c>
      <c r="BQ626" s="29">
        <v>74.136340000000004</v>
      </c>
      <c r="BR626" s="29">
        <v>74.809259999999995</v>
      </c>
      <c r="BS626" s="29">
        <v>75.405889999999999</v>
      </c>
      <c r="BT626" s="29">
        <v>74.603210000000004</v>
      </c>
      <c r="BU626" s="29">
        <v>73.815969999999993</v>
      </c>
      <c r="BV626" s="29">
        <v>72.729259999999996</v>
      </c>
      <c r="BW626" s="29">
        <v>71.437389999999994</v>
      </c>
      <c r="BX626" s="29">
        <v>68.56635</v>
      </c>
      <c r="BY626" s="29">
        <v>66.721789999999999</v>
      </c>
      <c r="BZ626" s="29">
        <v>65.765749999999997</v>
      </c>
      <c r="CA626" s="29">
        <v>65.515749999999997</v>
      </c>
      <c r="CB626" s="29">
        <v>64.321340000000006</v>
      </c>
    </row>
    <row r="627" spans="1:105" x14ac:dyDescent="0.25">
      <c r="A627" s="9" t="s">
        <v>163</v>
      </c>
      <c r="B627" s="9" t="s">
        <v>164</v>
      </c>
      <c r="C627" s="9" t="s">
        <v>156</v>
      </c>
      <c r="D627" s="9" t="s">
        <v>148</v>
      </c>
      <c r="E627" s="9">
        <v>2021</v>
      </c>
      <c r="F627" s="9">
        <v>6</v>
      </c>
      <c r="BE627" s="29">
        <v>63.009099999999997</v>
      </c>
      <c r="BF627" s="29">
        <v>62.863579999999999</v>
      </c>
      <c r="BG627" s="29">
        <v>62.154620000000001</v>
      </c>
      <c r="BH627" s="29">
        <v>62.232610000000001</v>
      </c>
      <c r="BI627" s="29">
        <v>61.273650000000004</v>
      </c>
      <c r="BJ627" s="29">
        <v>61.784399999999998</v>
      </c>
      <c r="BK627" s="29">
        <v>62.056789999999999</v>
      </c>
      <c r="BL627" s="29">
        <v>64.348659999999995</v>
      </c>
      <c r="BM627" s="29">
        <v>66.510750000000002</v>
      </c>
      <c r="BN627" s="29">
        <v>68.86694</v>
      </c>
      <c r="BO627" s="29">
        <v>71.449849999999998</v>
      </c>
      <c r="BP627" s="29">
        <v>73.719329999999999</v>
      </c>
      <c r="BQ627" s="29">
        <v>75.152979999999999</v>
      </c>
      <c r="BR627" s="29">
        <v>75.913730000000001</v>
      </c>
      <c r="BS627" s="29">
        <v>76.320890000000006</v>
      </c>
      <c r="BT627" s="29">
        <v>76.130600000000001</v>
      </c>
      <c r="BU627" s="29">
        <v>75.168729999999996</v>
      </c>
      <c r="BV627" s="29">
        <v>74.224329999999995</v>
      </c>
      <c r="BW627" s="29">
        <v>72.387609999999995</v>
      </c>
      <c r="BX627" s="29">
        <v>70.371039999999994</v>
      </c>
      <c r="BY627" s="29">
        <v>67.4482</v>
      </c>
      <c r="BZ627" s="29">
        <v>66.246269999999996</v>
      </c>
      <c r="CA627" s="29">
        <v>65.525670000000005</v>
      </c>
      <c r="CB627" s="29">
        <v>64.778580000000005</v>
      </c>
    </row>
    <row r="628" spans="1:105" x14ac:dyDescent="0.25">
      <c r="A628" s="9" t="s">
        <v>163</v>
      </c>
      <c r="B628" s="9" t="s">
        <v>164</v>
      </c>
      <c r="C628" s="9" t="s">
        <v>156</v>
      </c>
      <c r="D628" s="9" t="s">
        <v>148</v>
      </c>
      <c r="E628" s="9">
        <v>2021</v>
      </c>
      <c r="F628" s="9">
        <v>7</v>
      </c>
      <c r="G628" s="9">
        <v>65.026340000000005</v>
      </c>
      <c r="H628" s="9">
        <v>64.163349999999994</v>
      </c>
      <c r="I628" s="9">
        <v>66.855680000000007</v>
      </c>
      <c r="J628" s="9">
        <v>73.3352</v>
      </c>
      <c r="K628" s="9">
        <v>81.706149999999994</v>
      </c>
      <c r="L628" s="9">
        <v>95.953460000000007</v>
      </c>
      <c r="M628" s="9">
        <v>108.99</v>
      </c>
      <c r="N628" s="9">
        <v>126.61109999999999</v>
      </c>
      <c r="O628" s="9">
        <v>136.38829999999999</v>
      </c>
      <c r="P628" s="9">
        <v>147.17939999999999</v>
      </c>
      <c r="Q628" s="9">
        <v>150.59780000000001</v>
      </c>
      <c r="R628" s="9">
        <v>156.94370000000001</v>
      </c>
      <c r="S628" s="9">
        <v>157.41970000000001</v>
      </c>
      <c r="T628" s="9">
        <v>142.7835</v>
      </c>
      <c r="U628" s="9">
        <v>145.06870000000001</v>
      </c>
      <c r="V628" s="9">
        <v>144.28020000000001</v>
      </c>
      <c r="W628" s="9">
        <v>145.7353</v>
      </c>
      <c r="X628" s="9">
        <v>148.03450000000001</v>
      </c>
      <c r="Y628" s="9">
        <v>163.17449999999999</v>
      </c>
      <c r="Z628" s="9">
        <v>153.16909999999999</v>
      </c>
      <c r="AA628" s="9">
        <v>122.9877</v>
      </c>
      <c r="AB628" s="9">
        <v>94.666880000000006</v>
      </c>
      <c r="AC628" s="9">
        <v>76.033199999999994</v>
      </c>
      <c r="AD628" s="9">
        <v>75.713189999999997</v>
      </c>
      <c r="AE628" s="9">
        <v>144.81829999999999</v>
      </c>
      <c r="AF628" s="9">
        <v>66.759789999999995</v>
      </c>
      <c r="AG628" s="9">
        <v>65.753450000000001</v>
      </c>
      <c r="AH628" s="9">
        <v>68.568799999999996</v>
      </c>
      <c r="AI628" s="9">
        <v>74.686639999999997</v>
      </c>
      <c r="AJ628" s="9">
        <v>82.99633</v>
      </c>
      <c r="AK628" s="9">
        <v>96.858599999999996</v>
      </c>
      <c r="AL628" s="9">
        <v>109.4709</v>
      </c>
      <c r="AM628" s="9">
        <v>124.768</v>
      </c>
      <c r="AN628" s="9">
        <v>134.39230000000001</v>
      </c>
      <c r="AO628" s="9">
        <v>145.42699999999999</v>
      </c>
      <c r="AP628" s="9">
        <v>148.33770000000001</v>
      </c>
      <c r="AQ628" s="9">
        <v>152.22659999999999</v>
      </c>
      <c r="AR628" s="9">
        <v>152.75200000000001</v>
      </c>
      <c r="AS628" s="9">
        <v>156.64609999999999</v>
      </c>
      <c r="AT628" s="9">
        <v>158.49639999999999</v>
      </c>
      <c r="AU628" s="9">
        <v>159.51730000000001</v>
      </c>
      <c r="AV628" s="9">
        <v>162.26410000000001</v>
      </c>
      <c r="AW628" s="9">
        <v>161.9734</v>
      </c>
      <c r="AX628" s="9">
        <v>159.76509999999999</v>
      </c>
      <c r="AY628" s="9">
        <v>152.61510000000001</v>
      </c>
      <c r="AZ628" s="9">
        <v>122.85339999999999</v>
      </c>
      <c r="BA628" s="9">
        <v>94.681010000000001</v>
      </c>
      <c r="BB628" s="9">
        <v>75.865170000000006</v>
      </c>
      <c r="BC628" s="9">
        <v>75.477800000000002</v>
      </c>
      <c r="BD628" s="9">
        <v>159.2405</v>
      </c>
      <c r="BE628" s="29">
        <v>68.027469999999994</v>
      </c>
      <c r="BF628" s="29">
        <v>67.398960000000002</v>
      </c>
      <c r="BG628" s="29">
        <v>67.087069999999997</v>
      </c>
      <c r="BH628" s="29">
        <v>66.941040000000001</v>
      </c>
      <c r="BI628" s="29">
        <v>66.783320000000003</v>
      </c>
      <c r="BJ628" s="29">
        <v>66.783320000000003</v>
      </c>
      <c r="BK628" s="29">
        <v>67.303120000000007</v>
      </c>
      <c r="BL628" s="29">
        <v>68.60915</v>
      </c>
      <c r="BM628" s="29">
        <v>70.849010000000007</v>
      </c>
      <c r="BN628" s="29">
        <v>73.804010000000005</v>
      </c>
      <c r="BO628" s="29">
        <v>75.391090000000005</v>
      </c>
      <c r="BP628" s="29">
        <v>74.028369999999995</v>
      </c>
      <c r="BQ628" s="29">
        <v>74.809849999999997</v>
      </c>
      <c r="BR628" s="29">
        <v>77.297520000000006</v>
      </c>
      <c r="BS628" s="29">
        <v>78.977720000000005</v>
      </c>
      <c r="BT628" s="29">
        <v>79.258570000000006</v>
      </c>
      <c r="BU628" s="29">
        <v>80.328559999999996</v>
      </c>
      <c r="BV628" s="29">
        <v>79.536479999999997</v>
      </c>
      <c r="BW628" s="29">
        <v>75.857870000000005</v>
      </c>
      <c r="BX628" s="29">
        <v>73.442130000000006</v>
      </c>
      <c r="BY628" s="29">
        <v>71.963759999999994</v>
      </c>
      <c r="BZ628" s="29">
        <v>71.454999999999998</v>
      </c>
      <c r="CA628" s="29">
        <v>70.477279999999993</v>
      </c>
      <c r="CB628" s="29">
        <v>70.188119999999998</v>
      </c>
      <c r="CC628" s="9">
        <v>0.2362958</v>
      </c>
      <c r="CD628" s="9">
        <v>0.21375469999999999</v>
      </c>
      <c r="CE628" s="9">
        <v>0.18805849999999999</v>
      </c>
      <c r="CF628" s="9">
        <v>0.15198700000000001</v>
      </c>
      <c r="CG628" s="9">
        <v>0.14541270000000001</v>
      </c>
      <c r="CH628" s="9">
        <v>0.16983860000000001</v>
      </c>
      <c r="CI628" s="9">
        <v>0.18789700000000001</v>
      </c>
      <c r="CJ628" s="9">
        <v>0.28089150000000002</v>
      </c>
      <c r="CK628" s="9">
        <v>0.35710039999999998</v>
      </c>
      <c r="CL628" s="9">
        <v>0.4452757</v>
      </c>
      <c r="CM628" s="9">
        <v>0.452681</v>
      </c>
      <c r="CN628" s="9">
        <v>0.58841449999999995</v>
      </c>
      <c r="CO628" s="9">
        <v>0.46445320000000001</v>
      </c>
      <c r="CP628" s="9">
        <v>0.46675450000000002</v>
      </c>
      <c r="CQ628" s="9">
        <v>0.71868779999999999</v>
      </c>
      <c r="CR628" s="9">
        <v>0.80547939999999996</v>
      </c>
      <c r="CS628" s="9">
        <v>1.0003200000000001</v>
      </c>
      <c r="CT628" s="9">
        <v>1.075955</v>
      </c>
      <c r="CU628" s="9">
        <v>1.3920330000000001</v>
      </c>
      <c r="CV628" s="9">
        <v>1.2466630000000001</v>
      </c>
      <c r="CW628" s="9">
        <v>0.84718309999999997</v>
      </c>
      <c r="CX628" s="9">
        <v>0.58890989999999999</v>
      </c>
      <c r="CY628" s="9">
        <v>0.46316970000000002</v>
      </c>
      <c r="CZ628" s="9">
        <v>0.43546889999999999</v>
      </c>
      <c r="DA628" s="9">
        <v>0.64509340000000004</v>
      </c>
    </row>
    <row r="629" spans="1:105" x14ac:dyDescent="0.25">
      <c r="A629" s="9" t="s">
        <v>163</v>
      </c>
      <c r="B629" s="9" t="s">
        <v>164</v>
      </c>
      <c r="C629" s="9" t="s">
        <v>156</v>
      </c>
      <c r="D629" s="9" t="s">
        <v>148</v>
      </c>
      <c r="E629" s="9">
        <v>2021</v>
      </c>
      <c r="F629" s="9">
        <v>8</v>
      </c>
      <c r="BE629" s="29">
        <v>71.206140000000005</v>
      </c>
      <c r="BF629" s="29">
        <v>71.415490000000005</v>
      </c>
      <c r="BG629" s="29">
        <v>70.756640000000004</v>
      </c>
      <c r="BH629" s="29">
        <v>70.595839999999995</v>
      </c>
      <c r="BI629" s="29">
        <v>70.368319999999997</v>
      </c>
      <c r="BJ629" s="29">
        <v>69.853819999999999</v>
      </c>
      <c r="BK629" s="29">
        <v>69.970659999999995</v>
      </c>
      <c r="BL629" s="29">
        <v>69.644480000000001</v>
      </c>
      <c r="BM629" s="29">
        <v>71.287840000000003</v>
      </c>
      <c r="BN629" s="29">
        <v>73.991519999999994</v>
      </c>
      <c r="BO629" s="29">
        <v>77.551209999999998</v>
      </c>
      <c r="BP629" s="29">
        <v>80.083889999999997</v>
      </c>
      <c r="BQ629" s="29">
        <v>81.498850000000004</v>
      </c>
      <c r="BR629" s="29">
        <v>82.184880000000007</v>
      </c>
      <c r="BS629" s="29">
        <v>81.744200000000006</v>
      </c>
      <c r="BT629" s="29">
        <v>81.506379999999993</v>
      </c>
      <c r="BU629" s="29">
        <v>80.841380000000001</v>
      </c>
      <c r="BV629" s="29">
        <v>79.933030000000002</v>
      </c>
      <c r="BW629" s="29">
        <v>77.214370000000002</v>
      </c>
      <c r="BX629" s="29">
        <v>75.880830000000003</v>
      </c>
      <c r="BY629" s="29">
        <v>74.107479999999995</v>
      </c>
      <c r="BZ629" s="29">
        <v>73.29813</v>
      </c>
      <c r="CA629" s="29">
        <v>72.56832</v>
      </c>
      <c r="CB629" s="29">
        <v>72.493979999999993</v>
      </c>
    </row>
    <row r="630" spans="1:105" x14ac:dyDescent="0.25">
      <c r="A630" s="9" t="s">
        <v>163</v>
      </c>
      <c r="B630" s="9" t="s">
        <v>164</v>
      </c>
      <c r="C630" s="9" t="s">
        <v>156</v>
      </c>
      <c r="D630" s="9" t="s">
        <v>148</v>
      </c>
      <c r="E630" s="9">
        <v>2021</v>
      </c>
      <c r="F630" s="9">
        <v>9</v>
      </c>
      <c r="BE630" s="29">
        <v>67.66019</v>
      </c>
      <c r="BF630" s="29">
        <v>67.202280000000002</v>
      </c>
      <c r="BG630" s="29">
        <v>67.064350000000005</v>
      </c>
      <c r="BH630" s="29">
        <v>65.809160000000006</v>
      </c>
      <c r="BI630" s="29">
        <v>65.805599999999998</v>
      </c>
      <c r="BJ630" s="29">
        <v>65.679360000000003</v>
      </c>
      <c r="BK630" s="29">
        <v>66.468959999999996</v>
      </c>
      <c r="BL630" s="29">
        <v>67.676879999999997</v>
      </c>
      <c r="BM630" s="29">
        <v>71.972769999999997</v>
      </c>
      <c r="BN630" s="29">
        <v>77.034649999999999</v>
      </c>
      <c r="BO630" s="29">
        <v>82.534649999999999</v>
      </c>
      <c r="BP630" s="29">
        <v>84.374660000000006</v>
      </c>
      <c r="BQ630" s="29">
        <v>84.736289999999997</v>
      </c>
      <c r="BR630" s="29">
        <v>84.402569999999997</v>
      </c>
      <c r="BS630" s="29">
        <v>85.734899999999996</v>
      </c>
      <c r="BT630" s="29">
        <v>87.112530000000007</v>
      </c>
      <c r="BU630" s="29">
        <v>86.408169999999998</v>
      </c>
      <c r="BV630" s="29">
        <v>85.318169999999995</v>
      </c>
      <c r="BW630" s="29">
        <v>83.368369999999999</v>
      </c>
      <c r="BX630" s="29">
        <v>79.688559999999995</v>
      </c>
      <c r="BY630" s="29">
        <v>76.943960000000004</v>
      </c>
      <c r="BZ630" s="29">
        <v>75.823560000000001</v>
      </c>
      <c r="CA630" s="29">
        <v>74.426439999999999</v>
      </c>
      <c r="CB630" s="29">
        <v>73.078320000000005</v>
      </c>
    </row>
    <row r="631" spans="1:105" x14ac:dyDescent="0.25">
      <c r="A631" s="9" t="s">
        <v>163</v>
      </c>
      <c r="B631" s="9" t="s">
        <v>164</v>
      </c>
      <c r="C631" s="9" t="s">
        <v>156</v>
      </c>
      <c r="D631" s="9" t="s">
        <v>148</v>
      </c>
      <c r="E631" s="9">
        <v>2021</v>
      </c>
      <c r="F631" s="9">
        <v>10</v>
      </c>
      <c r="BE631" s="29">
        <v>65.131630000000001</v>
      </c>
      <c r="BF631" s="29">
        <v>64.592479999999995</v>
      </c>
      <c r="BG631" s="29">
        <v>64.246639999999999</v>
      </c>
      <c r="BH631" s="29">
        <v>63.72683</v>
      </c>
      <c r="BI631" s="29">
        <v>63.261240000000001</v>
      </c>
      <c r="BJ631" s="29">
        <v>62.375790000000002</v>
      </c>
      <c r="BK631" s="29">
        <v>62.618119999999998</v>
      </c>
      <c r="BL631" s="29">
        <v>64.247079999999997</v>
      </c>
      <c r="BM631" s="29">
        <v>67.711290000000005</v>
      </c>
      <c r="BN631" s="29">
        <v>72.031289999999998</v>
      </c>
      <c r="BO631" s="29">
        <v>75.253169999999997</v>
      </c>
      <c r="BP631" s="29">
        <v>77.276539999999997</v>
      </c>
      <c r="BQ631" s="29">
        <v>80.009010000000004</v>
      </c>
      <c r="BR631" s="29">
        <v>80.998419999999996</v>
      </c>
      <c r="BS631" s="29">
        <v>80.894450000000006</v>
      </c>
      <c r="BT631" s="29">
        <v>80.47569</v>
      </c>
      <c r="BU631" s="29">
        <v>80.495050000000006</v>
      </c>
      <c r="BV631" s="29">
        <v>80.071089999999998</v>
      </c>
      <c r="BW631" s="29">
        <v>75.581680000000006</v>
      </c>
      <c r="BX631" s="29">
        <v>71.701639999999998</v>
      </c>
      <c r="BY631" s="29">
        <v>69.719149999999999</v>
      </c>
      <c r="BZ631" s="29">
        <v>68.098309999999998</v>
      </c>
      <c r="CA631" s="29">
        <v>66.940600000000003</v>
      </c>
      <c r="CB631" s="29">
        <v>66.212869999999995</v>
      </c>
    </row>
    <row r="632" spans="1:105" x14ac:dyDescent="0.25">
      <c r="A632" s="9" t="s">
        <v>163</v>
      </c>
      <c r="B632" s="9" t="s">
        <v>164</v>
      </c>
      <c r="C632" s="9" t="s">
        <v>156</v>
      </c>
      <c r="D632" s="9" t="s">
        <v>148</v>
      </c>
      <c r="E632" s="9">
        <v>2022</v>
      </c>
      <c r="F632" s="9">
        <v>5</v>
      </c>
      <c r="BE632" s="29">
        <v>62.104849999999999</v>
      </c>
      <c r="BF632" s="29">
        <v>61.854849999999999</v>
      </c>
      <c r="BG632" s="29">
        <v>61.604849999999999</v>
      </c>
      <c r="BH632" s="29">
        <v>60.883960000000002</v>
      </c>
      <c r="BI632" s="29">
        <v>60.488430000000001</v>
      </c>
      <c r="BJ632" s="29">
        <v>59.860669999999999</v>
      </c>
      <c r="BK632" s="29">
        <v>61.718879999999999</v>
      </c>
      <c r="BL632" s="29">
        <v>63.95776</v>
      </c>
      <c r="BM632" s="29">
        <v>67.339550000000003</v>
      </c>
      <c r="BN632" s="29">
        <v>70.931200000000004</v>
      </c>
      <c r="BO632" s="29">
        <v>73.728880000000004</v>
      </c>
      <c r="BP632" s="29">
        <v>74.740520000000004</v>
      </c>
      <c r="BQ632" s="29">
        <v>74.136340000000004</v>
      </c>
      <c r="BR632" s="29">
        <v>74.809259999999995</v>
      </c>
      <c r="BS632" s="29">
        <v>75.405889999999999</v>
      </c>
      <c r="BT632" s="29">
        <v>74.603210000000004</v>
      </c>
      <c r="BU632" s="29">
        <v>73.815969999999993</v>
      </c>
      <c r="BV632" s="29">
        <v>72.729259999999996</v>
      </c>
      <c r="BW632" s="29">
        <v>71.437389999999994</v>
      </c>
      <c r="BX632" s="29">
        <v>68.56635</v>
      </c>
      <c r="BY632" s="29">
        <v>66.721789999999999</v>
      </c>
      <c r="BZ632" s="29">
        <v>65.765749999999997</v>
      </c>
      <c r="CA632" s="29">
        <v>65.515749999999997</v>
      </c>
      <c r="CB632" s="29">
        <v>64.321340000000006</v>
      </c>
    </row>
    <row r="633" spans="1:105" x14ac:dyDescent="0.25">
      <c r="A633" s="9" t="s">
        <v>163</v>
      </c>
      <c r="B633" s="9" t="s">
        <v>164</v>
      </c>
      <c r="C633" s="9" t="s">
        <v>156</v>
      </c>
      <c r="D633" s="9" t="s">
        <v>148</v>
      </c>
      <c r="E633" s="9">
        <v>2022</v>
      </c>
      <c r="F633" s="9">
        <v>6</v>
      </c>
      <c r="BE633" s="29">
        <v>63.009099999999997</v>
      </c>
      <c r="BF633" s="29">
        <v>62.863579999999999</v>
      </c>
      <c r="BG633" s="29">
        <v>62.154620000000001</v>
      </c>
      <c r="BH633" s="29">
        <v>62.232610000000001</v>
      </c>
      <c r="BI633" s="29">
        <v>61.273650000000004</v>
      </c>
      <c r="BJ633" s="29">
        <v>61.784399999999998</v>
      </c>
      <c r="BK633" s="29">
        <v>62.056789999999999</v>
      </c>
      <c r="BL633" s="29">
        <v>64.348659999999995</v>
      </c>
      <c r="BM633" s="29">
        <v>66.510750000000002</v>
      </c>
      <c r="BN633" s="29">
        <v>68.86694</v>
      </c>
      <c r="BO633" s="29">
        <v>71.449849999999998</v>
      </c>
      <c r="BP633" s="29">
        <v>73.719329999999999</v>
      </c>
      <c r="BQ633" s="29">
        <v>75.152979999999999</v>
      </c>
      <c r="BR633" s="29">
        <v>75.913730000000001</v>
      </c>
      <c r="BS633" s="29">
        <v>76.320890000000006</v>
      </c>
      <c r="BT633" s="29">
        <v>76.130600000000001</v>
      </c>
      <c r="BU633" s="29">
        <v>75.168729999999996</v>
      </c>
      <c r="BV633" s="29">
        <v>74.224329999999995</v>
      </c>
      <c r="BW633" s="29">
        <v>72.387609999999995</v>
      </c>
      <c r="BX633" s="29">
        <v>70.371039999999994</v>
      </c>
      <c r="BY633" s="29">
        <v>67.4482</v>
      </c>
      <c r="BZ633" s="29">
        <v>66.246269999999996</v>
      </c>
      <c r="CA633" s="29">
        <v>65.525670000000005</v>
      </c>
      <c r="CB633" s="29">
        <v>64.778580000000005</v>
      </c>
    </row>
    <row r="634" spans="1:105" x14ac:dyDescent="0.25">
      <c r="A634" s="9" t="s">
        <v>163</v>
      </c>
      <c r="B634" s="9" t="s">
        <v>164</v>
      </c>
      <c r="C634" s="9" t="s">
        <v>156</v>
      </c>
      <c r="D634" s="9" t="s">
        <v>148</v>
      </c>
      <c r="E634" s="9">
        <v>2022</v>
      </c>
      <c r="F634" s="9">
        <v>7</v>
      </c>
      <c r="G634" s="9">
        <v>65.039619999999999</v>
      </c>
      <c r="H634" s="9">
        <v>64.160960000000003</v>
      </c>
      <c r="I634" s="9">
        <v>66.859430000000003</v>
      </c>
      <c r="J634" s="9">
        <v>73.346999999999994</v>
      </c>
      <c r="K634" s="9">
        <v>81.730170000000001</v>
      </c>
      <c r="L634" s="9">
        <v>95.967849999999999</v>
      </c>
      <c r="M634" s="9">
        <v>108.9652</v>
      </c>
      <c r="N634" s="9">
        <v>126.58580000000001</v>
      </c>
      <c r="O634" s="9">
        <v>136.3948</v>
      </c>
      <c r="P634" s="9">
        <v>147.16249999999999</v>
      </c>
      <c r="Q634" s="9">
        <v>150.59450000000001</v>
      </c>
      <c r="R634" s="9">
        <v>156.92830000000001</v>
      </c>
      <c r="S634" s="9">
        <v>157.42339999999999</v>
      </c>
      <c r="T634" s="9">
        <v>142.79150000000001</v>
      </c>
      <c r="U634" s="9">
        <v>145.07669999999999</v>
      </c>
      <c r="V634" s="9">
        <v>144.28710000000001</v>
      </c>
      <c r="W634" s="9">
        <v>145.74019999999999</v>
      </c>
      <c r="X634" s="9">
        <v>148.035</v>
      </c>
      <c r="Y634" s="9">
        <v>163.1694</v>
      </c>
      <c r="Z634" s="9">
        <v>153.17840000000001</v>
      </c>
      <c r="AA634" s="9">
        <v>123.03570000000001</v>
      </c>
      <c r="AB634" s="9">
        <v>94.766239999999996</v>
      </c>
      <c r="AC634" s="9">
        <v>76.001909999999995</v>
      </c>
      <c r="AD634" s="9">
        <v>75.681899999999999</v>
      </c>
      <c r="AE634" s="9">
        <v>144.82429999999999</v>
      </c>
      <c r="AF634" s="9">
        <v>66.773070000000004</v>
      </c>
      <c r="AG634" s="9">
        <v>65.751069999999999</v>
      </c>
      <c r="AH634" s="9">
        <v>68.572550000000007</v>
      </c>
      <c r="AI634" s="9">
        <v>74.698449999999994</v>
      </c>
      <c r="AJ634" s="9">
        <v>83.020359999999997</v>
      </c>
      <c r="AK634" s="9">
        <v>96.872990000000001</v>
      </c>
      <c r="AL634" s="9">
        <v>109.4461</v>
      </c>
      <c r="AM634" s="9">
        <v>124.7428</v>
      </c>
      <c r="AN634" s="9">
        <v>134.39869999999999</v>
      </c>
      <c r="AO634" s="9">
        <v>145.41</v>
      </c>
      <c r="AP634" s="9">
        <v>148.33439999999999</v>
      </c>
      <c r="AQ634" s="9">
        <v>152.21119999999999</v>
      </c>
      <c r="AR634" s="9">
        <v>152.75579999999999</v>
      </c>
      <c r="AS634" s="9">
        <v>156.6541</v>
      </c>
      <c r="AT634" s="9">
        <v>158.5044</v>
      </c>
      <c r="AU634" s="9">
        <v>159.52430000000001</v>
      </c>
      <c r="AV634" s="9">
        <v>162.26900000000001</v>
      </c>
      <c r="AW634" s="9">
        <v>161.97380000000001</v>
      </c>
      <c r="AX634" s="9">
        <v>159.76009999999999</v>
      </c>
      <c r="AY634" s="9">
        <v>152.62430000000001</v>
      </c>
      <c r="AZ634" s="9">
        <v>122.9014</v>
      </c>
      <c r="BA634" s="9">
        <v>94.780370000000005</v>
      </c>
      <c r="BB634" s="9">
        <v>75.833889999999997</v>
      </c>
      <c r="BC634" s="9">
        <v>75.446510000000004</v>
      </c>
      <c r="BD634" s="9">
        <v>159.2465</v>
      </c>
      <c r="BE634" s="29">
        <v>68.027469999999994</v>
      </c>
      <c r="BF634" s="29">
        <v>67.398960000000002</v>
      </c>
      <c r="BG634" s="29">
        <v>67.087069999999997</v>
      </c>
      <c r="BH634" s="29">
        <v>66.941040000000001</v>
      </c>
      <c r="BI634" s="29">
        <v>66.783320000000003</v>
      </c>
      <c r="BJ634" s="29">
        <v>66.783320000000003</v>
      </c>
      <c r="BK634" s="29">
        <v>67.303120000000007</v>
      </c>
      <c r="BL634" s="29">
        <v>68.60915</v>
      </c>
      <c r="BM634" s="29">
        <v>70.849010000000007</v>
      </c>
      <c r="BN634" s="29">
        <v>73.804010000000005</v>
      </c>
      <c r="BO634" s="29">
        <v>75.391090000000005</v>
      </c>
      <c r="BP634" s="29">
        <v>74.028369999999995</v>
      </c>
      <c r="BQ634" s="29">
        <v>74.809849999999997</v>
      </c>
      <c r="BR634" s="29">
        <v>77.297520000000006</v>
      </c>
      <c r="BS634" s="29">
        <v>78.977720000000005</v>
      </c>
      <c r="BT634" s="29">
        <v>79.258570000000006</v>
      </c>
      <c r="BU634" s="29">
        <v>80.328559999999996</v>
      </c>
      <c r="BV634" s="29">
        <v>79.536479999999997</v>
      </c>
      <c r="BW634" s="29">
        <v>75.857870000000005</v>
      </c>
      <c r="BX634" s="29">
        <v>73.442130000000006</v>
      </c>
      <c r="BY634" s="29">
        <v>71.963759999999994</v>
      </c>
      <c r="BZ634" s="29">
        <v>71.454999999999998</v>
      </c>
      <c r="CA634" s="29">
        <v>70.477279999999993</v>
      </c>
      <c r="CB634" s="29">
        <v>70.188119999999998</v>
      </c>
      <c r="CC634" s="9">
        <v>0.2360207</v>
      </c>
      <c r="CD634" s="9">
        <v>0.21362800000000001</v>
      </c>
      <c r="CE634" s="9">
        <v>0.18794640000000001</v>
      </c>
      <c r="CF634" s="9">
        <v>0.1519305</v>
      </c>
      <c r="CG634" s="9">
        <v>0.14538680000000001</v>
      </c>
      <c r="CH634" s="9">
        <v>0.16978470000000001</v>
      </c>
      <c r="CI634" s="9">
        <v>0.1878311</v>
      </c>
      <c r="CJ634" s="9">
        <v>0.2809219</v>
      </c>
      <c r="CK634" s="9">
        <v>0.35694110000000001</v>
      </c>
      <c r="CL634" s="9">
        <v>0.44527699999999998</v>
      </c>
      <c r="CM634" s="9">
        <v>0.45292510000000002</v>
      </c>
      <c r="CN634" s="9">
        <v>0.58801049999999999</v>
      </c>
      <c r="CO634" s="9">
        <v>0.46439370000000002</v>
      </c>
      <c r="CP634" s="9">
        <v>0.46671950000000001</v>
      </c>
      <c r="CQ634" s="9">
        <v>0.7177443</v>
      </c>
      <c r="CR634" s="9">
        <v>0.80407989999999996</v>
      </c>
      <c r="CS634" s="9">
        <v>0.99876390000000004</v>
      </c>
      <c r="CT634" s="9">
        <v>1.0748549999999999</v>
      </c>
      <c r="CU634" s="9">
        <v>1.3907320000000001</v>
      </c>
      <c r="CV634" s="9">
        <v>1.2461329999999999</v>
      </c>
      <c r="CW634" s="9">
        <v>0.84726659999999998</v>
      </c>
      <c r="CX634" s="9">
        <v>0.58861399999999997</v>
      </c>
      <c r="CY634" s="9">
        <v>0.46290100000000001</v>
      </c>
      <c r="CZ634" s="9">
        <v>0.43522149999999998</v>
      </c>
      <c r="DA634" s="9">
        <v>0.64402459999999995</v>
      </c>
    </row>
    <row r="635" spans="1:105" x14ac:dyDescent="0.25">
      <c r="A635" s="9" t="s">
        <v>163</v>
      </c>
      <c r="B635" s="9" t="s">
        <v>164</v>
      </c>
      <c r="C635" s="9" t="s">
        <v>156</v>
      </c>
      <c r="D635" s="9" t="s">
        <v>148</v>
      </c>
      <c r="E635" s="9">
        <v>2022</v>
      </c>
      <c r="F635" s="9">
        <v>8</v>
      </c>
      <c r="BE635" s="29">
        <v>71.206140000000005</v>
      </c>
      <c r="BF635" s="29">
        <v>71.415490000000005</v>
      </c>
      <c r="BG635" s="29">
        <v>70.756640000000004</v>
      </c>
      <c r="BH635" s="29">
        <v>70.595839999999995</v>
      </c>
      <c r="BI635" s="29">
        <v>70.368319999999997</v>
      </c>
      <c r="BJ635" s="29">
        <v>69.853819999999999</v>
      </c>
      <c r="BK635" s="29">
        <v>69.970659999999995</v>
      </c>
      <c r="BL635" s="29">
        <v>69.644480000000001</v>
      </c>
      <c r="BM635" s="29">
        <v>71.287840000000003</v>
      </c>
      <c r="BN635" s="29">
        <v>73.991519999999994</v>
      </c>
      <c r="BO635" s="29">
        <v>77.551209999999998</v>
      </c>
      <c r="BP635" s="29">
        <v>80.083889999999997</v>
      </c>
      <c r="BQ635" s="29">
        <v>81.498850000000004</v>
      </c>
      <c r="BR635" s="29">
        <v>82.184880000000007</v>
      </c>
      <c r="BS635" s="29">
        <v>81.744200000000006</v>
      </c>
      <c r="BT635" s="29">
        <v>81.506379999999993</v>
      </c>
      <c r="BU635" s="29">
        <v>80.841380000000001</v>
      </c>
      <c r="BV635" s="29">
        <v>79.933030000000002</v>
      </c>
      <c r="BW635" s="29">
        <v>77.214370000000002</v>
      </c>
      <c r="BX635" s="29">
        <v>75.880830000000003</v>
      </c>
      <c r="BY635" s="29">
        <v>74.107479999999995</v>
      </c>
      <c r="BZ635" s="29">
        <v>73.29813</v>
      </c>
      <c r="CA635" s="29">
        <v>72.56832</v>
      </c>
      <c r="CB635" s="29">
        <v>72.493979999999993</v>
      </c>
    </row>
    <row r="636" spans="1:105" x14ac:dyDescent="0.25">
      <c r="A636" s="9" t="s">
        <v>163</v>
      </c>
      <c r="B636" s="9" t="s">
        <v>164</v>
      </c>
      <c r="C636" s="9" t="s">
        <v>156</v>
      </c>
      <c r="D636" s="9" t="s">
        <v>148</v>
      </c>
      <c r="E636" s="9">
        <v>2022</v>
      </c>
      <c r="F636" s="9">
        <v>9</v>
      </c>
      <c r="BE636" s="29">
        <v>67.66019</v>
      </c>
      <c r="BF636" s="29">
        <v>67.202280000000002</v>
      </c>
      <c r="BG636" s="29">
        <v>67.064350000000005</v>
      </c>
      <c r="BH636" s="29">
        <v>65.809160000000006</v>
      </c>
      <c r="BI636" s="29">
        <v>65.805599999999998</v>
      </c>
      <c r="BJ636" s="29">
        <v>65.679360000000003</v>
      </c>
      <c r="BK636" s="29">
        <v>66.468959999999996</v>
      </c>
      <c r="BL636" s="29">
        <v>67.676879999999997</v>
      </c>
      <c r="BM636" s="29">
        <v>71.972769999999997</v>
      </c>
      <c r="BN636" s="29">
        <v>77.034649999999999</v>
      </c>
      <c r="BO636" s="29">
        <v>82.534649999999999</v>
      </c>
      <c r="BP636" s="29">
        <v>84.374660000000006</v>
      </c>
      <c r="BQ636" s="29">
        <v>84.736289999999997</v>
      </c>
      <c r="BR636" s="29">
        <v>84.402569999999997</v>
      </c>
      <c r="BS636" s="29">
        <v>85.734899999999996</v>
      </c>
      <c r="BT636" s="29">
        <v>87.112530000000007</v>
      </c>
      <c r="BU636" s="29">
        <v>86.408169999999998</v>
      </c>
      <c r="BV636" s="29">
        <v>85.318169999999995</v>
      </c>
      <c r="BW636" s="29">
        <v>83.368369999999999</v>
      </c>
      <c r="BX636" s="29">
        <v>79.688559999999995</v>
      </c>
      <c r="BY636" s="29">
        <v>76.943960000000004</v>
      </c>
      <c r="BZ636" s="29">
        <v>75.823560000000001</v>
      </c>
      <c r="CA636" s="29">
        <v>74.426439999999999</v>
      </c>
      <c r="CB636" s="29">
        <v>73.078320000000005</v>
      </c>
    </row>
    <row r="637" spans="1:105" x14ac:dyDescent="0.25">
      <c r="A637" s="9" t="s">
        <v>163</v>
      </c>
      <c r="B637" s="9" t="s">
        <v>164</v>
      </c>
      <c r="C637" s="9" t="s">
        <v>156</v>
      </c>
      <c r="D637" s="9" t="s">
        <v>148</v>
      </c>
      <c r="E637" s="9">
        <v>2022</v>
      </c>
      <c r="F637" s="9">
        <v>10</v>
      </c>
      <c r="BE637" s="29">
        <v>65.131630000000001</v>
      </c>
      <c r="BF637" s="29">
        <v>64.592479999999995</v>
      </c>
      <c r="BG637" s="29">
        <v>64.246639999999999</v>
      </c>
      <c r="BH637" s="29">
        <v>63.72683</v>
      </c>
      <c r="BI637" s="29">
        <v>63.261240000000001</v>
      </c>
      <c r="BJ637" s="29">
        <v>62.375790000000002</v>
      </c>
      <c r="BK637" s="29">
        <v>62.618119999999998</v>
      </c>
      <c r="BL637" s="29">
        <v>64.247079999999997</v>
      </c>
      <c r="BM637" s="29">
        <v>67.711290000000005</v>
      </c>
      <c r="BN637" s="29">
        <v>72.031289999999998</v>
      </c>
      <c r="BO637" s="29">
        <v>75.253169999999997</v>
      </c>
      <c r="BP637" s="29">
        <v>77.276539999999997</v>
      </c>
      <c r="BQ637" s="29">
        <v>80.009010000000004</v>
      </c>
      <c r="BR637" s="29">
        <v>80.998419999999996</v>
      </c>
      <c r="BS637" s="29">
        <v>80.894450000000006</v>
      </c>
      <c r="BT637" s="29">
        <v>80.47569</v>
      </c>
      <c r="BU637" s="29">
        <v>80.495050000000006</v>
      </c>
      <c r="BV637" s="29">
        <v>80.071089999999998</v>
      </c>
      <c r="BW637" s="29">
        <v>75.581680000000006</v>
      </c>
      <c r="BX637" s="29">
        <v>71.701639999999998</v>
      </c>
      <c r="BY637" s="29">
        <v>69.719149999999999</v>
      </c>
      <c r="BZ637" s="29">
        <v>68.098309999999998</v>
      </c>
      <c r="CA637" s="29">
        <v>66.940600000000003</v>
      </c>
      <c r="CB637" s="29">
        <v>66.212869999999995</v>
      </c>
    </row>
    <row r="638" spans="1:105" x14ac:dyDescent="0.25">
      <c r="A638" s="9" t="s">
        <v>163</v>
      </c>
      <c r="B638" s="9" t="s">
        <v>164</v>
      </c>
      <c r="C638" s="9" t="s">
        <v>156</v>
      </c>
      <c r="D638" s="9" t="s">
        <v>148</v>
      </c>
      <c r="E638" s="9">
        <v>2023</v>
      </c>
      <c r="F638" s="9">
        <v>5</v>
      </c>
      <c r="BE638" s="29">
        <v>62.104849999999999</v>
      </c>
      <c r="BF638" s="29">
        <v>61.854849999999999</v>
      </c>
      <c r="BG638" s="29">
        <v>61.604849999999999</v>
      </c>
      <c r="BH638" s="29">
        <v>60.883960000000002</v>
      </c>
      <c r="BI638" s="29">
        <v>60.488430000000001</v>
      </c>
      <c r="BJ638" s="29">
        <v>59.860669999999999</v>
      </c>
      <c r="BK638" s="29">
        <v>61.718879999999999</v>
      </c>
      <c r="BL638" s="29">
        <v>63.95776</v>
      </c>
      <c r="BM638" s="29">
        <v>67.339550000000003</v>
      </c>
      <c r="BN638" s="29">
        <v>70.931200000000004</v>
      </c>
      <c r="BO638" s="29">
        <v>73.728880000000004</v>
      </c>
      <c r="BP638" s="29">
        <v>74.740520000000004</v>
      </c>
      <c r="BQ638" s="29">
        <v>74.136340000000004</v>
      </c>
      <c r="BR638" s="29">
        <v>74.809259999999995</v>
      </c>
      <c r="BS638" s="29">
        <v>75.405889999999999</v>
      </c>
      <c r="BT638" s="29">
        <v>74.603210000000004</v>
      </c>
      <c r="BU638" s="29">
        <v>73.815969999999993</v>
      </c>
      <c r="BV638" s="29">
        <v>72.729259999999996</v>
      </c>
      <c r="BW638" s="29">
        <v>71.437389999999994</v>
      </c>
      <c r="BX638" s="29">
        <v>68.56635</v>
      </c>
      <c r="BY638" s="29">
        <v>66.721789999999999</v>
      </c>
      <c r="BZ638" s="29">
        <v>65.765749999999997</v>
      </c>
      <c r="CA638" s="29">
        <v>65.515749999999997</v>
      </c>
      <c r="CB638" s="29">
        <v>64.321340000000006</v>
      </c>
    </row>
    <row r="639" spans="1:105" x14ac:dyDescent="0.25">
      <c r="A639" s="9" t="s">
        <v>163</v>
      </c>
      <c r="B639" s="9" t="s">
        <v>164</v>
      </c>
      <c r="C639" s="9" t="s">
        <v>156</v>
      </c>
      <c r="D639" s="9" t="s">
        <v>148</v>
      </c>
      <c r="E639" s="9">
        <v>2023</v>
      </c>
      <c r="F639" s="9">
        <v>6</v>
      </c>
      <c r="BE639" s="29">
        <v>63.009099999999997</v>
      </c>
      <c r="BF639" s="29">
        <v>62.863579999999999</v>
      </c>
      <c r="BG639" s="29">
        <v>62.154620000000001</v>
      </c>
      <c r="BH639" s="29">
        <v>62.232610000000001</v>
      </c>
      <c r="BI639" s="29">
        <v>61.273650000000004</v>
      </c>
      <c r="BJ639" s="29">
        <v>61.784399999999998</v>
      </c>
      <c r="BK639" s="29">
        <v>62.056789999999999</v>
      </c>
      <c r="BL639" s="29">
        <v>64.348659999999995</v>
      </c>
      <c r="BM639" s="29">
        <v>66.510750000000002</v>
      </c>
      <c r="BN639" s="29">
        <v>68.86694</v>
      </c>
      <c r="BO639" s="29">
        <v>71.449849999999998</v>
      </c>
      <c r="BP639" s="29">
        <v>73.719329999999999</v>
      </c>
      <c r="BQ639" s="29">
        <v>75.152979999999999</v>
      </c>
      <c r="BR639" s="29">
        <v>75.913730000000001</v>
      </c>
      <c r="BS639" s="29">
        <v>76.320890000000006</v>
      </c>
      <c r="BT639" s="29">
        <v>76.130600000000001</v>
      </c>
      <c r="BU639" s="29">
        <v>75.168729999999996</v>
      </c>
      <c r="BV639" s="29">
        <v>74.224329999999995</v>
      </c>
      <c r="BW639" s="29">
        <v>72.387609999999995</v>
      </c>
      <c r="BX639" s="29">
        <v>70.371039999999994</v>
      </c>
      <c r="BY639" s="29">
        <v>67.4482</v>
      </c>
      <c r="BZ639" s="29">
        <v>66.246269999999996</v>
      </c>
      <c r="CA639" s="29">
        <v>65.525670000000005</v>
      </c>
      <c r="CB639" s="29">
        <v>64.778580000000005</v>
      </c>
    </row>
    <row r="640" spans="1:105" x14ac:dyDescent="0.25">
      <c r="A640" s="9" t="s">
        <v>163</v>
      </c>
      <c r="B640" s="9" t="s">
        <v>164</v>
      </c>
      <c r="C640" s="9" t="s">
        <v>156</v>
      </c>
      <c r="D640" s="9" t="s">
        <v>148</v>
      </c>
      <c r="E640" s="9">
        <v>2023</v>
      </c>
      <c r="F640" s="9">
        <v>7</v>
      </c>
      <c r="G640" s="9">
        <v>65.026359999999997</v>
      </c>
      <c r="H640" s="9">
        <v>64.173069999999996</v>
      </c>
      <c r="I640" s="9">
        <v>66.869590000000002</v>
      </c>
      <c r="J640" s="9">
        <v>73.340980000000002</v>
      </c>
      <c r="K640" s="9">
        <v>81.701650000000001</v>
      </c>
      <c r="L640" s="9">
        <v>95.948620000000005</v>
      </c>
      <c r="M640" s="9">
        <v>109.0064</v>
      </c>
      <c r="N640" s="9">
        <v>126.6332</v>
      </c>
      <c r="O640" s="9">
        <v>136.3571</v>
      </c>
      <c r="P640" s="9">
        <v>147.1814</v>
      </c>
      <c r="Q640" s="9">
        <v>150.60749999999999</v>
      </c>
      <c r="R640" s="9">
        <v>156.958</v>
      </c>
      <c r="S640" s="9">
        <v>157.41759999999999</v>
      </c>
      <c r="T640" s="9">
        <v>142.77160000000001</v>
      </c>
      <c r="U640" s="9">
        <v>145.05680000000001</v>
      </c>
      <c r="V640" s="9">
        <v>144.26220000000001</v>
      </c>
      <c r="W640" s="9">
        <v>145.73220000000001</v>
      </c>
      <c r="X640" s="9">
        <v>148.01419999999999</v>
      </c>
      <c r="Y640" s="9">
        <v>163.178</v>
      </c>
      <c r="Z640" s="9">
        <v>153.1482</v>
      </c>
      <c r="AA640" s="9">
        <v>122.95569999999999</v>
      </c>
      <c r="AB640" s="9">
        <v>94.558449999999993</v>
      </c>
      <c r="AC640" s="9">
        <v>76.096289999999996</v>
      </c>
      <c r="AD640" s="9">
        <v>75.77628</v>
      </c>
      <c r="AE640" s="9">
        <v>144.80680000000001</v>
      </c>
      <c r="AF640" s="9">
        <v>66.759810000000002</v>
      </c>
      <c r="AG640" s="9">
        <v>65.763180000000006</v>
      </c>
      <c r="AH640" s="9">
        <v>68.582710000000006</v>
      </c>
      <c r="AI640" s="9">
        <v>74.692430000000002</v>
      </c>
      <c r="AJ640" s="9">
        <v>82.991839999999996</v>
      </c>
      <c r="AK640" s="9">
        <v>96.853769999999997</v>
      </c>
      <c r="AL640" s="9">
        <v>109.4873</v>
      </c>
      <c r="AM640" s="9">
        <v>124.7901</v>
      </c>
      <c r="AN640" s="9">
        <v>134.36099999999999</v>
      </c>
      <c r="AO640" s="9">
        <v>145.4289</v>
      </c>
      <c r="AP640" s="9">
        <v>148.3475</v>
      </c>
      <c r="AQ640" s="9">
        <v>152.24090000000001</v>
      </c>
      <c r="AR640" s="9">
        <v>152.75</v>
      </c>
      <c r="AS640" s="9">
        <v>156.63419999999999</v>
      </c>
      <c r="AT640" s="9">
        <v>158.4845</v>
      </c>
      <c r="AU640" s="9">
        <v>159.49940000000001</v>
      </c>
      <c r="AV640" s="9">
        <v>162.26089999999999</v>
      </c>
      <c r="AW640" s="9">
        <v>161.953</v>
      </c>
      <c r="AX640" s="9">
        <v>159.7687</v>
      </c>
      <c r="AY640" s="9">
        <v>152.5941</v>
      </c>
      <c r="AZ640" s="9">
        <v>122.8215</v>
      </c>
      <c r="BA640" s="9">
        <v>94.572580000000002</v>
      </c>
      <c r="BB640" s="9">
        <v>75.928269999999998</v>
      </c>
      <c r="BC640" s="9">
        <v>75.540890000000005</v>
      </c>
      <c r="BD640" s="9">
        <v>159.22909999999999</v>
      </c>
      <c r="BE640" s="29">
        <v>68.027469999999994</v>
      </c>
      <c r="BF640" s="29">
        <v>67.398960000000002</v>
      </c>
      <c r="BG640" s="29">
        <v>67.087069999999997</v>
      </c>
      <c r="BH640" s="29">
        <v>66.941040000000001</v>
      </c>
      <c r="BI640" s="29">
        <v>66.783320000000003</v>
      </c>
      <c r="BJ640" s="29">
        <v>66.783320000000003</v>
      </c>
      <c r="BK640" s="29">
        <v>67.303120000000007</v>
      </c>
      <c r="BL640" s="29">
        <v>68.60915</v>
      </c>
      <c r="BM640" s="29">
        <v>70.849010000000007</v>
      </c>
      <c r="BN640" s="29">
        <v>73.804010000000005</v>
      </c>
      <c r="BO640" s="29">
        <v>75.391090000000005</v>
      </c>
      <c r="BP640" s="29">
        <v>74.028369999999995</v>
      </c>
      <c r="BQ640" s="29">
        <v>74.809849999999997</v>
      </c>
      <c r="BR640" s="29">
        <v>77.297520000000006</v>
      </c>
      <c r="BS640" s="29">
        <v>78.977720000000005</v>
      </c>
      <c r="BT640" s="29">
        <v>79.258570000000006</v>
      </c>
      <c r="BU640" s="29">
        <v>80.328559999999996</v>
      </c>
      <c r="BV640" s="29">
        <v>79.536479999999997</v>
      </c>
      <c r="BW640" s="29">
        <v>75.857870000000005</v>
      </c>
      <c r="BX640" s="29">
        <v>73.442130000000006</v>
      </c>
      <c r="BY640" s="29">
        <v>71.963759999999994</v>
      </c>
      <c r="BZ640" s="29">
        <v>71.454999999999998</v>
      </c>
      <c r="CA640" s="29">
        <v>70.477279999999993</v>
      </c>
      <c r="CB640" s="29">
        <v>70.188119999999998</v>
      </c>
      <c r="CC640" s="9">
        <v>0.23648040000000001</v>
      </c>
      <c r="CD640" s="9">
        <v>0.2138533</v>
      </c>
      <c r="CE640" s="9">
        <v>0.18817600000000001</v>
      </c>
      <c r="CF640" s="9">
        <v>0.15202289999999999</v>
      </c>
      <c r="CG640" s="9">
        <v>0.14542369999999999</v>
      </c>
      <c r="CH640" s="9">
        <v>0.16992570000000001</v>
      </c>
      <c r="CI640" s="9">
        <v>0.1879046</v>
      </c>
      <c r="CJ640" s="9">
        <v>0.2810318</v>
      </c>
      <c r="CK640" s="9">
        <v>0.35713909999999999</v>
      </c>
      <c r="CL640" s="9">
        <v>0.44497740000000002</v>
      </c>
      <c r="CM640" s="9">
        <v>0.45210729999999999</v>
      </c>
      <c r="CN640" s="9">
        <v>0.58733340000000001</v>
      </c>
      <c r="CO640" s="9">
        <v>0.46350380000000002</v>
      </c>
      <c r="CP640" s="9">
        <v>0.46606769999999997</v>
      </c>
      <c r="CQ640" s="9">
        <v>0.71885250000000001</v>
      </c>
      <c r="CR640" s="9">
        <v>0.80740590000000001</v>
      </c>
      <c r="CS640" s="9">
        <v>1.0029950000000001</v>
      </c>
      <c r="CT640" s="9">
        <v>1.078152</v>
      </c>
      <c r="CU640" s="9">
        <v>1.394093</v>
      </c>
      <c r="CV640" s="9">
        <v>1.2486200000000001</v>
      </c>
      <c r="CW640" s="9">
        <v>0.84693479999999999</v>
      </c>
      <c r="CX640" s="9">
        <v>0.58934660000000005</v>
      </c>
      <c r="CY640" s="9">
        <v>0.46374910000000003</v>
      </c>
      <c r="CZ640" s="9">
        <v>0.43557020000000002</v>
      </c>
      <c r="DA640" s="9">
        <v>0.64651320000000001</v>
      </c>
    </row>
    <row r="641" spans="1:105" x14ac:dyDescent="0.25">
      <c r="A641" s="9" t="s">
        <v>163</v>
      </c>
      <c r="B641" s="9" t="s">
        <v>164</v>
      </c>
      <c r="C641" s="9" t="s">
        <v>156</v>
      </c>
      <c r="D641" s="9" t="s">
        <v>148</v>
      </c>
      <c r="E641" s="9">
        <v>2023</v>
      </c>
      <c r="F641" s="9">
        <v>8</v>
      </c>
      <c r="BE641" s="29">
        <v>71.206140000000005</v>
      </c>
      <c r="BF641" s="29">
        <v>71.415490000000005</v>
      </c>
      <c r="BG641" s="29">
        <v>70.756640000000004</v>
      </c>
      <c r="BH641" s="29">
        <v>70.595839999999995</v>
      </c>
      <c r="BI641" s="29">
        <v>70.368319999999997</v>
      </c>
      <c r="BJ641" s="29">
        <v>69.853819999999999</v>
      </c>
      <c r="BK641" s="29">
        <v>69.970659999999995</v>
      </c>
      <c r="BL641" s="29">
        <v>69.644480000000001</v>
      </c>
      <c r="BM641" s="29">
        <v>71.287840000000003</v>
      </c>
      <c r="BN641" s="29">
        <v>73.991519999999994</v>
      </c>
      <c r="BO641" s="29">
        <v>77.551209999999998</v>
      </c>
      <c r="BP641" s="29">
        <v>80.083889999999997</v>
      </c>
      <c r="BQ641" s="29">
        <v>81.498850000000004</v>
      </c>
      <c r="BR641" s="29">
        <v>82.184880000000007</v>
      </c>
      <c r="BS641" s="29">
        <v>81.744200000000006</v>
      </c>
      <c r="BT641" s="29">
        <v>81.506379999999993</v>
      </c>
      <c r="BU641" s="29">
        <v>80.841380000000001</v>
      </c>
      <c r="BV641" s="29">
        <v>79.933030000000002</v>
      </c>
      <c r="BW641" s="29">
        <v>77.214370000000002</v>
      </c>
      <c r="BX641" s="29">
        <v>75.880830000000003</v>
      </c>
      <c r="BY641" s="29">
        <v>74.107479999999995</v>
      </c>
      <c r="BZ641" s="29">
        <v>73.29813</v>
      </c>
      <c r="CA641" s="29">
        <v>72.56832</v>
      </c>
      <c r="CB641" s="29">
        <v>72.493979999999993</v>
      </c>
    </row>
    <row r="642" spans="1:105" x14ac:dyDescent="0.25">
      <c r="A642" s="9" t="s">
        <v>163</v>
      </c>
      <c r="B642" s="9" t="s">
        <v>164</v>
      </c>
      <c r="C642" s="9" t="s">
        <v>156</v>
      </c>
      <c r="D642" s="9" t="s">
        <v>148</v>
      </c>
      <c r="E642" s="9">
        <v>2023</v>
      </c>
      <c r="F642" s="9">
        <v>9</v>
      </c>
      <c r="BE642" s="29">
        <v>67.66019</v>
      </c>
      <c r="BF642" s="29">
        <v>67.202280000000002</v>
      </c>
      <c r="BG642" s="29">
        <v>67.064350000000005</v>
      </c>
      <c r="BH642" s="29">
        <v>65.809160000000006</v>
      </c>
      <c r="BI642" s="29">
        <v>65.805599999999998</v>
      </c>
      <c r="BJ642" s="29">
        <v>65.679360000000003</v>
      </c>
      <c r="BK642" s="29">
        <v>66.468959999999996</v>
      </c>
      <c r="BL642" s="29">
        <v>67.676879999999997</v>
      </c>
      <c r="BM642" s="29">
        <v>71.972769999999997</v>
      </c>
      <c r="BN642" s="29">
        <v>77.034649999999999</v>
      </c>
      <c r="BO642" s="29">
        <v>82.534649999999999</v>
      </c>
      <c r="BP642" s="29">
        <v>84.374660000000006</v>
      </c>
      <c r="BQ642" s="29">
        <v>84.736289999999997</v>
      </c>
      <c r="BR642" s="29">
        <v>84.402569999999997</v>
      </c>
      <c r="BS642" s="29">
        <v>85.734899999999996</v>
      </c>
      <c r="BT642" s="29">
        <v>87.112530000000007</v>
      </c>
      <c r="BU642" s="29">
        <v>86.408169999999998</v>
      </c>
      <c r="BV642" s="29">
        <v>85.318169999999995</v>
      </c>
      <c r="BW642" s="29">
        <v>83.368369999999999</v>
      </c>
      <c r="BX642" s="29">
        <v>79.688559999999995</v>
      </c>
      <c r="BY642" s="29">
        <v>76.943960000000004</v>
      </c>
      <c r="BZ642" s="29">
        <v>75.823560000000001</v>
      </c>
      <c r="CA642" s="29">
        <v>74.426439999999999</v>
      </c>
      <c r="CB642" s="29">
        <v>73.078320000000005</v>
      </c>
    </row>
    <row r="643" spans="1:105" x14ac:dyDescent="0.25">
      <c r="A643" s="9" t="s">
        <v>163</v>
      </c>
      <c r="B643" s="9" t="s">
        <v>164</v>
      </c>
      <c r="C643" s="9" t="s">
        <v>156</v>
      </c>
      <c r="D643" s="9" t="s">
        <v>148</v>
      </c>
      <c r="E643" s="9">
        <v>2023</v>
      </c>
      <c r="F643" s="9">
        <v>10</v>
      </c>
      <c r="BE643" s="29">
        <v>65.131630000000001</v>
      </c>
      <c r="BF643" s="29">
        <v>64.592479999999995</v>
      </c>
      <c r="BG643" s="29">
        <v>64.246639999999999</v>
      </c>
      <c r="BH643" s="29">
        <v>63.72683</v>
      </c>
      <c r="BI643" s="29">
        <v>63.261240000000001</v>
      </c>
      <c r="BJ643" s="29">
        <v>62.375790000000002</v>
      </c>
      <c r="BK643" s="29">
        <v>62.618119999999998</v>
      </c>
      <c r="BL643" s="29">
        <v>64.247079999999997</v>
      </c>
      <c r="BM643" s="29">
        <v>67.711290000000005</v>
      </c>
      <c r="BN643" s="29">
        <v>72.031289999999998</v>
      </c>
      <c r="BO643" s="29">
        <v>75.253169999999997</v>
      </c>
      <c r="BP643" s="29">
        <v>77.276539999999997</v>
      </c>
      <c r="BQ643" s="29">
        <v>80.009010000000004</v>
      </c>
      <c r="BR643" s="29">
        <v>80.998419999999996</v>
      </c>
      <c r="BS643" s="29">
        <v>80.894450000000006</v>
      </c>
      <c r="BT643" s="29">
        <v>80.47569</v>
      </c>
      <c r="BU643" s="29">
        <v>80.495050000000006</v>
      </c>
      <c r="BV643" s="29">
        <v>80.071089999999998</v>
      </c>
      <c r="BW643" s="29">
        <v>75.581680000000006</v>
      </c>
      <c r="BX643" s="29">
        <v>71.701639999999998</v>
      </c>
      <c r="BY643" s="29">
        <v>69.719149999999999</v>
      </c>
      <c r="BZ643" s="29">
        <v>68.098309999999998</v>
      </c>
      <c r="CA643" s="29">
        <v>66.940600000000003</v>
      </c>
      <c r="CB643" s="29">
        <v>66.212869999999995</v>
      </c>
    </row>
    <row r="644" spans="1:105" x14ac:dyDescent="0.25">
      <c r="A644" s="9" t="s">
        <v>163</v>
      </c>
      <c r="B644" s="9" t="s">
        <v>164</v>
      </c>
      <c r="C644" s="9" t="s">
        <v>156</v>
      </c>
      <c r="D644" s="9" t="s">
        <v>148</v>
      </c>
      <c r="E644" s="9">
        <v>2024</v>
      </c>
      <c r="F644" s="9">
        <v>5</v>
      </c>
      <c r="BE644" s="29">
        <v>62.104849999999999</v>
      </c>
      <c r="BF644" s="29">
        <v>61.854849999999999</v>
      </c>
      <c r="BG644" s="29">
        <v>61.604849999999999</v>
      </c>
      <c r="BH644" s="29">
        <v>60.883960000000002</v>
      </c>
      <c r="BI644" s="29">
        <v>60.488430000000001</v>
      </c>
      <c r="BJ644" s="29">
        <v>59.860669999999999</v>
      </c>
      <c r="BK644" s="29">
        <v>61.718879999999999</v>
      </c>
      <c r="BL644" s="29">
        <v>63.95776</v>
      </c>
      <c r="BM644" s="29">
        <v>67.339550000000003</v>
      </c>
      <c r="BN644" s="29">
        <v>70.931200000000004</v>
      </c>
      <c r="BO644" s="29">
        <v>73.728880000000004</v>
      </c>
      <c r="BP644" s="29">
        <v>74.740520000000004</v>
      </c>
      <c r="BQ644" s="29">
        <v>74.136340000000004</v>
      </c>
      <c r="BR644" s="29">
        <v>74.809259999999995</v>
      </c>
      <c r="BS644" s="29">
        <v>75.405889999999999</v>
      </c>
      <c r="BT644" s="29">
        <v>74.603210000000004</v>
      </c>
      <c r="BU644" s="29">
        <v>73.815969999999993</v>
      </c>
      <c r="BV644" s="29">
        <v>72.729259999999996</v>
      </c>
      <c r="BW644" s="29">
        <v>71.437389999999994</v>
      </c>
      <c r="BX644" s="29">
        <v>68.56635</v>
      </c>
      <c r="BY644" s="29">
        <v>66.721789999999999</v>
      </c>
      <c r="BZ644" s="29">
        <v>65.765749999999997</v>
      </c>
      <c r="CA644" s="29">
        <v>65.515749999999997</v>
      </c>
      <c r="CB644" s="29">
        <v>64.321340000000006</v>
      </c>
    </row>
    <row r="645" spans="1:105" x14ac:dyDescent="0.25">
      <c r="A645" s="9" t="s">
        <v>163</v>
      </c>
      <c r="B645" s="9" t="s">
        <v>164</v>
      </c>
      <c r="C645" s="9" t="s">
        <v>156</v>
      </c>
      <c r="D645" s="9" t="s">
        <v>148</v>
      </c>
      <c r="E645" s="9">
        <v>2024</v>
      </c>
      <c r="F645" s="9">
        <v>6</v>
      </c>
      <c r="BE645" s="29">
        <v>63.009099999999997</v>
      </c>
      <c r="BF645" s="29">
        <v>62.863579999999999</v>
      </c>
      <c r="BG645" s="29">
        <v>62.154620000000001</v>
      </c>
      <c r="BH645" s="29">
        <v>62.232610000000001</v>
      </c>
      <c r="BI645" s="29">
        <v>61.273650000000004</v>
      </c>
      <c r="BJ645" s="29">
        <v>61.784399999999998</v>
      </c>
      <c r="BK645" s="29">
        <v>62.056789999999999</v>
      </c>
      <c r="BL645" s="29">
        <v>64.348659999999995</v>
      </c>
      <c r="BM645" s="29">
        <v>66.510750000000002</v>
      </c>
      <c r="BN645" s="29">
        <v>68.86694</v>
      </c>
      <c r="BO645" s="29">
        <v>71.449849999999998</v>
      </c>
      <c r="BP645" s="29">
        <v>73.719329999999999</v>
      </c>
      <c r="BQ645" s="29">
        <v>75.152979999999999</v>
      </c>
      <c r="BR645" s="29">
        <v>75.913730000000001</v>
      </c>
      <c r="BS645" s="29">
        <v>76.320890000000006</v>
      </c>
      <c r="BT645" s="29">
        <v>76.130600000000001</v>
      </c>
      <c r="BU645" s="29">
        <v>75.168729999999996</v>
      </c>
      <c r="BV645" s="29">
        <v>74.224329999999995</v>
      </c>
      <c r="BW645" s="29">
        <v>72.387609999999995</v>
      </c>
      <c r="BX645" s="29">
        <v>70.371039999999994</v>
      </c>
      <c r="BY645" s="29">
        <v>67.4482</v>
      </c>
      <c r="BZ645" s="29">
        <v>66.246269999999996</v>
      </c>
      <c r="CA645" s="29">
        <v>65.525670000000005</v>
      </c>
      <c r="CB645" s="29">
        <v>64.778580000000005</v>
      </c>
    </row>
    <row r="646" spans="1:105" x14ac:dyDescent="0.25">
      <c r="A646" s="9" t="s">
        <v>163</v>
      </c>
      <c r="B646" s="9" t="s">
        <v>164</v>
      </c>
      <c r="C646" s="9" t="s">
        <v>156</v>
      </c>
      <c r="D646" s="9" t="s">
        <v>148</v>
      </c>
      <c r="E646" s="9">
        <v>2024</v>
      </c>
      <c r="F646" s="9">
        <v>7</v>
      </c>
      <c r="G646" s="9">
        <v>65.0047</v>
      </c>
      <c r="H646" s="9">
        <v>64.144909999999996</v>
      </c>
      <c r="I646" s="9">
        <v>66.881029999999996</v>
      </c>
      <c r="J646" s="9">
        <v>73.362830000000002</v>
      </c>
      <c r="K646" s="9">
        <v>81.724369999999993</v>
      </c>
      <c r="L646" s="9">
        <v>95.996579999999994</v>
      </c>
      <c r="M646" s="9">
        <v>109.0038</v>
      </c>
      <c r="N646" s="9">
        <v>126.58969999999999</v>
      </c>
      <c r="O646" s="9">
        <v>136.29429999999999</v>
      </c>
      <c r="P646" s="9">
        <v>147.14060000000001</v>
      </c>
      <c r="Q646" s="9">
        <v>150.57910000000001</v>
      </c>
      <c r="R646" s="9">
        <v>156.91730000000001</v>
      </c>
      <c r="S646" s="9">
        <v>157.3819</v>
      </c>
      <c r="T646" s="9">
        <v>142.761</v>
      </c>
      <c r="U646" s="9">
        <v>145.0462</v>
      </c>
      <c r="V646" s="9">
        <v>144.2236</v>
      </c>
      <c r="W646" s="9">
        <v>145.6951</v>
      </c>
      <c r="X646" s="9">
        <v>147.98240000000001</v>
      </c>
      <c r="Y646" s="9">
        <v>163.14570000000001</v>
      </c>
      <c r="Z646" s="9">
        <v>153.07849999999999</v>
      </c>
      <c r="AA646" s="9">
        <v>122.8546</v>
      </c>
      <c r="AB646" s="9">
        <v>94.462379999999996</v>
      </c>
      <c r="AC646" s="9">
        <v>76.145840000000007</v>
      </c>
      <c r="AD646" s="9">
        <v>75.825819999999993</v>
      </c>
      <c r="AE646" s="9">
        <v>144.78110000000001</v>
      </c>
      <c r="AF646" s="9">
        <v>66.738150000000005</v>
      </c>
      <c r="AG646" s="9">
        <v>65.735020000000006</v>
      </c>
      <c r="AH646" s="9">
        <v>68.594149999999999</v>
      </c>
      <c r="AI646" s="9">
        <v>74.714280000000002</v>
      </c>
      <c r="AJ646" s="9">
        <v>83.014539999999997</v>
      </c>
      <c r="AK646" s="9">
        <v>96.901730000000001</v>
      </c>
      <c r="AL646" s="9">
        <v>109.48480000000001</v>
      </c>
      <c r="AM646" s="9">
        <v>124.7466</v>
      </c>
      <c r="AN646" s="9">
        <v>134.29830000000001</v>
      </c>
      <c r="AO646" s="9">
        <v>145.38810000000001</v>
      </c>
      <c r="AP646" s="9">
        <v>148.31899999999999</v>
      </c>
      <c r="AQ646" s="9">
        <v>152.20009999999999</v>
      </c>
      <c r="AR646" s="9">
        <v>152.71420000000001</v>
      </c>
      <c r="AS646" s="9">
        <v>156.62360000000001</v>
      </c>
      <c r="AT646" s="9">
        <v>158.47399999999999</v>
      </c>
      <c r="AU646" s="9">
        <v>159.46080000000001</v>
      </c>
      <c r="AV646" s="9">
        <v>162.22380000000001</v>
      </c>
      <c r="AW646" s="9">
        <v>161.9212</v>
      </c>
      <c r="AX646" s="9">
        <v>159.7363</v>
      </c>
      <c r="AY646" s="9">
        <v>152.52449999999999</v>
      </c>
      <c r="AZ646" s="9">
        <v>122.7204</v>
      </c>
      <c r="BA646" s="9">
        <v>94.476510000000005</v>
      </c>
      <c r="BB646" s="9">
        <v>75.977810000000005</v>
      </c>
      <c r="BC646" s="9">
        <v>75.590440000000001</v>
      </c>
      <c r="BD646" s="9">
        <v>159.20330000000001</v>
      </c>
      <c r="BE646" s="29">
        <v>68.027469999999994</v>
      </c>
      <c r="BF646" s="29">
        <v>67.398960000000002</v>
      </c>
      <c r="BG646" s="29">
        <v>67.087069999999997</v>
      </c>
      <c r="BH646" s="29">
        <v>66.941040000000001</v>
      </c>
      <c r="BI646" s="29">
        <v>66.783320000000003</v>
      </c>
      <c r="BJ646" s="29">
        <v>66.783320000000003</v>
      </c>
      <c r="BK646" s="29">
        <v>67.303120000000007</v>
      </c>
      <c r="BL646" s="29">
        <v>68.60915</v>
      </c>
      <c r="BM646" s="29">
        <v>70.849010000000007</v>
      </c>
      <c r="BN646" s="29">
        <v>73.804010000000005</v>
      </c>
      <c r="BO646" s="29">
        <v>75.391090000000005</v>
      </c>
      <c r="BP646" s="29">
        <v>74.028369999999995</v>
      </c>
      <c r="BQ646" s="29">
        <v>74.809849999999997</v>
      </c>
      <c r="BR646" s="29">
        <v>77.297520000000006</v>
      </c>
      <c r="BS646" s="29">
        <v>78.977720000000005</v>
      </c>
      <c r="BT646" s="29">
        <v>79.258570000000006</v>
      </c>
      <c r="BU646" s="29">
        <v>80.328559999999996</v>
      </c>
      <c r="BV646" s="29">
        <v>79.536479999999997</v>
      </c>
      <c r="BW646" s="29">
        <v>75.857870000000005</v>
      </c>
      <c r="BX646" s="29">
        <v>73.442130000000006</v>
      </c>
      <c r="BY646" s="29">
        <v>71.963759999999994</v>
      </c>
      <c r="BZ646" s="29">
        <v>71.454999999999998</v>
      </c>
      <c r="CA646" s="29">
        <v>70.477279999999993</v>
      </c>
      <c r="CB646" s="29">
        <v>70.188119999999998</v>
      </c>
      <c r="CC646" s="9">
        <v>0.23559150000000001</v>
      </c>
      <c r="CD646" s="9">
        <v>0.21309929999999999</v>
      </c>
      <c r="CE646" s="9">
        <v>0.18751090000000001</v>
      </c>
      <c r="CF646" s="9">
        <v>0.1515502</v>
      </c>
      <c r="CG646" s="9">
        <v>0.14502119999999999</v>
      </c>
      <c r="CH646" s="9">
        <v>0.16942889999999999</v>
      </c>
      <c r="CI646" s="9">
        <v>0.187277</v>
      </c>
      <c r="CJ646" s="9">
        <v>0.28050340000000001</v>
      </c>
      <c r="CK646" s="9">
        <v>0.35631000000000002</v>
      </c>
      <c r="CL646" s="9">
        <v>0.44391720000000001</v>
      </c>
      <c r="CM646" s="9">
        <v>0.45084180000000001</v>
      </c>
      <c r="CN646" s="9">
        <v>0.58378140000000001</v>
      </c>
      <c r="CO646" s="9">
        <v>0.46066879999999999</v>
      </c>
      <c r="CP646" s="9">
        <v>0.46470640000000002</v>
      </c>
      <c r="CQ646" s="9">
        <v>0.71689080000000005</v>
      </c>
      <c r="CR646" s="9">
        <v>0.80489599999999994</v>
      </c>
      <c r="CS646" s="9">
        <v>1.0011890000000001</v>
      </c>
      <c r="CT646" s="9">
        <v>1.077887</v>
      </c>
      <c r="CU646" s="9">
        <v>1.3925069999999999</v>
      </c>
      <c r="CV646" s="9">
        <v>1.2455020000000001</v>
      </c>
      <c r="CW646" s="9">
        <v>0.84473430000000005</v>
      </c>
      <c r="CX646" s="9">
        <v>0.58761439999999998</v>
      </c>
      <c r="CY646" s="9">
        <v>0.46195269999999999</v>
      </c>
      <c r="CZ646" s="9">
        <v>0.43401479999999998</v>
      </c>
      <c r="DA646" s="9">
        <v>0.64553760000000004</v>
      </c>
    </row>
    <row r="647" spans="1:105" x14ac:dyDescent="0.25">
      <c r="A647" s="9" t="s">
        <v>163</v>
      </c>
      <c r="B647" s="9" t="s">
        <v>164</v>
      </c>
      <c r="C647" s="9" t="s">
        <v>156</v>
      </c>
      <c r="D647" s="9" t="s">
        <v>148</v>
      </c>
      <c r="E647" s="9">
        <v>2024</v>
      </c>
      <c r="F647" s="9">
        <v>8</v>
      </c>
      <c r="BE647" s="29">
        <v>71.206140000000005</v>
      </c>
      <c r="BF647" s="29">
        <v>71.415490000000005</v>
      </c>
      <c r="BG647" s="29">
        <v>70.756640000000004</v>
      </c>
      <c r="BH647" s="29">
        <v>70.595839999999995</v>
      </c>
      <c r="BI647" s="29">
        <v>70.368319999999997</v>
      </c>
      <c r="BJ647" s="29">
        <v>69.853819999999999</v>
      </c>
      <c r="BK647" s="29">
        <v>69.970659999999995</v>
      </c>
      <c r="BL647" s="29">
        <v>69.644480000000001</v>
      </c>
      <c r="BM647" s="29">
        <v>71.287840000000003</v>
      </c>
      <c r="BN647" s="29">
        <v>73.991519999999994</v>
      </c>
      <c r="BO647" s="29">
        <v>77.551209999999998</v>
      </c>
      <c r="BP647" s="29">
        <v>80.083889999999997</v>
      </c>
      <c r="BQ647" s="29">
        <v>81.498850000000004</v>
      </c>
      <c r="BR647" s="29">
        <v>82.184880000000007</v>
      </c>
      <c r="BS647" s="29">
        <v>81.744200000000006</v>
      </c>
      <c r="BT647" s="29">
        <v>81.506379999999993</v>
      </c>
      <c r="BU647" s="29">
        <v>80.841380000000001</v>
      </c>
      <c r="BV647" s="29">
        <v>79.933030000000002</v>
      </c>
      <c r="BW647" s="29">
        <v>77.214370000000002</v>
      </c>
      <c r="BX647" s="29">
        <v>75.880830000000003</v>
      </c>
      <c r="BY647" s="29">
        <v>74.107479999999995</v>
      </c>
      <c r="BZ647" s="29">
        <v>73.29813</v>
      </c>
      <c r="CA647" s="29">
        <v>72.56832</v>
      </c>
      <c r="CB647" s="29">
        <v>72.493979999999993</v>
      </c>
    </row>
    <row r="648" spans="1:105" x14ac:dyDescent="0.25">
      <c r="A648" s="9" t="s">
        <v>163</v>
      </c>
      <c r="B648" s="9" t="s">
        <v>164</v>
      </c>
      <c r="C648" s="9" t="s">
        <v>156</v>
      </c>
      <c r="D648" s="9" t="s">
        <v>148</v>
      </c>
      <c r="E648" s="9">
        <v>2024</v>
      </c>
      <c r="F648" s="9">
        <v>9</v>
      </c>
      <c r="BE648" s="29">
        <v>67.66019</v>
      </c>
      <c r="BF648" s="29">
        <v>67.202280000000002</v>
      </c>
      <c r="BG648" s="29">
        <v>67.064350000000005</v>
      </c>
      <c r="BH648" s="29">
        <v>65.809160000000006</v>
      </c>
      <c r="BI648" s="29">
        <v>65.805599999999998</v>
      </c>
      <c r="BJ648" s="29">
        <v>65.679360000000003</v>
      </c>
      <c r="BK648" s="29">
        <v>66.468959999999996</v>
      </c>
      <c r="BL648" s="29">
        <v>67.676879999999997</v>
      </c>
      <c r="BM648" s="29">
        <v>71.972769999999997</v>
      </c>
      <c r="BN648" s="29">
        <v>77.034649999999999</v>
      </c>
      <c r="BO648" s="29">
        <v>82.534649999999999</v>
      </c>
      <c r="BP648" s="29">
        <v>84.374660000000006</v>
      </c>
      <c r="BQ648" s="29">
        <v>84.736289999999997</v>
      </c>
      <c r="BR648" s="29">
        <v>84.402569999999997</v>
      </c>
      <c r="BS648" s="29">
        <v>85.734899999999996</v>
      </c>
      <c r="BT648" s="29">
        <v>87.112530000000007</v>
      </c>
      <c r="BU648" s="29">
        <v>86.408169999999998</v>
      </c>
      <c r="BV648" s="29">
        <v>85.318169999999995</v>
      </c>
      <c r="BW648" s="29">
        <v>83.368369999999999</v>
      </c>
      <c r="BX648" s="29">
        <v>79.688559999999995</v>
      </c>
      <c r="BY648" s="29">
        <v>76.943960000000004</v>
      </c>
      <c r="BZ648" s="29">
        <v>75.823560000000001</v>
      </c>
      <c r="CA648" s="29">
        <v>74.426439999999999</v>
      </c>
      <c r="CB648" s="29">
        <v>73.078320000000005</v>
      </c>
    </row>
    <row r="649" spans="1:105" x14ac:dyDescent="0.25">
      <c r="A649" s="9" t="s">
        <v>163</v>
      </c>
      <c r="B649" s="9" t="s">
        <v>164</v>
      </c>
      <c r="C649" s="9" t="s">
        <v>156</v>
      </c>
      <c r="D649" s="9" t="s">
        <v>148</v>
      </c>
      <c r="E649" s="9">
        <v>2024</v>
      </c>
      <c r="F649" s="9">
        <v>10</v>
      </c>
      <c r="BE649" s="29">
        <v>65.131630000000001</v>
      </c>
      <c r="BF649" s="29">
        <v>64.592479999999995</v>
      </c>
      <c r="BG649" s="29">
        <v>64.246639999999999</v>
      </c>
      <c r="BH649" s="29">
        <v>63.72683</v>
      </c>
      <c r="BI649" s="29">
        <v>63.261240000000001</v>
      </c>
      <c r="BJ649" s="29">
        <v>62.375790000000002</v>
      </c>
      <c r="BK649" s="29">
        <v>62.618119999999998</v>
      </c>
      <c r="BL649" s="29">
        <v>64.247079999999997</v>
      </c>
      <c r="BM649" s="29">
        <v>67.711290000000005</v>
      </c>
      <c r="BN649" s="29">
        <v>72.031289999999998</v>
      </c>
      <c r="BO649" s="29">
        <v>75.253169999999997</v>
      </c>
      <c r="BP649" s="29">
        <v>77.276539999999997</v>
      </c>
      <c r="BQ649" s="29">
        <v>80.009010000000004</v>
      </c>
      <c r="BR649" s="29">
        <v>80.998419999999996</v>
      </c>
      <c r="BS649" s="29">
        <v>80.894450000000006</v>
      </c>
      <c r="BT649" s="29">
        <v>80.47569</v>
      </c>
      <c r="BU649" s="29">
        <v>80.495050000000006</v>
      </c>
      <c r="BV649" s="29">
        <v>80.071089999999998</v>
      </c>
      <c r="BW649" s="29">
        <v>75.581680000000006</v>
      </c>
      <c r="BX649" s="29">
        <v>71.701639999999998</v>
      </c>
      <c r="BY649" s="29">
        <v>69.719149999999999</v>
      </c>
      <c r="BZ649" s="29">
        <v>68.098309999999998</v>
      </c>
      <c r="CA649" s="29">
        <v>66.940600000000003</v>
      </c>
      <c r="CB649" s="29">
        <v>66.212869999999995</v>
      </c>
    </row>
    <row r="650" spans="1:105" x14ac:dyDescent="0.25">
      <c r="A650" s="9" t="s">
        <v>163</v>
      </c>
      <c r="B650" s="9" t="s">
        <v>164</v>
      </c>
      <c r="C650" s="9" t="s">
        <v>156</v>
      </c>
      <c r="D650" s="9" t="s">
        <v>148</v>
      </c>
      <c r="E650" s="9">
        <v>2025</v>
      </c>
      <c r="F650" s="9">
        <v>5</v>
      </c>
      <c r="BE650" s="29">
        <v>62.104849999999999</v>
      </c>
      <c r="BF650" s="29">
        <v>61.854849999999999</v>
      </c>
      <c r="BG650" s="29">
        <v>61.604849999999999</v>
      </c>
      <c r="BH650" s="29">
        <v>60.883960000000002</v>
      </c>
      <c r="BI650" s="29">
        <v>60.488430000000001</v>
      </c>
      <c r="BJ650" s="29">
        <v>59.860669999999999</v>
      </c>
      <c r="BK650" s="29">
        <v>61.718879999999999</v>
      </c>
      <c r="BL650" s="29">
        <v>63.95776</v>
      </c>
      <c r="BM650" s="29">
        <v>67.339550000000003</v>
      </c>
      <c r="BN650" s="29">
        <v>70.931200000000004</v>
      </c>
      <c r="BO650" s="29">
        <v>73.728880000000004</v>
      </c>
      <c r="BP650" s="29">
        <v>74.740520000000004</v>
      </c>
      <c r="BQ650" s="29">
        <v>74.136340000000004</v>
      </c>
      <c r="BR650" s="29">
        <v>74.809259999999995</v>
      </c>
      <c r="BS650" s="29">
        <v>75.405889999999999</v>
      </c>
      <c r="BT650" s="29">
        <v>74.603210000000004</v>
      </c>
      <c r="BU650" s="29">
        <v>73.815969999999993</v>
      </c>
      <c r="BV650" s="29">
        <v>72.729259999999996</v>
      </c>
      <c r="BW650" s="29">
        <v>71.437389999999994</v>
      </c>
      <c r="BX650" s="29">
        <v>68.56635</v>
      </c>
      <c r="BY650" s="29">
        <v>66.721789999999999</v>
      </c>
      <c r="BZ650" s="29">
        <v>65.765749999999997</v>
      </c>
      <c r="CA650" s="29">
        <v>65.515749999999997</v>
      </c>
      <c r="CB650" s="29">
        <v>64.321340000000006</v>
      </c>
    </row>
    <row r="651" spans="1:105" x14ac:dyDescent="0.25">
      <c r="A651" s="9" t="s">
        <v>163</v>
      </c>
      <c r="B651" s="9" t="s">
        <v>164</v>
      </c>
      <c r="C651" s="9" t="s">
        <v>156</v>
      </c>
      <c r="D651" s="9" t="s">
        <v>148</v>
      </c>
      <c r="E651" s="9">
        <v>2025</v>
      </c>
      <c r="F651" s="9">
        <v>6</v>
      </c>
      <c r="BE651" s="29">
        <v>63.009099999999997</v>
      </c>
      <c r="BF651" s="29">
        <v>62.863579999999999</v>
      </c>
      <c r="BG651" s="29">
        <v>62.154620000000001</v>
      </c>
      <c r="BH651" s="29">
        <v>62.232610000000001</v>
      </c>
      <c r="BI651" s="29">
        <v>61.273650000000004</v>
      </c>
      <c r="BJ651" s="29">
        <v>61.784399999999998</v>
      </c>
      <c r="BK651" s="29">
        <v>62.056789999999999</v>
      </c>
      <c r="BL651" s="29">
        <v>64.348659999999995</v>
      </c>
      <c r="BM651" s="29">
        <v>66.510750000000002</v>
      </c>
      <c r="BN651" s="29">
        <v>68.86694</v>
      </c>
      <c r="BO651" s="29">
        <v>71.449849999999998</v>
      </c>
      <c r="BP651" s="29">
        <v>73.719329999999999</v>
      </c>
      <c r="BQ651" s="29">
        <v>75.152979999999999</v>
      </c>
      <c r="BR651" s="29">
        <v>75.913730000000001</v>
      </c>
      <c r="BS651" s="29">
        <v>76.320890000000006</v>
      </c>
      <c r="BT651" s="29">
        <v>76.130600000000001</v>
      </c>
      <c r="BU651" s="29">
        <v>75.168729999999996</v>
      </c>
      <c r="BV651" s="29">
        <v>74.224329999999995</v>
      </c>
      <c r="BW651" s="29">
        <v>72.387609999999995</v>
      </c>
      <c r="BX651" s="29">
        <v>70.371039999999994</v>
      </c>
      <c r="BY651" s="29">
        <v>67.4482</v>
      </c>
      <c r="BZ651" s="29">
        <v>66.246269999999996</v>
      </c>
      <c r="CA651" s="29">
        <v>65.525670000000005</v>
      </c>
      <c r="CB651" s="29">
        <v>64.778580000000005</v>
      </c>
    </row>
    <row r="652" spans="1:105" x14ac:dyDescent="0.25">
      <c r="A652" s="9" t="s">
        <v>163</v>
      </c>
      <c r="B652" s="9" t="s">
        <v>164</v>
      </c>
      <c r="C652" s="9" t="s">
        <v>156</v>
      </c>
      <c r="D652" s="9" t="s">
        <v>148</v>
      </c>
      <c r="E652" s="9">
        <v>2025</v>
      </c>
      <c r="F652" s="9">
        <v>7</v>
      </c>
      <c r="G652" s="9">
        <v>65.012169999999998</v>
      </c>
      <c r="H652" s="9">
        <v>64.186160000000001</v>
      </c>
      <c r="I652" s="9">
        <v>66.907560000000004</v>
      </c>
      <c r="J652" s="9">
        <v>73.3613</v>
      </c>
      <c r="K652" s="9">
        <v>81.687960000000004</v>
      </c>
      <c r="L652" s="9">
        <v>95.985600000000005</v>
      </c>
      <c r="M652" s="9">
        <v>109.0305</v>
      </c>
      <c r="N652" s="9">
        <v>126.5787</v>
      </c>
      <c r="O652" s="9">
        <v>136.2621</v>
      </c>
      <c r="P652" s="9">
        <v>147.1636</v>
      </c>
      <c r="Q652" s="9">
        <v>150.53299999999999</v>
      </c>
      <c r="R652" s="9">
        <v>156.90119999999999</v>
      </c>
      <c r="S652" s="9">
        <v>157.35759999999999</v>
      </c>
      <c r="T652" s="9">
        <v>142.76249999999999</v>
      </c>
      <c r="U652" s="9">
        <v>145.04769999999999</v>
      </c>
      <c r="V652" s="9">
        <v>144.22120000000001</v>
      </c>
      <c r="W652" s="9">
        <v>145.6858</v>
      </c>
      <c r="X652" s="9">
        <v>147.99</v>
      </c>
      <c r="Y652" s="9">
        <v>163.16560000000001</v>
      </c>
      <c r="Z652" s="9">
        <v>153.06479999999999</v>
      </c>
      <c r="AA652" s="9">
        <v>122.6709</v>
      </c>
      <c r="AB652" s="9">
        <v>94.19632</v>
      </c>
      <c r="AC652" s="9">
        <v>76.147970000000001</v>
      </c>
      <c r="AD652" s="9">
        <v>75.827960000000004</v>
      </c>
      <c r="AE652" s="9">
        <v>144.78110000000001</v>
      </c>
      <c r="AF652" s="9">
        <v>66.745620000000002</v>
      </c>
      <c r="AG652" s="9">
        <v>65.776269999999997</v>
      </c>
      <c r="AH652" s="9">
        <v>68.620670000000004</v>
      </c>
      <c r="AI652" s="9">
        <v>74.712739999999997</v>
      </c>
      <c r="AJ652" s="9">
        <v>82.978129999999993</v>
      </c>
      <c r="AK652" s="9">
        <v>96.890749999999997</v>
      </c>
      <c r="AL652" s="9">
        <v>109.51139999999999</v>
      </c>
      <c r="AM652" s="9">
        <v>124.73560000000001</v>
      </c>
      <c r="AN652" s="9">
        <v>134.26609999999999</v>
      </c>
      <c r="AO652" s="9">
        <v>145.4111</v>
      </c>
      <c r="AP652" s="9">
        <v>148.27289999999999</v>
      </c>
      <c r="AQ652" s="9">
        <v>152.1841</v>
      </c>
      <c r="AR652" s="9">
        <v>152.69</v>
      </c>
      <c r="AS652" s="9">
        <v>156.6251</v>
      </c>
      <c r="AT652" s="9">
        <v>158.47540000000001</v>
      </c>
      <c r="AU652" s="9">
        <v>159.45840000000001</v>
      </c>
      <c r="AV652" s="9">
        <v>162.21449999999999</v>
      </c>
      <c r="AW652" s="9">
        <v>161.9288</v>
      </c>
      <c r="AX652" s="9">
        <v>159.75620000000001</v>
      </c>
      <c r="AY652" s="9">
        <v>152.51070000000001</v>
      </c>
      <c r="AZ652" s="9">
        <v>122.53660000000001</v>
      </c>
      <c r="BA652" s="9">
        <v>94.210449999999994</v>
      </c>
      <c r="BB652" s="9">
        <v>75.979950000000002</v>
      </c>
      <c r="BC652" s="9">
        <v>75.592579999999998</v>
      </c>
      <c r="BD652" s="9">
        <v>159.20330000000001</v>
      </c>
      <c r="BE652" s="29">
        <v>68.027469999999994</v>
      </c>
      <c r="BF652" s="29">
        <v>67.398960000000002</v>
      </c>
      <c r="BG652" s="29">
        <v>67.087069999999997</v>
      </c>
      <c r="BH652" s="29">
        <v>66.941040000000001</v>
      </c>
      <c r="BI652" s="29">
        <v>66.783320000000003</v>
      </c>
      <c r="BJ652" s="29">
        <v>66.783320000000003</v>
      </c>
      <c r="BK652" s="29">
        <v>67.303120000000007</v>
      </c>
      <c r="BL652" s="29">
        <v>68.60915</v>
      </c>
      <c r="BM652" s="29">
        <v>70.849010000000007</v>
      </c>
      <c r="BN652" s="29">
        <v>73.804010000000005</v>
      </c>
      <c r="BO652" s="29">
        <v>75.391090000000005</v>
      </c>
      <c r="BP652" s="29">
        <v>74.028369999999995</v>
      </c>
      <c r="BQ652" s="29">
        <v>74.809849999999997</v>
      </c>
      <c r="BR652" s="29">
        <v>77.297520000000006</v>
      </c>
      <c r="BS652" s="29">
        <v>78.977720000000005</v>
      </c>
      <c r="BT652" s="29">
        <v>79.258570000000006</v>
      </c>
      <c r="BU652" s="29">
        <v>80.328559999999996</v>
      </c>
      <c r="BV652" s="29">
        <v>79.536479999999997</v>
      </c>
      <c r="BW652" s="29">
        <v>75.857870000000005</v>
      </c>
      <c r="BX652" s="29">
        <v>73.442130000000006</v>
      </c>
      <c r="BY652" s="29">
        <v>71.963759999999994</v>
      </c>
      <c r="BZ652" s="29">
        <v>71.454999999999998</v>
      </c>
      <c r="CA652" s="29">
        <v>70.477279999999993</v>
      </c>
      <c r="CB652" s="29">
        <v>70.188119999999998</v>
      </c>
      <c r="CC652" s="9">
        <v>0.2356569</v>
      </c>
      <c r="CD652" s="9">
        <v>0.2129336</v>
      </c>
      <c r="CE652" s="9">
        <v>0.18732869999999999</v>
      </c>
      <c r="CF652" s="9">
        <v>0.15142620000000001</v>
      </c>
      <c r="CG652" s="9">
        <v>0.14489679999999999</v>
      </c>
      <c r="CH652" s="9">
        <v>0.16923179999999999</v>
      </c>
      <c r="CI652" s="9">
        <v>0.1872026</v>
      </c>
      <c r="CJ652" s="9">
        <v>0.28002830000000001</v>
      </c>
      <c r="CK652" s="9">
        <v>0.35631309999999999</v>
      </c>
      <c r="CL652" s="9">
        <v>0.44375009999999998</v>
      </c>
      <c r="CM652" s="9">
        <v>0.45054830000000001</v>
      </c>
      <c r="CN652" s="9">
        <v>0.58498589999999995</v>
      </c>
      <c r="CO652" s="9">
        <v>0.46114500000000003</v>
      </c>
      <c r="CP652" s="9">
        <v>0.46488740000000001</v>
      </c>
      <c r="CQ652" s="9">
        <v>0.71815370000000001</v>
      </c>
      <c r="CR652" s="9">
        <v>0.80346890000000004</v>
      </c>
      <c r="CS652" s="9">
        <v>0.99990109999999999</v>
      </c>
      <c r="CT652" s="9">
        <v>1.076883</v>
      </c>
      <c r="CU652" s="9">
        <v>1.393257</v>
      </c>
      <c r="CV652" s="9">
        <v>1.2449730000000001</v>
      </c>
      <c r="CW652" s="9">
        <v>0.8449759</v>
      </c>
      <c r="CX652" s="9">
        <v>0.58692750000000005</v>
      </c>
      <c r="CY652" s="9">
        <v>0.46040560000000003</v>
      </c>
      <c r="CZ652" s="9">
        <v>0.43301889999999998</v>
      </c>
      <c r="DA652" s="9">
        <v>0.64534409999999998</v>
      </c>
    </row>
    <row r="653" spans="1:105" x14ac:dyDescent="0.25">
      <c r="A653" s="9" t="s">
        <v>163</v>
      </c>
      <c r="B653" s="9" t="s">
        <v>164</v>
      </c>
      <c r="C653" s="9" t="s">
        <v>156</v>
      </c>
      <c r="D653" s="9" t="s">
        <v>148</v>
      </c>
      <c r="E653" s="9">
        <v>2025</v>
      </c>
      <c r="F653" s="9">
        <v>8</v>
      </c>
      <c r="BE653" s="29">
        <v>71.206140000000005</v>
      </c>
      <c r="BF653" s="29">
        <v>71.415490000000005</v>
      </c>
      <c r="BG653" s="29">
        <v>70.756640000000004</v>
      </c>
      <c r="BH653" s="29">
        <v>70.595839999999995</v>
      </c>
      <c r="BI653" s="29">
        <v>70.368319999999997</v>
      </c>
      <c r="BJ653" s="29">
        <v>69.853819999999999</v>
      </c>
      <c r="BK653" s="29">
        <v>69.970659999999995</v>
      </c>
      <c r="BL653" s="29">
        <v>69.644480000000001</v>
      </c>
      <c r="BM653" s="29">
        <v>71.287840000000003</v>
      </c>
      <c r="BN653" s="29">
        <v>73.991519999999994</v>
      </c>
      <c r="BO653" s="29">
        <v>77.551209999999998</v>
      </c>
      <c r="BP653" s="29">
        <v>80.083889999999997</v>
      </c>
      <c r="BQ653" s="29">
        <v>81.498850000000004</v>
      </c>
      <c r="BR653" s="29">
        <v>82.184880000000007</v>
      </c>
      <c r="BS653" s="29">
        <v>81.744200000000006</v>
      </c>
      <c r="BT653" s="29">
        <v>81.506379999999993</v>
      </c>
      <c r="BU653" s="29">
        <v>80.841380000000001</v>
      </c>
      <c r="BV653" s="29">
        <v>79.933030000000002</v>
      </c>
      <c r="BW653" s="29">
        <v>77.214370000000002</v>
      </c>
      <c r="BX653" s="29">
        <v>75.880830000000003</v>
      </c>
      <c r="BY653" s="29">
        <v>74.107479999999995</v>
      </c>
      <c r="BZ653" s="29">
        <v>73.29813</v>
      </c>
      <c r="CA653" s="29">
        <v>72.56832</v>
      </c>
      <c r="CB653" s="29">
        <v>72.493979999999993</v>
      </c>
    </row>
    <row r="654" spans="1:105" x14ac:dyDescent="0.25">
      <c r="A654" s="9" t="s">
        <v>163</v>
      </c>
      <c r="B654" s="9" t="s">
        <v>164</v>
      </c>
      <c r="C654" s="9" t="s">
        <v>156</v>
      </c>
      <c r="D654" s="9" t="s">
        <v>148</v>
      </c>
      <c r="E654" s="9">
        <v>2025</v>
      </c>
      <c r="F654" s="9">
        <v>9</v>
      </c>
      <c r="BE654" s="29">
        <v>67.66019</v>
      </c>
      <c r="BF654" s="29">
        <v>67.202280000000002</v>
      </c>
      <c r="BG654" s="29">
        <v>67.064350000000005</v>
      </c>
      <c r="BH654" s="29">
        <v>65.809160000000006</v>
      </c>
      <c r="BI654" s="29">
        <v>65.805599999999998</v>
      </c>
      <c r="BJ654" s="29">
        <v>65.679360000000003</v>
      </c>
      <c r="BK654" s="29">
        <v>66.468959999999996</v>
      </c>
      <c r="BL654" s="29">
        <v>67.676879999999997</v>
      </c>
      <c r="BM654" s="29">
        <v>71.972769999999997</v>
      </c>
      <c r="BN654" s="29">
        <v>77.034649999999999</v>
      </c>
      <c r="BO654" s="29">
        <v>82.534649999999999</v>
      </c>
      <c r="BP654" s="29">
        <v>84.374660000000006</v>
      </c>
      <c r="BQ654" s="29">
        <v>84.736289999999997</v>
      </c>
      <c r="BR654" s="29">
        <v>84.402569999999997</v>
      </c>
      <c r="BS654" s="29">
        <v>85.734899999999996</v>
      </c>
      <c r="BT654" s="29">
        <v>87.112530000000007</v>
      </c>
      <c r="BU654" s="29">
        <v>86.408169999999998</v>
      </c>
      <c r="BV654" s="29">
        <v>85.318169999999995</v>
      </c>
      <c r="BW654" s="29">
        <v>83.368369999999999</v>
      </c>
      <c r="BX654" s="29">
        <v>79.688559999999995</v>
      </c>
      <c r="BY654" s="29">
        <v>76.943960000000004</v>
      </c>
      <c r="BZ654" s="29">
        <v>75.823560000000001</v>
      </c>
      <c r="CA654" s="29">
        <v>74.426439999999999</v>
      </c>
      <c r="CB654" s="29">
        <v>73.078320000000005</v>
      </c>
    </row>
    <row r="655" spans="1:105" x14ac:dyDescent="0.25">
      <c r="A655" s="9" t="s">
        <v>163</v>
      </c>
      <c r="B655" s="9" t="s">
        <v>164</v>
      </c>
      <c r="C655" s="9" t="s">
        <v>156</v>
      </c>
      <c r="D655" s="9" t="s">
        <v>148</v>
      </c>
      <c r="E655" s="9">
        <v>2025</v>
      </c>
      <c r="F655" s="9">
        <v>10</v>
      </c>
      <c r="BE655" s="29">
        <v>65.131630000000001</v>
      </c>
      <c r="BF655" s="29">
        <v>64.592479999999995</v>
      </c>
      <c r="BG655" s="29">
        <v>64.246639999999999</v>
      </c>
      <c r="BH655" s="29">
        <v>63.72683</v>
      </c>
      <c r="BI655" s="29">
        <v>63.261240000000001</v>
      </c>
      <c r="BJ655" s="29">
        <v>62.375790000000002</v>
      </c>
      <c r="BK655" s="29">
        <v>62.618119999999998</v>
      </c>
      <c r="BL655" s="29">
        <v>64.247079999999997</v>
      </c>
      <c r="BM655" s="29">
        <v>67.711290000000005</v>
      </c>
      <c r="BN655" s="29">
        <v>72.031289999999998</v>
      </c>
      <c r="BO655" s="29">
        <v>75.253169999999997</v>
      </c>
      <c r="BP655" s="29">
        <v>77.276539999999997</v>
      </c>
      <c r="BQ655" s="29">
        <v>80.009010000000004</v>
      </c>
      <c r="BR655" s="29">
        <v>80.998419999999996</v>
      </c>
      <c r="BS655" s="29">
        <v>80.894450000000006</v>
      </c>
      <c r="BT655" s="29">
        <v>80.47569</v>
      </c>
      <c r="BU655" s="29">
        <v>80.495050000000006</v>
      </c>
      <c r="BV655" s="29">
        <v>80.071089999999998</v>
      </c>
      <c r="BW655" s="29">
        <v>75.581680000000006</v>
      </c>
      <c r="BX655" s="29">
        <v>71.701639999999998</v>
      </c>
      <c r="BY655" s="29">
        <v>69.719149999999999</v>
      </c>
      <c r="BZ655" s="29">
        <v>68.098309999999998</v>
      </c>
      <c r="CA655" s="29">
        <v>66.940600000000003</v>
      </c>
      <c r="CB655" s="29">
        <v>66.212869999999995</v>
      </c>
    </row>
    <row r="656" spans="1:105" x14ac:dyDescent="0.25">
      <c r="A656" s="9" t="s">
        <v>163</v>
      </c>
      <c r="B656" s="9" t="s">
        <v>164</v>
      </c>
      <c r="C656" s="9" t="s">
        <v>156</v>
      </c>
      <c r="D656" s="9" t="s">
        <v>148</v>
      </c>
      <c r="E656" s="9">
        <v>2026</v>
      </c>
      <c r="F656" s="9">
        <v>5</v>
      </c>
      <c r="BE656" s="29">
        <v>62.104849999999999</v>
      </c>
      <c r="BF656" s="29">
        <v>61.854849999999999</v>
      </c>
      <c r="BG656" s="29">
        <v>61.604849999999999</v>
      </c>
      <c r="BH656" s="29">
        <v>60.883960000000002</v>
      </c>
      <c r="BI656" s="29">
        <v>60.488430000000001</v>
      </c>
      <c r="BJ656" s="29">
        <v>59.860669999999999</v>
      </c>
      <c r="BK656" s="29">
        <v>61.718879999999999</v>
      </c>
      <c r="BL656" s="29">
        <v>63.95776</v>
      </c>
      <c r="BM656" s="29">
        <v>67.339550000000003</v>
      </c>
      <c r="BN656" s="29">
        <v>70.931200000000004</v>
      </c>
      <c r="BO656" s="29">
        <v>73.728880000000004</v>
      </c>
      <c r="BP656" s="29">
        <v>74.740520000000004</v>
      </c>
      <c r="BQ656" s="29">
        <v>74.136340000000004</v>
      </c>
      <c r="BR656" s="29">
        <v>74.809259999999995</v>
      </c>
      <c r="BS656" s="29">
        <v>75.405889999999999</v>
      </c>
      <c r="BT656" s="29">
        <v>74.603210000000004</v>
      </c>
      <c r="BU656" s="29">
        <v>73.815969999999993</v>
      </c>
      <c r="BV656" s="29">
        <v>72.729259999999996</v>
      </c>
      <c r="BW656" s="29">
        <v>71.437389999999994</v>
      </c>
      <c r="BX656" s="29">
        <v>68.56635</v>
      </c>
      <c r="BY656" s="29">
        <v>66.721789999999999</v>
      </c>
      <c r="BZ656" s="29">
        <v>65.765749999999997</v>
      </c>
      <c r="CA656" s="29">
        <v>65.515749999999997</v>
      </c>
      <c r="CB656" s="29">
        <v>64.321340000000006</v>
      </c>
    </row>
    <row r="657" spans="1:105" x14ac:dyDescent="0.25">
      <c r="A657" s="9" t="s">
        <v>163</v>
      </c>
      <c r="B657" s="9" t="s">
        <v>164</v>
      </c>
      <c r="C657" s="9" t="s">
        <v>156</v>
      </c>
      <c r="D657" s="9" t="s">
        <v>148</v>
      </c>
      <c r="E657" s="9">
        <v>2026</v>
      </c>
      <c r="F657" s="9">
        <v>6</v>
      </c>
      <c r="BE657" s="29">
        <v>63.009099999999997</v>
      </c>
      <c r="BF657" s="29">
        <v>62.863579999999999</v>
      </c>
      <c r="BG657" s="29">
        <v>62.154620000000001</v>
      </c>
      <c r="BH657" s="29">
        <v>62.232610000000001</v>
      </c>
      <c r="BI657" s="29">
        <v>61.273650000000004</v>
      </c>
      <c r="BJ657" s="29">
        <v>61.784399999999998</v>
      </c>
      <c r="BK657" s="29">
        <v>62.056789999999999</v>
      </c>
      <c r="BL657" s="29">
        <v>64.348659999999995</v>
      </c>
      <c r="BM657" s="29">
        <v>66.510750000000002</v>
      </c>
      <c r="BN657" s="29">
        <v>68.86694</v>
      </c>
      <c r="BO657" s="29">
        <v>71.449849999999998</v>
      </c>
      <c r="BP657" s="29">
        <v>73.719329999999999</v>
      </c>
      <c r="BQ657" s="29">
        <v>75.152979999999999</v>
      </c>
      <c r="BR657" s="29">
        <v>75.913730000000001</v>
      </c>
      <c r="BS657" s="29">
        <v>76.320890000000006</v>
      </c>
      <c r="BT657" s="29">
        <v>76.130600000000001</v>
      </c>
      <c r="BU657" s="29">
        <v>75.168729999999996</v>
      </c>
      <c r="BV657" s="29">
        <v>74.224329999999995</v>
      </c>
      <c r="BW657" s="29">
        <v>72.387609999999995</v>
      </c>
      <c r="BX657" s="29">
        <v>70.371039999999994</v>
      </c>
      <c r="BY657" s="29">
        <v>67.4482</v>
      </c>
      <c r="BZ657" s="29">
        <v>66.246269999999996</v>
      </c>
      <c r="CA657" s="29">
        <v>65.525670000000005</v>
      </c>
      <c r="CB657" s="29">
        <v>64.778580000000005</v>
      </c>
    </row>
    <row r="658" spans="1:105" x14ac:dyDescent="0.25">
      <c r="A658" s="9" t="s">
        <v>163</v>
      </c>
      <c r="B658" s="9" t="s">
        <v>164</v>
      </c>
      <c r="C658" s="9" t="s">
        <v>156</v>
      </c>
      <c r="D658" s="9" t="s">
        <v>148</v>
      </c>
      <c r="E658" s="9">
        <v>2026</v>
      </c>
      <c r="F658" s="9">
        <v>7</v>
      </c>
      <c r="G658" s="9">
        <v>65.049430000000001</v>
      </c>
      <c r="H658" s="9">
        <v>64.189160000000001</v>
      </c>
      <c r="I658" s="9">
        <v>66.882369999999995</v>
      </c>
      <c r="J658" s="9">
        <v>73.352540000000005</v>
      </c>
      <c r="K658" s="9">
        <v>81.715819999999994</v>
      </c>
      <c r="L658" s="9">
        <v>95.959209999999999</v>
      </c>
      <c r="M658" s="9">
        <v>108.9821</v>
      </c>
      <c r="N658" s="9">
        <v>126.5939</v>
      </c>
      <c r="O658" s="9">
        <v>136.364</v>
      </c>
      <c r="P658" s="9">
        <v>147.1728</v>
      </c>
      <c r="Q658" s="9">
        <v>150.58269999999999</v>
      </c>
      <c r="R658" s="9">
        <v>156.93090000000001</v>
      </c>
      <c r="S658" s="9">
        <v>157.41550000000001</v>
      </c>
      <c r="T658" s="9">
        <v>142.78649999999999</v>
      </c>
      <c r="U658" s="9">
        <v>145.07169999999999</v>
      </c>
      <c r="V658" s="9">
        <v>144.27809999999999</v>
      </c>
      <c r="W658" s="9">
        <v>145.73869999999999</v>
      </c>
      <c r="X658" s="9">
        <v>148.02590000000001</v>
      </c>
      <c r="Y658" s="9">
        <v>163.18260000000001</v>
      </c>
      <c r="Z658" s="9">
        <v>153.16560000000001</v>
      </c>
      <c r="AA658" s="9">
        <v>122.9528</v>
      </c>
      <c r="AB658" s="9">
        <v>94.603030000000004</v>
      </c>
      <c r="AC658" s="9">
        <v>76.036770000000004</v>
      </c>
      <c r="AD658" s="9">
        <v>75.716769999999997</v>
      </c>
      <c r="AE658" s="9">
        <v>144.81979999999999</v>
      </c>
      <c r="AF658" s="9">
        <v>66.782880000000006</v>
      </c>
      <c r="AG658" s="9">
        <v>65.779259999999994</v>
      </c>
      <c r="AH658" s="9">
        <v>68.595489999999998</v>
      </c>
      <c r="AI658" s="9">
        <v>74.703990000000005</v>
      </c>
      <c r="AJ658" s="9">
        <v>83.006</v>
      </c>
      <c r="AK658" s="9">
        <v>96.864360000000005</v>
      </c>
      <c r="AL658" s="9">
        <v>109.46299999999999</v>
      </c>
      <c r="AM658" s="9">
        <v>124.7508</v>
      </c>
      <c r="AN658" s="9">
        <v>134.36799999999999</v>
      </c>
      <c r="AO658" s="9">
        <v>145.4204</v>
      </c>
      <c r="AP658" s="9">
        <v>148.3227</v>
      </c>
      <c r="AQ658" s="9">
        <v>152.21379999999999</v>
      </c>
      <c r="AR658" s="9">
        <v>152.74780000000001</v>
      </c>
      <c r="AS658" s="9">
        <v>156.6491</v>
      </c>
      <c r="AT658" s="9">
        <v>158.49950000000001</v>
      </c>
      <c r="AU658" s="9">
        <v>159.5153</v>
      </c>
      <c r="AV658" s="9">
        <v>162.26750000000001</v>
      </c>
      <c r="AW658" s="9">
        <v>161.96469999999999</v>
      </c>
      <c r="AX658" s="9">
        <v>159.77330000000001</v>
      </c>
      <c r="AY658" s="9">
        <v>152.61150000000001</v>
      </c>
      <c r="AZ658" s="9">
        <v>122.8185</v>
      </c>
      <c r="BA658" s="9">
        <v>94.617159999999998</v>
      </c>
      <c r="BB658" s="9">
        <v>75.868750000000006</v>
      </c>
      <c r="BC658" s="9">
        <v>75.481380000000001</v>
      </c>
      <c r="BD658" s="9">
        <v>159.24209999999999</v>
      </c>
      <c r="BE658" s="29">
        <v>68.027469999999994</v>
      </c>
      <c r="BF658" s="29">
        <v>67.398960000000002</v>
      </c>
      <c r="BG658" s="29">
        <v>67.087069999999997</v>
      </c>
      <c r="BH658" s="29">
        <v>66.941040000000001</v>
      </c>
      <c r="BI658" s="29">
        <v>66.783320000000003</v>
      </c>
      <c r="BJ658" s="29">
        <v>66.783320000000003</v>
      </c>
      <c r="BK658" s="29">
        <v>67.303120000000007</v>
      </c>
      <c r="BL658" s="29">
        <v>68.60915</v>
      </c>
      <c r="BM658" s="29">
        <v>70.849010000000007</v>
      </c>
      <c r="BN658" s="29">
        <v>73.804010000000005</v>
      </c>
      <c r="BO658" s="29">
        <v>75.391090000000005</v>
      </c>
      <c r="BP658" s="29">
        <v>74.028369999999995</v>
      </c>
      <c r="BQ658" s="29">
        <v>74.809849999999997</v>
      </c>
      <c r="BR658" s="29">
        <v>77.297520000000006</v>
      </c>
      <c r="BS658" s="29">
        <v>78.977720000000005</v>
      </c>
      <c r="BT658" s="29">
        <v>79.258570000000006</v>
      </c>
      <c r="BU658" s="29">
        <v>80.328559999999996</v>
      </c>
      <c r="BV658" s="29">
        <v>79.536479999999997</v>
      </c>
      <c r="BW658" s="29">
        <v>75.857870000000005</v>
      </c>
      <c r="BX658" s="29">
        <v>73.442130000000006</v>
      </c>
      <c r="BY658" s="29">
        <v>71.963759999999994</v>
      </c>
      <c r="BZ658" s="29">
        <v>71.454999999999998</v>
      </c>
      <c r="CA658" s="29">
        <v>70.477279999999993</v>
      </c>
      <c r="CB658" s="29">
        <v>70.188119999999998</v>
      </c>
      <c r="CC658" s="9">
        <v>0.2357822</v>
      </c>
      <c r="CD658" s="9">
        <v>0.2132888</v>
      </c>
      <c r="CE658" s="9">
        <v>0.18766330000000001</v>
      </c>
      <c r="CF658" s="9">
        <v>0.15166940000000001</v>
      </c>
      <c r="CG658" s="9">
        <v>0.1451202</v>
      </c>
      <c r="CH658" s="9">
        <v>0.16950609999999999</v>
      </c>
      <c r="CI658" s="9">
        <v>0.1875356</v>
      </c>
      <c r="CJ658" s="9">
        <v>0.28056429999999999</v>
      </c>
      <c r="CK658" s="9">
        <v>0.3565953</v>
      </c>
      <c r="CL658" s="9">
        <v>0.44451889999999999</v>
      </c>
      <c r="CM658" s="9">
        <v>0.45196249999999999</v>
      </c>
      <c r="CN658" s="9">
        <v>0.58728179999999996</v>
      </c>
      <c r="CO658" s="9">
        <v>0.46346409999999999</v>
      </c>
      <c r="CP658" s="9">
        <v>0.4656748</v>
      </c>
      <c r="CQ658" s="9">
        <v>0.71761129999999995</v>
      </c>
      <c r="CR658" s="9">
        <v>0.80392620000000004</v>
      </c>
      <c r="CS658" s="9">
        <v>0.99912140000000005</v>
      </c>
      <c r="CT658" s="9">
        <v>1.074967</v>
      </c>
      <c r="CU658" s="9">
        <v>1.3912580000000001</v>
      </c>
      <c r="CV658" s="9">
        <v>1.246267</v>
      </c>
      <c r="CW658" s="9">
        <v>0.84645429999999999</v>
      </c>
      <c r="CX658" s="9">
        <v>0.58794349999999995</v>
      </c>
      <c r="CY658" s="9">
        <v>0.46201550000000002</v>
      </c>
      <c r="CZ658" s="9">
        <v>0.43420029999999998</v>
      </c>
      <c r="DA658" s="9">
        <v>0.64417979999999997</v>
      </c>
    </row>
    <row r="659" spans="1:105" x14ac:dyDescent="0.25">
      <c r="A659" s="9" t="s">
        <v>163</v>
      </c>
      <c r="B659" s="9" t="s">
        <v>164</v>
      </c>
      <c r="C659" s="9" t="s">
        <v>156</v>
      </c>
      <c r="D659" s="9" t="s">
        <v>148</v>
      </c>
      <c r="E659" s="9">
        <v>2026</v>
      </c>
      <c r="F659" s="9">
        <v>8</v>
      </c>
      <c r="BE659" s="29">
        <v>71.206140000000005</v>
      </c>
      <c r="BF659" s="29">
        <v>71.415490000000005</v>
      </c>
      <c r="BG659" s="29">
        <v>70.756640000000004</v>
      </c>
      <c r="BH659" s="29">
        <v>70.595839999999995</v>
      </c>
      <c r="BI659" s="29">
        <v>70.368319999999997</v>
      </c>
      <c r="BJ659" s="29">
        <v>69.853819999999999</v>
      </c>
      <c r="BK659" s="29">
        <v>69.970659999999995</v>
      </c>
      <c r="BL659" s="29">
        <v>69.644480000000001</v>
      </c>
      <c r="BM659" s="29">
        <v>71.287840000000003</v>
      </c>
      <c r="BN659" s="29">
        <v>73.991519999999994</v>
      </c>
      <c r="BO659" s="29">
        <v>77.551209999999998</v>
      </c>
      <c r="BP659" s="29">
        <v>80.083889999999997</v>
      </c>
      <c r="BQ659" s="29">
        <v>81.498850000000004</v>
      </c>
      <c r="BR659" s="29">
        <v>82.184880000000007</v>
      </c>
      <c r="BS659" s="29">
        <v>81.744200000000006</v>
      </c>
      <c r="BT659" s="29">
        <v>81.506379999999993</v>
      </c>
      <c r="BU659" s="29">
        <v>80.841380000000001</v>
      </c>
      <c r="BV659" s="29">
        <v>79.933030000000002</v>
      </c>
      <c r="BW659" s="29">
        <v>77.214370000000002</v>
      </c>
      <c r="BX659" s="29">
        <v>75.880830000000003</v>
      </c>
      <c r="BY659" s="29">
        <v>74.107479999999995</v>
      </c>
      <c r="BZ659" s="29">
        <v>73.29813</v>
      </c>
      <c r="CA659" s="29">
        <v>72.56832</v>
      </c>
      <c r="CB659" s="29">
        <v>72.493979999999993</v>
      </c>
    </row>
    <row r="660" spans="1:105" x14ac:dyDescent="0.25">
      <c r="A660" s="9" t="s">
        <v>163</v>
      </c>
      <c r="B660" s="9" t="s">
        <v>164</v>
      </c>
      <c r="C660" s="9" t="s">
        <v>156</v>
      </c>
      <c r="D660" s="9" t="s">
        <v>148</v>
      </c>
      <c r="E660" s="9">
        <v>2026</v>
      </c>
      <c r="F660" s="9">
        <v>9</v>
      </c>
      <c r="BE660" s="29">
        <v>67.66019</v>
      </c>
      <c r="BF660" s="29">
        <v>67.202280000000002</v>
      </c>
      <c r="BG660" s="29">
        <v>67.064350000000005</v>
      </c>
      <c r="BH660" s="29">
        <v>65.809160000000006</v>
      </c>
      <c r="BI660" s="29">
        <v>65.805599999999998</v>
      </c>
      <c r="BJ660" s="29">
        <v>65.679360000000003</v>
      </c>
      <c r="BK660" s="29">
        <v>66.468959999999996</v>
      </c>
      <c r="BL660" s="29">
        <v>67.676879999999997</v>
      </c>
      <c r="BM660" s="29">
        <v>71.972769999999997</v>
      </c>
      <c r="BN660" s="29">
        <v>77.034649999999999</v>
      </c>
      <c r="BO660" s="29">
        <v>82.534649999999999</v>
      </c>
      <c r="BP660" s="29">
        <v>84.374660000000006</v>
      </c>
      <c r="BQ660" s="29">
        <v>84.736289999999997</v>
      </c>
      <c r="BR660" s="29">
        <v>84.402569999999997</v>
      </c>
      <c r="BS660" s="29">
        <v>85.734899999999996</v>
      </c>
      <c r="BT660" s="29">
        <v>87.112530000000007</v>
      </c>
      <c r="BU660" s="29">
        <v>86.408169999999998</v>
      </c>
      <c r="BV660" s="29">
        <v>85.318169999999995</v>
      </c>
      <c r="BW660" s="29">
        <v>83.368369999999999</v>
      </c>
      <c r="BX660" s="29">
        <v>79.688559999999995</v>
      </c>
      <c r="BY660" s="29">
        <v>76.943960000000004</v>
      </c>
      <c r="BZ660" s="29">
        <v>75.823560000000001</v>
      </c>
      <c r="CA660" s="29">
        <v>74.426439999999999</v>
      </c>
      <c r="CB660" s="29">
        <v>73.078320000000005</v>
      </c>
    </row>
    <row r="661" spans="1:105" x14ac:dyDescent="0.25">
      <c r="A661" s="9" t="s">
        <v>163</v>
      </c>
      <c r="B661" s="9" t="s">
        <v>164</v>
      </c>
      <c r="C661" s="9" t="s">
        <v>156</v>
      </c>
      <c r="D661" s="9" t="s">
        <v>148</v>
      </c>
      <c r="E661" s="9">
        <v>2026</v>
      </c>
      <c r="F661" s="9">
        <v>10</v>
      </c>
      <c r="BE661" s="29">
        <v>65.131630000000001</v>
      </c>
      <c r="BF661" s="29">
        <v>64.592479999999995</v>
      </c>
      <c r="BG661" s="29">
        <v>64.246639999999999</v>
      </c>
      <c r="BH661" s="29">
        <v>63.72683</v>
      </c>
      <c r="BI661" s="29">
        <v>63.261240000000001</v>
      </c>
      <c r="BJ661" s="29">
        <v>62.375790000000002</v>
      </c>
      <c r="BK661" s="29">
        <v>62.618119999999998</v>
      </c>
      <c r="BL661" s="29">
        <v>64.247079999999997</v>
      </c>
      <c r="BM661" s="29">
        <v>67.711290000000005</v>
      </c>
      <c r="BN661" s="29">
        <v>72.031289999999998</v>
      </c>
      <c r="BO661" s="29">
        <v>75.253169999999997</v>
      </c>
      <c r="BP661" s="29">
        <v>77.276539999999997</v>
      </c>
      <c r="BQ661" s="29">
        <v>80.009010000000004</v>
      </c>
      <c r="BR661" s="29">
        <v>80.998419999999996</v>
      </c>
      <c r="BS661" s="29">
        <v>80.894450000000006</v>
      </c>
      <c r="BT661" s="29">
        <v>80.47569</v>
      </c>
      <c r="BU661" s="29">
        <v>80.495050000000006</v>
      </c>
      <c r="BV661" s="29">
        <v>80.071089999999998</v>
      </c>
      <c r="BW661" s="29">
        <v>75.581680000000006</v>
      </c>
      <c r="BX661" s="29">
        <v>71.701639999999998</v>
      </c>
      <c r="BY661" s="29">
        <v>69.719149999999999</v>
      </c>
      <c r="BZ661" s="29">
        <v>68.098309999999998</v>
      </c>
      <c r="CA661" s="29">
        <v>66.940600000000003</v>
      </c>
      <c r="CB661" s="29">
        <v>66.212869999999995</v>
      </c>
    </row>
    <row r="662" spans="1:105" x14ac:dyDescent="0.25">
      <c r="A662" s="9" t="s">
        <v>163</v>
      </c>
      <c r="B662" s="9" t="s">
        <v>164</v>
      </c>
      <c r="C662" s="9" t="s">
        <v>156</v>
      </c>
      <c r="D662" s="9" t="s">
        <v>17</v>
      </c>
      <c r="E662" s="9">
        <v>2015</v>
      </c>
      <c r="F662" s="9"/>
      <c r="BE662" s="29">
        <v>67.478149999999999</v>
      </c>
      <c r="BF662" s="29">
        <v>67.222369999999998</v>
      </c>
      <c r="BG662" s="29">
        <v>66.768289999999993</v>
      </c>
      <c r="BH662" s="29">
        <v>66.396900000000002</v>
      </c>
      <c r="BI662" s="29">
        <v>66.060159999999996</v>
      </c>
      <c r="BJ662" s="29">
        <v>66.027060000000006</v>
      </c>
      <c r="BK662" s="29">
        <v>66.451070000000001</v>
      </c>
      <c r="BL662" s="29">
        <v>67.569659999999999</v>
      </c>
      <c r="BM662" s="29">
        <v>70.154430000000005</v>
      </c>
      <c r="BN662" s="29">
        <v>73.422610000000006</v>
      </c>
      <c r="BO662" s="29">
        <v>76.728989999999996</v>
      </c>
      <c r="BP662" s="29">
        <v>78.048190000000005</v>
      </c>
      <c r="BQ662" s="29">
        <v>79.046520000000001</v>
      </c>
      <c r="BR662" s="29">
        <v>79.946039999999996</v>
      </c>
      <c r="BS662" s="29">
        <v>80.690910000000002</v>
      </c>
      <c r="BT662" s="29">
        <v>80.999690000000001</v>
      </c>
      <c r="BU662" s="29">
        <v>80.684669999999997</v>
      </c>
      <c r="BV662" s="29">
        <v>79.75121</v>
      </c>
      <c r="BW662" s="29">
        <v>77.205629999999999</v>
      </c>
      <c r="BX662" s="29">
        <v>74.844859999999997</v>
      </c>
      <c r="BY662" s="29">
        <v>72.616249999999994</v>
      </c>
      <c r="BZ662" s="29">
        <v>71.707269999999994</v>
      </c>
      <c r="CA662" s="29">
        <v>70.751199999999997</v>
      </c>
      <c r="CB662" s="29">
        <v>70.136579999999995</v>
      </c>
    </row>
    <row r="663" spans="1:105" x14ac:dyDescent="0.25">
      <c r="A663" s="9" t="s">
        <v>163</v>
      </c>
      <c r="B663" s="9" t="s">
        <v>164</v>
      </c>
      <c r="C663" s="9" t="s">
        <v>156</v>
      </c>
      <c r="D663" s="9" t="s">
        <v>17</v>
      </c>
      <c r="E663" s="9">
        <v>2016</v>
      </c>
      <c r="F663" s="9"/>
      <c r="BE663" s="29">
        <v>67.478149999999999</v>
      </c>
      <c r="BF663" s="29">
        <v>67.222369999999998</v>
      </c>
      <c r="BG663" s="29">
        <v>66.768289999999993</v>
      </c>
      <c r="BH663" s="29">
        <v>66.396900000000002</v>
      </c>
      <c r="BI663" s="29">
        <v>66.060159999999996</v>
      </c>
      <c r="BJ663" s="29">
        <v>66.027060000000006</v>
      </c>
      <c r="BK663" s="29">
        <v>66.451070000000001</v>
      </c>
      <c r="BL663" s="29">
        <v>67.569659999999999</v>
      </c>
      <c r="BM663" s="29">
        <v>70.154430000000005</v>
      </c>
      <c r="BN663" s="29">
        <v>73.422610000000006</v>
      </c>
      <c r="BO663" s="29">
        <v>76.728989999999996</v>
      </c>
      <c r="BP663" s="29">
        <v>78.048190000000005</v>
      </c>
      <c r="BQ663" s="29">
        <v>79.046520000000001</v>
      </c>
      <c r="BR663" s="29">
        <v>79.946039999999996</v>
      </c>
      <c r="BS663" s="29">
        <v>80.690910000000002</v>
      </c>
      <c r="BT663" s="29">
        <v>80.999690000000001</v>
      </c>
      <c r="BU663" s="29">
        <v>80.684669999999997</v>
      </c>
      <c r="BV663" s="29">
        <v>79.75121</v>
      </c>
      <c r="BW663" s="29">
        <v>77.205629999999999</v>
      </c>
      <c r="BX663" s="29">
        <v>74.844859999999997</v>
      </c>
      <c r="BY663" s="29">
        <v>72.616249999999994</v>
      </c>
      <c r="BZ663" s="29">
        <v>71.707269999999994</v>
      </c>
      <c r="CA663" s="29">
        <v>70.751199999999997</v>
      </c>
      <c r="CB663" s="29">
        <v>70.136579999999995</v>
      </c>
    </row>
    <row r="664" spans="1:105" x14ac:dyDescent="0.25">
      <c r="A664" s="9" t="s">
        <v>163</v>
      </c>
      <c r="B664" s="9" t="s">
        <v>164</v>
      </c>
      <c r="C664" s="9" t="s">
        <v>156</v>
      </c>
      <c r="D664" s="9" t="s">
        <v>17</v>
      </c>
      <c r="E664" s="9">
        <v>2017</v>
      </c>
      <c r="F664" s="9"/>
      <c r="BE664" s="29">
        <v>67.478149999999999</v>
      </c>
      <c r="BF664" s="29">
        <v>67.222369999999998</v>
      </c>
      <c r="BG664" s="29">
        <v>66.768289999999993</v>
      </c>
      <c r="BH664" s="29">
        <v>66.396900000000002</v>
      </c>
      <c r="BI664" s="29">
        <v>66.060159999999996</v>
      </c>
      <c r="BJ664" s="29">
        <v>66.027060000000006</v>
      </c>
      <c r="BK664" s="29">
        <v>66.451070000000001</v>
      </c>
      <c r="BL664" s="29">
        <v>67.569659999999999</v>
      </c>
      <c r="BM664" s="29">
        <v>70.154430000000005</v>
      </c>
      <c r="BN664" s="29">
        <v>73.422610000000006</v>
      </c>
      <c r="BO664" s="29">
        <v>76.728989999999996</v>
      </c>
      <c r="BP664" s="29">
        <v>78.048190000000005</v>
      </c>
      <c r="BQ664" s="29">
        <v>79.046520000000001</v>
      </c>
      <c r="BR664" s="29">
        <v>79.946039999999996</v>
      </c>
      <c r="BS664" s="29">
        <v>80.690910000000002</v>
      </c>
      <c r="BT664" s="29">
        <v>80.999690000000001</v>
      </c>
      <c r="BU664" s="29">
        <v>80.684669999999997</v>
      </c>
      <c r="BV664" s="29">
        <v>79.75121</v>
      </c>
      <c r="BW664" s="29">
        <v>77.205629999999999</v>
      </c>
      <c r="BX664" s="29">
        <v>74.844859999999997</v>
      </c>
      <c r="BY664" s="29">
        <v>72.616249999999994</v>
      </c>
      <c r="BZ664" s="29">
        <v>71.707269999999994</v>
      </c>
      <c r="CA664" s="29">
        <v>70.751199999999997</v>
      </c>
      <c r="CB664" s="29">
        <v>70.136579999999995</v>
      </c>
    </row>
    <row r="665" spans="1:105" x14ac:dyDescent="0.25">
      <c r="A665" s="9" t="s">
        <v>163</v>
      </c>
      <c r="B665" s="9" t="s">
        <v>164</v>
      </c>
      <c r="C665" s="9" t="s">
        <v>156</v>
      </c>
      <c r="D665" s="9" t="s">
        <v>17</v>
      </c>
      <c r="E665" s="9">
        <v>2018</v>
      </c>
      <c r="F665" s="9"/>
      <c r="BE665" s="29">
        <v>67.478149999999999</v>
      </c>
      <c r="BF665" s="29">
        <v>67.222369999999998</v>
      </c>
      <c r="BG665" s="29">
        <v>66.768289999999993</v>
      </c>
      <c r="BH665" s="29">
        <v>66.396900000000002</v>
      </c>
      <c r="BI665" s="29">
        <v>66.060159999999996</v>
      </c>
      <c r="BJ665" s="29">
        <v>66.027060000000006</v>
      </c>
      <c r="BK665" s="29">
        <v>66.451070000000001</v>
      </c>
      <c r="BL665" s="29">
        <v>67.569659999999999</v>
      </c>
      <c r="BM665" s="29">
        <v>70.154430000000005</v>
      </c>
      <c r="BN665" s="29">
        <v>73.422610000000006</v>
      </c>
      <c r="BO665" s="29">
        <v>76.728989999999996</v>
      </c>
      <c r="BP665" s="29">
        <v>78.048190000000005</v>
      </c>
      <c r="BQ665" s="29">
        <v>79.046520000000001</v>
      </c>
      <c r="BR665" s="29">
        <v>79.946039999999996</v>
      </c>
      <c r="BS665" s="29">
        <v>80.690910000000002</v>
      </c>
      <c r="BT665" s="29">
        <v>80.999690000000001</v>
      </c>
      <c r="BU665" s="29">
        <v>80.684669999999997</v>
      </c>
      <c r="BV665" s="29">
        <v>79.75121</v>
      </c>
      <c r="BW665" s="29">
        <v>77.205629999999999</v>
      </c>
      <c r="BX665" s="29">
        <v>74.844859999999997</v>
      </c>
      <c r="BY665" s="29">
        <v>72.616249999999994</v>
      </c>
      <c r="BZ665" s="29">
        <v>71.707269999999994</v>
      </c>
      <c r="CA665" s="29">
        <v>70.751199999999997</v>
      </c>
      <c r="CB665" s="29">
        <v>70.136579999999995</v>
      </c>
    </row>
    <row r="666" spans="1:105" x14ac:dyDescent="0.25">
      <c r="A666" s="9" t="s">
        <v>163</v>
      </c>
      <c r="B666" s="9" t="s">
        <v>164</v>
      </c>
      <c r="C666" s="9" t="s">
        <v>156</v>
      </c>
      <c r="D666" s="9" t="s">
        <v>17</v>
      </c>
      <c r="E666" s="9">
        <v>2019</v>
      </c>
      <c r="F666" s="9"/>
      <c r="BE666" s="29">
        <v>67.478149999999999</v>
      </c>
      <c r="BF666" s="29">
        <v>67.222369999999998</v>
      </c>
      <c r="BG666" s="29">
        <v>66.768289999999993</v>
      </c>
      <c r="BH666" s="29">
        <v>66.396900000000002</v>
      </c>
      <c r="BI666" s="29">
        <v>66.060159999999996</v>
      </c>
      <c r="BJ666" s="29">
        <v>66.027060000000006</v>
      </c>
      <c r="BK666" s="29">
        <v>66.451070000000001</v>
      </c>
      <c r="BL666" s="29">
        <v>67.569659999999999</v>
      </c>
      <c r="BM666" s="29">
        <v>70.154430000000005</v>
      </c>
      <c r="BN666" s="29">
        <v>73.422610000000006</v>
      </c>
      <c r="BO666" s="29">
        <v>76.728989999999996</v>
      </c>
      <c r="BP666" s="29">
        <v>78.048190000000005</v>
      </c>
      <c r="BQ666" s="29">
        <v>79.046520000000001</v>
      </c>
      <c r="BR666" s="29">
        <v>79.946039999999996</v>
      </c>
      <c r="BS666" s="29">
        <v>80.690910000000002</v>
      </c>
      <c r="BT666" s="29">
        <v>80.999690000000001</v>
      </c>
      <c r="BU666" s="29">
        <v>80.684669999999997</v>
      </c>
      <c r="BV666" s="29">
        <v>79.75121</v>
      </c>
      <c r="BW666" s="29">
        <v>77.205629999999999</v>
      </c>
      <c r="BX666" s="29">
        <v>74.844859999999997</v>
      </c>
      <c r="BY666" s="29">
        <v>72.616249999999994</v>
      </c>
      <c r="BZ666" s="29">
        <v>71.707269999999994</v>
      </c>
      <c r="CA666" s="29">
        <v>70.751199999999997</v>
      </c>
      <c r="CB666" s="29">
        <v>70.136579999999995</v>
      </c>
    </row>
    <row r="667" spans="1:105" x14ac:dyDescent="0.25">
      <c r="A667" s="9" t="s">
        <v>163</v>
      </c>
      <c r="B667" s="9" t="s">
        <v>164</v>
      </c>
      <c r="C667" s="9" t="s">
        <v>156</v>
      </c>
      <c r="D667" s="9" t="s">
        <v>17</v>
      </c>
      <c r="E667" s="9">
        <v>2020</v>
      </c>
      <c r="F667" s="9"/>
      <c r="BE667" s="29">
        <v>67.478149999999999</v>
      </c>
      <c r="BF667" s="29">
        <v>67.222369999999998</v>
      </c>
      <c r="BG667" s="29">
        <v>66.768289999999993</v>
      </c>
      <c r="BH667" s="29">
        <v>66.396900000000002</v>
      </c>
      <c r="BI667" s="29">
        <v>66.060159999999996</v>
      </c>
      <c r="BJ667" s="29">
        <v>66.027060000000006</v>
      </c>
      <c r="BK667" s="29">
        <v>66.451070000000001</v>
      </c>
      <c r="BL667" s="29">
        <v>67.569659999999999</v>
      </c>
      <c r="BM667" s="29">
        <v>70.154430000000005</v>
      </c>
      <c r="BN667" s="29">
        <v>73.422610000000006</v>
      </c>
      <c r="BO667" s="29">
        <v>76.728989999999996</v>
      </c>
      <c r="BP667" s="29">
        <v>78.048190000000005</v>
      </c>
      <c r="BQ667" s="29">
        <v>79.046520000000001</v>
      </c>
      <c r="BR667" s="29">
        <v>79.946039999999996</v>
      </c>
      <c r="BS667" s="29">
        <v>80.690910000000002</v>
      </c>
      <c r="BT667" s="29">
        <v>80.999690000000001</v>
      </c>
      <c r="BU667" s="29">
        <v>80.684669999999997</v>
      </c>
      <c r="BV667" s="29">
        <v>79.75121</v>
      </c>
      <c r="BW667" s="29">
        <v>77.205629999999999</v>
      </c>
      <c r="BX667" s="29">
        <v>74.844859999999997</v>
      </c>
      <c r="BY667" s="29">
        <v>72.616249999999994</v>
      </c>
      <c r="BZ667" s="29">
        <v>71.707269999999994</v>
      </c>
      <c r="CA667" s="29">
        <v>70.751199999999997</v>
      </c>
      <c r="CB667" s="29">
        <v>70.136579999999995</v>
      </c>
    </row>
    <row r="668" spans="1:105" x14ac:dyDescent="0.25">
      <c r="A668" s="9" t="s">
        <v>163</v>
      </c>
      <c r="B668" s="9" t="s">
        <v>164</v>
      </c>
      <c r="C668" s="9" t="s">
        <v>156</v>
      </c>
      <c r="D668" s="9" t="s">
        <v>17</v>
      </c>
      <c r="E668" s="9">
        <v>2021</v>
      </c>
      <c r="F668" s="9"/>
      <c r="BE668" s="29">
        <v>67.478149999999999</v>
      </c>
      <c r="BF668" s="29">
        <v>67.222369999999998</v>
      </c>
      <c r="BG668" s="29">
        <v>66.768289999999993</v>
      </c>
      <c r="BH668" s="29">
        <v>66.396900000000002</v>
      </c>
      <c r="BI668" s="29">
        <v>66.060159999999996</v>
      </c>
      <c r="BJ668" s="29">
        <v>66.027060000000006</v>
      </c>
      <c r="BK668" s="29">
        <v>66.451070000000001</v>
      </c>
      <c r="BL668" s="29">
        <v>67.569659999999999</v>
      </c>
      <c r="BM668" s="29">
        <v>70.154430000000005</v>
      </c>
      <c r="BN668" s="29">
        <v>73.422610000000006</v>
      </c>
      <c r="BO668" s="29">
        <v>76.728989999999996</v>
      </c>
      <c r="BP668" s="29">
        <v>78.048190000000005</v>
      </c>
      <c r="BQ668" s="29">
        <v>79.046520000000001</v>
      </c>
      <c r="BR668" s="29">
        <v>79.946039999999996</v>
      </c>
      <c r="BS668" s="29">
        <v>80.690910000000002</v>
      </c>
      <c r="BT668" s="29">
        <v>80.999690000000001</v>
      </c>
      <c r="BU668" s="29">
        <v>80.684669999999997</v>
      </c>
      <c r="BV668" s="29">
        <v>79.75121</v>
      </c>
      <c r="BW668" s="29">
        <v>77.205629999999999</v>
      </c>
      <c r="BX668" s="29">
        <v>74.844859999999997</v>
      </c>
      <c r="BY668" s="29">
        <v>72.616249999999994</v>
      </c>
      <c r="BZ668" s="29">
        <v>71.707269999999994</v>
      </c>
      <c r="CA668" s="29">
        <v>70.751199999999997</v>
      </c>
      <c r="CB668" s="29">
        <v>70.136579999999995</v>
      </c>
    </row>
    <row r="669" spans="1:105" x14ac:dyDescent="0.25">
      <c r="A669" s="9" t="s">
        <v>163</v>
      </c>
      <c r="B669" s="9" t="s">
        <v>164</v>
      </c>
      <c r="C669" s="9" t="s">
        <v>156</v>
      </c>
      <c r="D669" s="9" t="s">
        <v>17</v>
      </c>
      <c r="E669" s="9">
        <v>2022</v>
      </c>
      <c r="F669" s="9"/>
      <c r="BE669" s="29">
        <v>67.478149999999999</v>
      </c>
      <c r="BF669" s="29">
        <v>67.222369999999998</v>
      </c>
      <c r="BG669" s="29">
        <v>66.768289999999993</v>
      </c>
      <c r="BH669" s="29">
        <v>66.396900000000002</v>
      </c>
      <c r="BI669" s="29">
        <v>66.060159999999996</v>
      </c>
      <c r="BJ669" s="29">
        <v>66.027060000000006</v>
      </c>
      <c r="BK669" s="29">
        <v>66.451070000000001</v>
      </c>
      <c r="BL669" s="29">
        <v>67.569659999999999</v>
      </c>
      <c r="BM669" s="29">
        <v>70.154430000000005</v>
      </c>
      <c r="BN669" s="29">
        <v>73.422610000000006</v>
      </c>
      <c r="BO669" s="29">
        <v>76.728989999999996</v>
      </c>
      <c r="BP669" s="29">
        <v>78.048190000000005</v>
      </c>
      <c r="BQ669" s="29">
        <v>79.046520000000001</v>
      </c>
      <c r="BR669" s="29">
        <v>79.946039999999996</v>
      </c>
      <c r="BS669" s="29">
        <v>80.690910000000002</v>
      </c>
      <c r="BT669" s="29">
        <v>80.999690000000001</v>
      </c>
      <c r="BU669" s="29">
        <v>80.684669999999997</v>
      </c>
      <c r="BV669" s="29">
        <v>79.75121</v>
      </c>
      <c r="BW669" s="29">
        <v>77.205629999999999</v>
      </c>
      <c r="BX669" s="29">
        <v>74.844859999999997</v>
      </c>
      <c r="BY669" s="29">
        <v>72.616249999999994</v>
      </c>
      <c r="BZ669" s="29">
        <v>71.707269999999994</v>
      </c>
      <c r="CA669" s="29">
        <v>70.751199999999997</v>
      </c>
      <c r="CB669" s="29">
        <v>70.136579999999995</v>
      </c>
    </row>
    <row r="670" spans="1:105" x14ac:dyDescent="0.25">
      <c r="A670" s="9" t="s">
        <v>163</v>
      </c>
      <c r="B670" s="9" t="s">
        <v>164</v>
      </c>
      <c r="C670" s="9" t="s">
        <v>156</v>
      </c>
      <c r="D670" s="9" t="s">
        <v>17</v>
      </c>
      <c r="E670" s="9">
        <v>2023</v>
      </c>
      <c r="F670" s="9"/>
      <c r="BE670" s="29">
        <v>67.478149999999999</v>
      </c>
      <c r="BF670" s="29">
        <v>67.222369999999998</v>
      </c>
      <c r="BG670" s="29">
        <v>66.768289999999993</v>
      </c>
      <c r="BH670" s="29">
        <v>66.396900000000002</v>
      </c>
      <c r="BI670" s="29">
        <v>66.060159999999996</v>
      </c>
      <c r="BJ670" s="29">
        <v>66.027060000000006</v>
      </c>
      <c r="BK670" s="29">
        <v>66.451070000000001</v>
      </c>
      <c r="BL670" s="29">
        <v>67.569659999999999</v>
      </c>
      <c r="BM670" s="29">
        <v>70.154430000000005</v>
      </c>
      <c r="BN670" s="29">
        <v>73.422610000000006</v>
      </c>
      <c r="BO670" s="29">
        <v>76.728989999999996</v>
      </c>
      <c r="BP670" s="29">
        <v>78.048190000000005</v>
      </c>
      <c r="BQ670" s="29">
        <v>79.046520000000001</v>
      </c>
      <c r="BR670" s="29">
        <v>79.946039999999996</v>
      </c>
      <c r="BS670" s="29">
        <v>80.690910000000002</v>
      </c>
      <c r="BT670" s="29">
        <v>80.999690000000001</v>
      </c>
      <c r="BU670" s="29">
        <v>80.684669999999997</v>
      </c>
      <c r="BV670" s="29">
        <v>79.75121</v>
      </c>
      <c r="BW670" s="29">
        <v>77.205629999999999</v>
      </c>
      <c r="BX670" s="29">
        <v>74.844859999999997</v>
      </c>
      <c r="BY670" s="29">
        <v>72.616249999999994</v>
      </c>
      <c r="BZ670" s="29">
        <v>71.707269999999994</v>
      </c>
      <c r="CA670" s="29">
        <v>70.751199999999997</v>
      </c>
      <c r="CB670" s="29">
        <v>70.136579999999995</v>
      </c>
    </row>
    <row r="671" spans="1:105" x14ac:dyDescent="0.25">
      <c r="A671" s="9" t="s">
        <v>163</v>
      </c>
      <c r="B671" s="9" t="s">
        <v>164</v>
      </c>
      <c r="C671" s="9" t="s">
        <v>156</v>
      </c>
      <c r="D671" s="9" t="s">
        <v>17</v>
      </c>
      <c r="E671" s="9">
        <v>2024</v>
      </c>
      <c r="F671" s="9"/>
      <c r="BE671" s="29">
        <v>67.478149999999999</v>
      </c>
      <c r="BF671" s="29">
        <v>67.222369999999998</v>
      </c>
      <c r="BG671" s="29">
        <v>66.768289999999993</v>
      </c>
      <c r="BH671" s="29">
        <v>66.396900000000002</v>
      </c>
      <c r="BI671" s="29">
        <v>66.060159999999996</v>
      </c>
      <c r="BJ671" s="29">
        <v>66.027060000000006</v>
      </c>
      <c r="BK671" s="29">
        <v>66.451070000000001</v>
      </c>
      <c r="BL671" s="29">
        <v>67.569659999999999</v>
      </c>
      <c r="BM671" s="29">
        <v>70.154430000000005</v>
      </c>
      <c r="BN671" s="29">
        <v>73.422610000000006</v>
      </c>
      <c r="BO671" s="29">
        <v>76.728989999999996</v>
      </c>
      <c r="BP671" s="29">
        <v>78.048190000000005</v>
      </c>
      <c r="BQ671" s="29">
        <v>79.046520000000001</v>
      </c>
      <c r="BR671" s="29">
        <v>79.946039999999996</v>
      </c>
      <c r="BS671" s="29">
        <v>80.690910000000002</v>
      </c>
      <c r="BT671" s="29">
        <v>80.999690000000001</v>
      </c>
      <c r="BU671" s="29">
        <v>80.684669999999997</v>
      </c>
      <c r="BV671" s="29">
        <v>79.75121</v>
      </c>
      <c r="BW671" s="29">
        <v>77.205629999999999</v>
      </c>
      <c r="BX671" s="29">
        <v>74.844859999999997</v>
      </c>
      <c r="BY671" s="29">
        <v>72.616249999999994</v>
      </c>
      <c r="BZ671" s="29">
        <v>71.707269999999994</v>
      </c>
      <c r="CA671" s="29">
        <v>70.751199999999997</v>
      </c>
      <c r="CB671" s="29">
        <v>70.136579999999995</v>
      </c>
    </row>
    <row r="672" spans="1:105" x14ac:dyDescent="0.25">
      <c r="A672" s="9" t="s">
        <v>163</v>
      </c>
      <c r="B672" s="9" t="s">
        <v>164</v>
      </c>
      <c r="C672" s="9" t="s">
        <v>156</v>
      </c>
      <c r="D672" s="9" t="s">
        <v>17</v>
      </c>
      <c r="E672" s="9">
        <v>2025</v>
      </c>
      <c r="F672" s="9"/>
      <c r="BE672" s="29">
        <v>67.478149999999999</v>
      </c>
      <c r="BF672" s="29">
        <v>67.222369999999998</v>
      </c>
      <c r="BG672" s="29">
        <v>66.768289999999993</v>
      </c>
      <c r="BH672" s="29">
        <v>66.396900000000002</v>
      </c>
      <c r="BI672" s="29">
        <v>66.060159999999996</v>
      </c>
      <c r="BJ672" s="29">
        <v>66.027060000000006</v>
      </c>
      <c r="BK672" s="29">
        <v>66.451070000000001</v>
      </c>
      <c r="BL672" s="29">
        <v>67.569659999999999</v>
      </c>
      <c r="BM672" s="29">
        <v>70.154430000000005</v>
      </c>
      <c r="BN672" s="29">
        <v>73.422610000000006</v>
      </c>
      <c r="BO672" s="29">
        <v>76.728989999999996</v>
      </c>
      <c r="BP672" s="29">
        <v>78.048190000000005</v>
      </c>
      <c r="BQ672" s="29">
        <v>79.046520000000001</v>
      </c>
      <c r="BR672" s="29">
        <v>79.946039999999996</v>
      </c>
      <c r="BS672" s="29">
        <v>80.690910000000002</v>
      </c>
      <c r="BT672" s="29">
        <v>80.999690000000001</v>
      </c>
      <c r="BU672" s="29">
        <v>80.684669999999997</v>
      </c>
      <c r="BV672" s="29">
        <v>79.75121</v>
      </c>
      <c r="BW672" s="29">
        <v>77.205629999999999</v>
      </c>
      <c r="BX672" s="29">
        <v>74.844859999999997</v>
      </c>
      <c r="BY672" s="29">
        <v>72.616249999999994</v>
      </c>
      <c r="BZ672" s="29">
        <v>71.707269999999994</v>
      </c>
      <c r="CA672" s="29">
        <v>70.751199999999997</v>
      </c>
      <c r="CB672" s="29">
        <v>70.136579999999995</v>
      </c>
    </row>
    <row r="673" spans="1:80" x14ac:dyDescent="0.25">
      <c r="A673" s="9" t="s">
        <v>163</v>
      </c>
      <c r="B673" s="9" t="s">
        <v>164</v>
      </c>
      <c r="C673" s="9" t="s">
        <v>156</v>
      </c>
      <c r="D673" s="9" t="s">
        <v>17</v>
      </c>
      <c r="E673" s="9">
        <v>2026</v>
      </c>
      <c r="F673" s="9"/>
      <c r="BE673" s="29">
        <v>67.478149999999999</v>
      </c>
      <c r="BF673" s="29">
        <v>67.222369999999998</v>
      </c>
      <c r="BG673" s="29">
        <v>66.768289999999993</v>
      </c>
      <c r="BH673" s="29">
        <v>66.396900000000002</v>
      </c>
      <c r="BI673" s="29">
        <v>66.060159999999996</v>
      </c>
      <c r="BJ673" s="29">
        <v>66.027060000000006</v>
      </c>
      <c r="BK673" s="29">
        <v>66.451070000000001</v>
      </c>
      <c r="BL673" s="29">
        <v>67.569659999999999</v>
      </c>
      <c r="BM673" s="29">
        <v>70.154430000000005</v>
      </c>
      <c r="BN673" s="29">
        <v>73.422610000000006</v>
      </c>
      <c r="BO673" s="29">
        <v>76.728989999999996</v>
      </c>
      <c r="BP673" s="29">
        <v>78.048190000000005</v>
      </c>
      <c r="BQ673" s="29">
        <v>79.046520000000001</v>
      </c>
      <c r="BR673" s="29">
        <v>79.946039999999996</v>
      </c>
      <c r="BS673" s="29">
        <v>80.690910000000002</v>
      </c>
      <c r="BT673" s="29">
        <v>80.999690000000001</v>
      </c>
      <c r="BU673" s="29">
        <v>80.684669999999997</v>
      </c>
      <c r="BV673" s="29">
        <v>79.75121</v>
      </c>
      <c r="BW673" s="29">
        <v>77.205629999999999</v>
      </c>
      <c r="BX673" s="29">
        <v>74.844859999999997</v>
      </c>
      <c r="BY673" s="29">
        <v>72.616249999999994</v>
      </c>
      <c r="BZ673" s="29">
        <v>71.707269999999994</v>
      </c>
      <c r="CA673" s="29">
        <v>70.751199999999997</v>
      </c>
      <c r="CB673" s="29">
        <v>70.136579999999995</v>
      </c>
    </row>
    <row r="674" spans="1:80" x14ac:dyDescent="0.25">
      <c r="A674" s="9" t="s">
        <v>163</v>
      </c>
      <c r="B674" s="9" t="s">
        <v>165</v>
      </c>
      <c r="C674" s="9" t="s">
        <v>19</v>
      </c>
      <c r="D674" s="9" t="s">
        <v>148</v>
      </c>
      <c r="E674" s="9">
        <v>2015</v>
      </c>
      <c r="F674" s="9">
        <v>5</v>
      </c>
      <c r="BE674" s="29">
        <v>65.142859999999999</v>
      </c>
      <c r="BF674" s="29">
        <v>65.114289999999997</v>
      </c>
      <c r="BG674" s="29">
        <v>64.93929</v>
      </c>
      <c r="BH674" s="29">
        <v>65.146429999999995</v>
      </c>
      <c r="BI674" s="29">
        <v>63.792859999999997</v>
      </c>
      <c r="BJ674" s="29">
        <v>63.057139999999997</v>
      </c>
      <c r="BK674" s="29">
        <v>63.924999999999997</v>
      </c>
      <c r="BL674" s="29">
        <v>67.442859999999996</v>
      </c>
      <c r="BM674" s="29">
        <v>73.724999999999994</v>
      </c>
      <c r="BN674" s="29">
        <v>78.06429</v>
      </c>
      <c r="BO674" s="29">
        <v>81.389279999999999</v>
      </c>
      <c r="BP674" s="29">
        <v>82.375</v>
      </c>
      <c r="BQ674" s="29">
        <v>81.964290000000005</v>
      </c>
      <c r="BR674" s="29">
        <v>82.889279999999999</v>
      </c>
      <c r="BS674" s="29">
        <v>81.757140000000007</v>
      </c>
      <c r="BT674" s="29">
        <v>80.974999999999994</v>
      </c>
      <c r="BU674" s="29">
        <v>80.724999999999994</v>
      </c>
      <c r="BV674" s="29">
        <v>80.621430000000004</v>
      </c>
      <c r="BW674" s="29">
        <v>81.31071</v>
      </c>
      <c r="BX674" s="29">
        <v>78.06071</v>
      </c>
      <c r="BY674" s="29">
        <v>74.707149999999999</v>
      </c>
      <c r="BZ674" s="29">
        <v>71.896429999999995</v>
      </c>
      <c r="CA674" s="29">
        <v>71.132140000000007</v>
      </c>
      <c r="CB674" s="29">
        <v>69.849999999999994</v>
      </c>
    </row>
    <row r="675" spans="1:80" x14ac:dyDescent="0.25">
      <c r="A675" s="9" t="s">
        <v>163</v>
      </c>
      <c r="B675" s="9" t="s">
        <v>165</v>
      </c>
      <c r="C675" s="9" t="s">
        <v>19</v>
      </c>
      <c r="D675" s="9" t="s">
        <v>148</v>
      </c>
      <c r="E675" s="9">
        <v>2015</v>
      </c>
      <c r="F675" s="9">
        <v>6</v>
      </c>
      <c r="BE675" s="29">
        <v>66.817710000000005</v>
      </c>
      <c r="BF675" s="29">
        <v>65.43929</v>
      </c>
      <c r="BG675" s="29">
        <v>65.203580000000002</v>
      </c>
      <c r="BH675" s="29">
        <v>64.835719999999995</v>
      </c>
      <c r="BI675" s="29">
        <v>65.192999999999998</v>
      </c>
      <c r="BJ675" s="29">
        <v>64.72157</v>
      </c>
      <c r="BK675" s="29">
        <v>64.72157</v>
      </c>
      <c r="BL675" s="29">
        <v>68.25</v>
      </c>
      <c r="BM675" s="29">
        <v>71.646289999999993</v>
      </c>
      <c r="BN675" s="29">
        <v>74.893649999999994</v>
      </c>
      <c r="BO675" s="29">
        <v>78.884</v>
      </c>
      <c r="BP675" s="29">
        <v>81.37764</v>
      </c>
      <c r="BQ675" s="29">
        <v>82.024069999999995</v>
      </c>
      <c r="BR675" s="29">
        <v>82.893010000000004</v>
      </c>
      <c r="BS675" s="29">
        <v>81.685860000000005</v>
      </c>
      <c r="BT675" s="29">
        <v>82.171570000000003</v>
      </c>
      <c r="BU675" s="29">
        <v>82.946430000000007</v>
      </c>
      <c r="BV675" s="29">
        <v>81.328580000000002</v>
      </c>
      <c r="BW675" s="29">
        <v>79.625140000000002</v>
      </c>
      <c r="BX675" s="29">
        <v>77.406360000000006</v>
      </c>
      <c r="BY675" s="29">
        <v>74.493639999999999</v>
      </c>
      <c r="BZ675" s="29">
        <v>72.025930000000002</v>
      </c>
      <c r="CA675" s="29">
        <v>70.908069999999995</v>
      </c>
      <c r="CB675" s="29">
        <v>69.715220000000002</v>
      </c>
    </row>
    <row r="676" spans="1:80" x14ac:dyDescent="0.25">
      <c r="A676" s="9" t="s">
        <v>163</v>
      </c>
      <c r="B676" s="9" t="s">
        <v>165</v>
      </c>
      <c r="C676" s="9" t="s">
        <v>19</v>
      </c>
      <c r="D676" s="9" t="s">
        <v>148</v>
      </c>
      <c r="E676" s="9">
        <v>2015</v>
      </c>
      <c r="F676" s="9">
        <v>7</v>
      </c>
      <c r="BE676" s="29">
        <v>70.216220000000007</v>
      </c>
      <c r="BF676" s="29">
        <v>69.444000000000003</v>
      </c>
      <c r="BG676" s="29">
        <v>69.411779999999993</v>
      </c>
      <c r="BH676" s="29">
        <v>69.104709999999997</v>
      </c>
      <c r="BI676" s="29">
        <v>68.772779999999997</v>
      </c>
      <c r="BJ676" s="29">
        <v>68.616860000000003</v>
      </c>
      <c r="BK676" s="29">
        <v>69.182360000000003</v>
      </c>
      <c r="BL676" s="29">
        <v>70.709280000000007</v>
      </c>
      <c r="BM676" s="29">
        <v>72.961780000000005</v>
      </c>
      <c r="BN676" s="29">
        <v>74.806929999999994</v>
      </c>
      <c r="BO676" s="29">
        <v>76.549000000000007</v>
      </c>
      <c r="BP676" s="29">
        <v>76.231350000000006</v>
      </c>
      <c r="BQ676" s="29">
        <v>77.637209999999996</v>
      </c>
      <c r="BR676" s="29">
        <v>80.307929999999999</v>
      </c>
      <c r="BS676" s="29">
        <v>81.341790000000003</v>
      </c>
      <c r="BT676" s="29">
        <v>80.512500000000003</v>
      </c>
      <c r="BU676" s="29">
        <v>79.218639999999994</v>
      </c>
      <c r="BV676" s="29">
        <v>78.677999999999997</v>
      </c>
      <c r="BW676" s="29">
        <v>78.749859999999998</v>
      </c>
      <c r="BX676" s="29">
        <v>76.269000000000005</v>
      </c>
      <c r="BY676" s="29">
        <v>74.064999999999998</v>
      </c>
      <c r="BZ676" s="29">
        <v>72.878429999999994</v>
      </c>
      <c r="CA676" s="29">
        <v>72.466220000000007</v>
      </c>
      <c r="CB676" s="29">
        <v>72.085650000000001</v>
      </c>
    </row>
    <row r="677" spans="1:80" x14ac:dyDescent="0.25">
      <c r="A677" s="9" t="s">
        <v>163</v>
      </c>
      <c r="B677" s="9" t="s">
        <v>165</v>
      </c>
      <c r="C677" s="9" t="s">
        <v>19</v>
      </c>
      <c r="D677" s="9" t="s">
        <v>148</v>
      </c>
      <c r="E677" s="9">
        <v>2015</v>
      </c>
      <c r="F677" s="9">
        <v>8</v>
      </c>
      <c r="BE677" s="29">
        <v>71.537570000000002</v>
      </c>
      <c r="BF677" s="29">
        <v>71.550790000000006</v>
      </c>
      <c r="BG677" s="29">
        <v>70.932929999999999</v>
      </c>
      <c r="BH677" s="29">
        <v>70.682929999999999</v>
      </c>
      <c r="BI677" s="29">
        <v>70.040210000000002</v>
      </c>
      <c r="BJ677" s="29">
        <v>69.922359999999998</v>
      </c>
      <c r="BK677" s="29">
        <v>70.054500000000004</v>
      </c>
      <c r="BL677" s="29">
        <v>70.959280000000007</v>
      </c>
      <c r="BM677" s="29">
        <v>74.394710000000003</v>
      </c>
      <c r="BN677" s="29">
        <v>78.09657</v>
      </c>
      <c r="BO677" s="29">
        <v>81.915210000000002</v>
      </c>
      <c r="BP677" s="29">
        <v>83.147220000000004</v>
      </c>
      <c r="BQ677" s="29">
        <v>84.498149999999995</v>
      </c>
      <c r="BR677" s="29">
        <v>83.776719999999997</v>
      </c>
      <c r="BS677" s="29">
        <v>84.628720000000001</v>
      </c>
      <c r="BT677" s="29">
        <v>85.035709999999995</v>
      </c>
      <c r="BU677" s="29">
        <v>84.275149999999996</v>
      </c>
      <c r="BV677" s="29">
        <v>84.143010000000004</v>
      </c>
      <c r="BW677" s="29">
        <v>81.110860000000002</v>
      </c>
      <c r="BX677" s="29">
        <v>78.644710000000003</v>
      </c>
      <c r="BY677" s="29">
        <v>75.847210000000004</v>
      </c>
      <c r="BZ677" s="29">
        <v>74.225139999999996</v>
      </c>
      <c r="CA677" s="29">
        <v>73.607280000000003</v>
      </c>
      <c r="CB677" s="29">
        <v>73.094570000000004</v>
      </c>
    </row>
    <row r="678" spans="1:80" x14ac:dyDescent="0.25">
      <c r="A678" s="9" t="s">
        <v>163</v>
      </c>
      <c r="B678" s="9" t="s">
        <v>165</v>
      </c>
      <c r="C678" s="9" t="s">
        <v>19</v>
      </c>
      <c r="D678" s="9" t="s">
        <v>148</v>
      </c>
      <c r="E678" s="9">
        <v>2015</v>
      </c>
      <c r="F678" s="9">
        <v>9</v>
      </c>
      <c r="BE678" s="29">
        <v>74.307140000000004</v>
      </c>
      <c r="BF678" s="29">
        <v>73.646429999999995</v>
      </c>
      <c r="BG678" s="29">
        <v>72.528570000000002</v>
      </c>
      <c r="BH678" s="29">
        <v>72.396429999999995</v>
      </c>
      <c r="BI678" s="29">
        <v>72.617859999999993</v>
      </c>
      <c r="BJ678" s="29">
        <v>71.557140000000004</v>
      </c>
      <c r="BK678" s="29">
        <v>72.764279999999999</v>
      </c>
      <c r="BL678" s="29">
        <v>73.457149999999999</v>
      </c>
      <c r="BM678" s="29">
        <v>79.285709999999995</v>
      </c>
      <c r="BN678" s="29">
        <v>84.521429999999995</v>
      </c>
      <c r="BO678" s="29">
        <v>89.317859999999996</v>
      </c>
      <c r="BP678" s="29">
        <v>92.525000000000006</v>
      </c>
      <c r="BQ678" s="29">
        <v>91.292850000000001</v>
      </c>
      <c r="BR678" s="29">
        <v>89.85</v>
      </c>
      <c r="BS678" s="29">
        <v>89.921419999999998</v>
      </c>
      <c r="BT678" s="29">
        <v>88.742859999999993</v>
      </c>
      <c r="BU678" s="29">
        <v>89.771429999999995</v>
      </c>
      <c r="BV678" s="29">
        <v>89.785709999999995</v>
      </c>
      <c r="BW678" s="29">
        <v>86.974999999999994</v>
      </c>
      <c r="BX678" s="29">
        <v>83.414280000000005</v>
      </c>
      <c r="BY678" s="29">
        <v>80.353570000000005</v>
      </c>
      <c r="BZ678" s="29">
        <v>79.485720000000001</v>
      </c>
      <c r="CA678" s="29">
        <v>78.221429999999998</v>
      </c>
      <c r="CB678" s="29">
        <v>75.264279999999999</v>
      </c>
    </row>
    <row r="679" spans="1:80" x14ac:dyDescent="0.25">
      <c r="A679" s="9" t="s">
        <v>163</v>
      </c>
      <c r="B679" s="9" t="s">
        <v>165</v>
      </c>
      <c r="C679" s="9" t="s">
        <v>19</v>
      </c>
      <c r="D679" s="9" t="s">
        <v>148</v>
      </c>
      <c r="E679" s="9">
        <v>2015</v>
      </c>
      <c r="F679" s="9">
        <v>10</v>
      </c>
      <c r="BE679" s="29">
        <v>71.329350000000005</v>
      </c>
      <c r="BF679" s="29">
        <v>69.97578</v>
      </c>
      <c r="BG679" s="29">
        <v>69.790210000000002</v>
      </c>
      <c r="BH679" s="29">
        <v>69.435569999999998</v>
      </c>
      <c r="BI679" s="29">
        <v>68.21414</v>
      </c>
      <c r="BJ679" s="29">
        <v>67.96414</v>
      </c>
      <c r="BK679" s="29">
        <v>68.160709999999995</v>
      </c>
      <c r="BL679" s="29">
        <v>68.435569999999998</v>
      </c>
      <c r="BM679" s="29">
        <v>71.736639999999994</v>
      </c>
      <c r="BN679" s="29">
        <v>75.952789999999993</v>
      </c>
      <c r="BO679" s="29">
        <v>79.824849999999998</v>
      </c>
      <c r="BP679" s="29">
        <v>81.495639999999995</v>
      </c>
      <c r="BQ679" s="29">
        <v>81.879360000000005</v>
      </c>
      <c r="BR679" s="29">
        <v>82.749859999999998</v>
      </c>
      <c r="BS679" s="29">
        <v>82.092860000000002</v>
      </c>
      <c r="BT679" s="29">
        <v>82.184780000000003</v>
      </c>
      <c r="BU679" s="29">
        <v>82.10342</v>
      </c>
      <c r="BV679" s="29">
        <v>79.77158</v>
      </c>
      <c r="BW679" s="29">
        <v>76.819710000000001</v>
      </c>
      <c r="BX679" s="29">
        <v>74.540210000000002</v>
      </c>
      <c r="BY679" s="29">
        <v>73.317710000000005</v>
      </c>
      <c r="BZ679" s="29">
        <v>71.742710000000002</v>
      </c>
      <c r="CA679" s="29">
        <v>70.757000000000005</v>
      </c>
      <c r="CB679" s="29">
        <v>70.124859999999998</v>
      </c>
    </row>
    <row r="680" spans="1:80" x14ac:dyDescent="0.25">
      <c r="A680" s="9" t="s">
        <v>163</v>
      </c>
      <c r="B680" s="9" t="s">
        <v>165</v>
      </c>
      <c r="C680" s="9" t="s">
        <v>19</v>
      </c>
      <c r="D680" s="9" t="s">
        <v>148</v>
      </c>
      <c r="E680" s="9">
        <v>2016</v>
      </c>
      <c r="F680" s="9">
        <v>5</v>
      </c>
      <c r="BE680" s="29">
        <v>65.142859999999999</v>
      </c>
      <c r="BF680" s="29">
        <v>65.114289999999997</v>
      </c>
      <c r="BG680" s="29">
        <v>64.93929</v>
      </c>
      <c r="BH680" s="29">
        <v>65.146429999999995</v>
      </c>
      <c r="BI680" s="29">
        <v>63.792859999999997</v>
      </c>
      <c r="BJ680" s="29">
        <v>63.057139999999997</v>
      </c>
      <c r="BK680" s="29">
        <v>63.924999999999997</v>
      </c>
      <c r="BL680" s="29">
        <v>67.442859999999996</v>
      </c>
      <c r="BM680" s="29">
        <v>73.724999999999994</v>
      </c>
      <c r="BN680" s="29">
        <v>78.06429</v>
      </c>
      <c r="BO680" s="29">
        <v>81.389279999999999</v>
      </c>
      <c r="BP680" s="29">
        <v>82.375</v>
      </c>
      <c r="BQ680" s="29">
        <v>81.964290000000005</v>
      </c>
      <c r="BR680" s="29">
        <v>82.889279999999999</v>
      </c>
      <c r="BS680" s="29">
        <v>81.757140000000007</v>
      </c>
      <c r="BT680" s="29">
        <v>80.974999999999994</v>
      </c>
      <c r="BU680" s="29">
        <v>80.724999999999994</v>
      </c>
      <c r="BV680" s="29">
        <v>80.621430000000004</v>
      </c>
      <c r="BW680" s="29">
        <v>81.31071</v>
      </c>
      <c r="BX680" s="29">
        <v>78.06071</v>
      </c>
      <c r="BY680" s="29">
        <v>74.707149999999999</v>
      </c>
      <c r="BZ680" s="29">
        <v>71.896429999999995</v>
      </c>
      <c r="CA680" s="29">
        <v>71.132140000000007</v>
      </c>
      <c r="CB680" s="29">
        <v>69.849999999999994</v>
      </c>
    </row>
    <row r="681" spans="1:80" x14ac:dyDescent="0.25">
      <c r="A681" s="9" t="s">
        <v>163</v>
      </c>
      <c r="B681" s="9" t="s">
        <v>165</v>
      </c>
      <c r="C681" s="9" t="s">
        <v>19</v>
      </c>
      <c r="D681" s="9" t="s">
        <v>148</v>
      </c>
      <c r="E681" s="9">
        <v>2016</v>
      </c>
      <c r="F681" s="9">
        <v>6</v>
      </c>
      <c r="BE681" s="29">
        <v>66.817710000000005</v>
      </c>
      <c r="BF681" s="29">
        <v>65.43929</v>
      </c>
      <c r="BG681" s="29">
        <v>65.203580000000002</v>
      </c>
      <c r="BH681" s="29">
        <v>64.835719999999995</v>
      </c>
      <c r="BI681" s="29">
        <v>65.192999999999998</v>
      </c>
      <c r="BJ681" s="29">
        <v>64.72157</v>
      </c>
      <c r="BK681" s="29">
        <v>64.72157</v>
      </c>
      <c r="BL681" s="29">
        <v>68.25</v>
      </c>
      <c r="BM681" s="29">
        <v>71.646289999999993</v>
      </c>
      <c r="BN681" s="29">
        <v>74.893649999999994</v>
      </c>
      <c r="BO681" s="29">
        <v>78.884</v>
      </c>
      <c r="BP681" s="29">
        <v>81.37764</v>
      </c>
      <c r="BQ681" s="29">
        <v>82.024069999999995</v>
      </c>
      <c r="BR681" s="29">
        <v>82.893010000000004</v>
      </c>
      <c r="BS681" s="29">
        <v>81.685860000000005</v>
      </c>
      <c r="BT681" s="29">
        <v>82.171570000000003</v>
      </c>
      <c r="BU681" s="29">
        <v>82.946430000000007</v>
      </c>
      <c r="BV681" s="29">
        <v>81.328580000000002</v>
      </c>
      <c r="BW681" s="29">
        <v>79.625140000000002</v>
      </c>
      <c r="BX681" s="29">
        <v>77.406360000000006</v>
      </c>
      <c r="BY681" s="29">
        <v>74.493639999999999</v>
      </c>
      <c r="BZ681" s="29">
        <v>72.025930000000002</v>
      </c>
      <c r="CA681" s="29">
        <v>70.908069999999995</v>
      </c>
      <c r="CB681" s="29">
        <v>69.715220000000002</v>
      </c>
    </row>
    <row r="682" spans="1:80" x14ac:dyDescent="0.25">
      <c r="A682" s="9" t="s">
        <v>163</v>
      </c>
      <c r="B682" s="9" t="s">
        <v>165</v>
      </c>
      <c r="C682" s="9" t="s">
        <v>19</v>
      </c>
      <c r="D682" s="9" t="s">
        <v>148</v>
      </c>
      <c r="E682" s="9">
        <v>2016</v>
      </c>
      <c r="F682" s="9">
        <v>7</v>
      </c>
      <c r="BE682" s="29">
        <v>70.216220000000007</v>
      </c>
      <c r="BF682" s="29">
        <v>69.444000000000003</v>
      </c>
      <c r="BG682" s="29">
        <v>69.411779999999993</v>
      </c>
      <c r="BH682" s="29">
        <v>69.104709999999997</v>
      </c>
      <c r="BI682" s="29">
        <v>68.772779999999997</v>
      </c>
      <c r="BJ682" s="29">
        <v>68.616860000000003</v>
      </c>
      <c r="BK682" s="29">
        <v>69.182360000000003</v>
      </c>
      <c r="BL682" s="29">
        <v>70.709280000000007</v>
      </c>
      <c r="BM682" s="29">
        <v>72.961780000000005</v>
      </c>
      <c r="BN682" s="29">
        <v>74.806929999999994</v>
      </c>
      <c r="BO682" s="29">
        <v>76.549000000000007</v>
      </c>
      <c r="BP682" s="29">
        <v>76.231350000000006</v>
      </c>
      <c r="BQ682" s="29">
        <v>77.637209999999996</v>
      </c>
      <c r="BR682" s="29">
        <v>80.307929999999999</v>
      </c>
      <c r="BS682" s="29">
        <v>81.341790000000003</v>
      </c>
      <c r="BT682" s="29">
        <v>80.512500000000003</v>
      </c>
      <c r="BU682" s="29">
        <v>79.218639999999994</v>
      </c>
      <c r="BV682" s="29">
        <v>78.677999999999997</v>
      </c>
      <c r="BW682" s="29">
        <v>78.749859999999998</v>
      </c>
      <c r="BX682" s="29">
        <v>76.269000000000005</v>
      </c>
      <c r="BY682" s="29">
        <v>74.064999999999998</v>
      </c>
      <c r="BZ682" s="29">
        <v>72.878429999999994</v>
      </c>
      <c r="CA682" s="29">
        <v>72.466220000000007</v>
      </c>
      <c r="CB682" s="29">
        <v>72.085650000000001</v>
      </c>
    </row>
    <row r="683" spans="1:80" x14ac:dyDescent="0.25">
      <c r="A683" s="9" t="s">
        <v>163</v>
      </c>
      <c r="B683" s="9" t="s">
        <v>165</v>
      </c>
      <c r="C683" s="9" t="s">
        <v>19</v>
      </c>
      <c r="D683" s="9" t="s">
        <v>148</v>
      </c>
      <c r="E683" s="9">
        <v>2016</v>
      </c>
      <c r="F683" s="9">
        <v>8</v>
      </c>
      <c r="BE683" s="29">
        <v>71.537570000000002</v>
      </c>
      <c r="BF683" s="29">
        <v>71.550790000000006</v>
      </c>
      <c r="BG683" s="29">
        <v>70.932929999999999</v>
      </c>
      <c r="BH683" s="29">
        <v>70.682929999999999</v>
      </c>
      <c r="BI683" s="29">
        <v>70.040210000000002</v>
      </c>
      <c r="BJ683" s="29">
        <v>69.922359999999998</v>
      </c>
      <c r="BK683" s="29">
        <v>70.054500000000004</v>
      </c>
      <c r="BL683" s="29">
        <v>70.959280000000007</v>
      </c>
      <c r="BM683" s="29">
        <v>74.394710000000003</v>
      </c>
      <c r="BN683" s="29">
        <v>78.09657</v>
      </c>
      <c r="BO683" s="29">
        <v>81.915210000000002</v>
      </c>
      <c r="BP683" s="29">
        <v>83.147220000000004</v>
      </c>
      <c r="BQ683" s="29">
        <v>84.498149999999995</v>
      </c>
      <c r="BR683" s="29">
        <v>83.776719999999997</v>
      </c>
      <c r="BS683" s="29">
        <v>84.628720000000001</v>
      </c>
      <c r="BT683" s="29">
        <v>85.035709999999995</v>
      </c>
      <c r="BU683" s="29">
        <v>84.275149999999996</v>
      </c>
      <c r="BV683" s="29">
        <v>84.143010000000004</v>
      </c>
      <c r="BW683" s="29">
        <v>81.110860000000002</v>
      </c>
      <c r="BX683" s="29">
        <v>78.644710000000003</v>
      </c>
      <c r="BY683" s="29">
        <v>75.847210000000004</v>
      </c>
      <c r="BZ683" s="29">
        <v>74.225139999999996</v>
      </c>
      <c r="CA683" s="29">
        <v>73.607280000000003</v>
      </c>
      <c r="CB683" s="29">
        <v>73.094570000000004</v>
      </c>
    </row>
    <row r="684" spans="1:80" x14ac:dyDescent="0.25">
      <c r="A684" s="9" t="s">
        <v>163</v>
      </c>
      <c r="B684" s="9" t="s">
        <v>165</v>
      </c>
      <c r="C684" s="9" t="s">
        <v>19</v>
      </c>
      <c r="D684" s="9" t="s">
        <v>148</v>
      </c>
      <c r="E684" s="9">
        <v>2016</v>
      </c>
      <c r="F684" s="9">
        <v>9</v>
      </c>
      <c r="BE684" s="29">
        <v>74.307140000000004</v>
      </c>
      <c r="BF684" s="29">
        <v>73.646429999999995</v>
      </c>
      <c r="BG684" s="29">
        <v>72.528570000000002</v>
      </c>
      <c r="BH684" s="29">
        <v>72.396429999999995</v>
      </c>
      <c r="BI684" s="29">
        <v>72.617859999999993</v>
      </c>
      <c r="BJ684" s="29">
        <v>71.557140000000004</v>
      </c>
      <c r="BK684" s="29">
        <v>72.764279999999999</v>
      </c>
      <c r="BL684" s="29">
        <v>73.457149999999999</v>
      </c>
      <c r="BM684" s="29">
        <v>79.285709999999995</v>
      </c>
      <c r="BN684" s="29">
        <v>84.521429999999995</v>
      </c>
      <c r="BO684" s="29">
        <v>89.317859999999996</v>
      </c>
      <c r="BP684" s="29">
        <v>92.525000000000006</v>
      </c>
      <c r="BQ684" s="29">
        <v>91.292850000000001</v>
      </c>
      <c r="BR684" s="29">
        <v>89.85</v>
      </c>
      <c r="BS684" s="29">
        <v>89.921419999999998</v>
      </c>
      <c r="BT684" s="29">
        <v>88.742859999999993</v>
      </c>
      <c r="BU684" s="29">
        <v>89.771429999999995</v>
      </c>
      <c r="BV684" s="29">
        <v>89.785709999999995</v>
      </c>
      <c r="BW684" s="29">
        <v>86.974999999999994</v>
      </c>
      <c r="BX684" s="29">
        <v>83.414280000000005</v>
      </c>
      <c r="BY684" s="29">
        <v>80.353570000000005</v>
      </c>
      <c r="BZ684" s="29">
        <v>79.485720000000001</v>
      </c>
      <c r="CA684" s="29">
        <v>78.221429999999998</v>
      </c>
      <c r="CB684" s="29">
        <v>75.264279999999999</v>
      </c>
    </row>
    <row r="685" spans="1:80" x14ac:dyDescent="0.25">
      <c r="A685" s="9" t="s">
        <v>163</v>
      </c>
      <c r="B685" s="9" t="s">
        <v>165</v>
      </c>
      <c r="C685" s="9" t="s">
        <v>19</v>
      </c>
      <c r="D685" s="9" t="s">
        <v>148</v>
      </c>
      <c r="E685" s="9">
        <v>2016</v>
      </c>
      <c r="F685" s="9">
        <v>10</v>
      </c>
      <c r="BE685" s="29">
        <v>71.329350000000005</v>
      </c>
      <c r="BF685" s="29">
        <v>69.97578</v>
      </c>
      <c r="BG685" s="29">
        <v>69.790210000000002</v>
      </c>
      <c r="BH685" s="29">
        <v>69.435569999999998</v>
      </c>
      <c r="BI685" s="29">
        <v>68.21414</v>
      </c>
      <c r="BJ685" s="29">
        <v>67.96414</v>
      </c>
      <c r="BK685" s="29">
        <v>68.160709999999995</v>
      </c>
      <c r="BL685" s="29">
        <v>68.435569999999998</v>
      </c>
      <c r="BM685" s="29">
        <v>71.736639999999994</v>
      </c>
      <c r="BN685" s="29">
        <v>75.952789999999993</v>
      </c>
      <c r="BO685" s="29">
        <v>79.824849999999998</v>
      </c>
      <c r="BP685" s="29">
        <v>81.495639999999995</v>
      </c>
      <c r="BQ685" s="29">
        <v>81.879360000000005</v>
      </c>
      <c r="BR685" s="29">
        <v>82.749859999999998</v>
      </c>
      <c r="BS685" s="29">
        <v>82.092860000000002</v>
      </c>
      <c r="BT685" s="29">
        <v>82.184780000000003</v>
      </c>
      <c r="BU685" s="29">
        <v>82.10342</v>
      </c>
      <c r="BV685" s="29">
        <v>79.77158</v>
      </c>
      <c r="BW685" s="29">
        <v>76.819710000000001</v>
      </c>
      <c r="BX685" s="29">
        <v>74.540210000000002</v>
      </c>
      <c r="BY685" s="29">
        <v>73.317710000000005</v>
      </c>
      <c r="BZ685" s="29">
        <v>71.742710000000002</v>
      </c>
      <c r="CA685" s="29">
        <v>70.757000000000005</v>
      </c>
      <c r="CB685" s="29">
        <v>70.124859999999998</v>
      </c>
    </row>
    <row r="686" spans="1:80" x14ac:dyDescent="0.25">
      <c r="A686" s="9" t="s">
        <v>163</v>
      </c>
      <c r="B686" s="9" t="s">
        <v>165</v>
      </c>
      <c r="C686" s="9" t="s">
        <v>19</v>
      </c>
      <c r="D686" s="9" t="s">
        <v>148</v>
      </c>
      <c r="E686" s="9">
        <v>2017</v>
      </c>
      <c r="F686" s="9">
        <v>5</v>
      </c>
      <c r="BE686" s="29">
        <v>65.142859999999999</v>
      </c>
      <c r="BF686" s="29">
        <v>65.114289999999997</v>
      </c>
      <c r="BG686" s="29">
        <v>64.93929</v>
      </c>
      <c r="BH686" s="29">
        <v>65.146429999999995</v>
      </c>
      <c r="BI686" s="29">
        <v>63.792859999999997</v>
      </c>
      <c r="BJ686" s="29">
        <v>63.057139999999997</v>
      </c>
      <c r="BK686" s="29">
        <v>63.924999999999997</v>
      </c>
      <c r="BL686" s="29">
        <v>67.442859999999996</v>
      </c>
      <c r="BM686" s="29">
        <v>73.724999999999994</v>
      </c>
      <c r="BN686" s="29">
        <v>78.06429</v>
      </c>
      <c r="BO686" s="29">
        <v>81.389279999999999</v>
      </c>
      <c r="BP686" s="29">
        <v>82.375</v>
      </c>
      <c r="BQ686" s="29">
        <v>81.964290000000005</v>
      </c>
      <c r="BR686" s="29">
        <v>82.889279999999999</v>
      </c>
      <c r="BS686" s="29">
        <v>81.757140000000007</v>
      </c>
      <c r="BT686" s="29">
        <v>80.974999999999994</v>
      </c>
      <c r="BU686" s="29">
        <v>80.724999999999994</v>
      </c>
      <c r="BV686" s="29">
        <v>80.621430000000004</v>
      </c>
      <c r="BW686" s="29">
        <v>81.31071</v>
      </c>
      <c r="BX686" s="29">
        <v>78.06071</v>
      </c>
      <c r="BY686" s="29">
        <v>74.707149999999999</v>
      </c>
      <c r="BZ686" s="29">
        <v>71.896429999999995</v>
      </c>
      <c r="CA686" s="29">
        <v>71.132140000000007</v>
      </c>
      <c r="CB686" s="29">
        <v>69.849999999999994</v>
      </c>
    </row>
    <row r="687" spans="1:80" x14ac:dyDescent="0.25">
      <c r="A687" s="9" t="s">
        <v>163</v>
      </c>
      <c r="B687" s="9" t="s">
        <v>165</v>
      </c>
      <c r="C687" s="9" t="s">
        <v>19</v>
      </c>
      <c r="D687" s="9" t="s">
        <v>148</v>
      </c>
      <c r="E687" s="9">
        <v>2017</v>
      </c>
      <c r="F687" s="9">
        <v>6</v>
      </c>
      <c r="BE687" s="29">
        <v>66.817710000000005</v>
      </c>
      <c r="BF687" s="29">
        <v>65.43929</v>
      </c>
      <c r="BG687" s="29">
        <v>65.203580000000002</v>
      </c>
      <c r="BH687" s="29">
        <v>64.835719999999995</v>
      </c>
      <c r="BI687" s="29">
        <v>65.192999999999998</v>
      </c>
      <c r="BJ687" s="29">
        <v>64.72157</v>
      </c>
      <c r="BK687" s="29">
        <v>64.72157</v>
      </c>
      <c r="BL687" s="29">
        <v>68.25</v>
      </c>
      <c r="BM687" s="29">
        <v>71.646289999999993</v>
      </c>
      <c r="BN687" s="29">
        <v>74.893649999999994</v>
      </c>
      <c r="BO687" s="29">
        <v>78.884</v>
      </c>
      <c r="BP687" s="29">
        <v>81.37764</v>
      </c>
      <c r="BQ687" s="29">
        <v>82.024069999999995</v>
      </c>
      <c r="BR687" s="29">
        <v>82.893010000000004</v>
      </c>
      <c r="BS687" s="29">
        <v>81.685860000000005</v>
      </c>
      <c r="BT687" s="29">
        <v>82.171570000000003</v>
      </c>
      <c r="BU687" s="29">
        <v>82.946430000000007</v>
      </c>
      <c r="BV687" s="29">
        <v>81.328580000000002</v>
      </c>
      <c r="BW687" s="29">
        <v>79.625140000000002</v>
      </c>
      <c r="BX687" s="29">
        <v>77.406360000000006</v>
      </c>
      <c r="BY687" s="29">
        <v>74.493639999999999</v>
      </c>
      <c r="BZ687" s="29">
        <v>72.025930000000002</v>
      </c>
      <c r="CA687" s="29">
        <v>70.908069999999995</v>
      </c>
      <c r="CB687" s="29">
        <v>69.715220000000002</v>
      </c>
    </row>
    <row r="688" spans="1:80" x14ac:dyDescent="0.25">
      <c r="A688" s="9" t="s">
        <v>163</v>
      </c>
      <c r="B688" s="9" t="s">
        <v>165</v>
      </c>
      <c r="C688" s="9" t="s">
        <v>19</v>
      </c>
      <c r="D688" s="9" t="s">
        <v>148</v>
      </c>
      <c r="E688" s="9">
        <v>2017</v>
      </c>
      <c r="F688" s="9">
        <v>7</v>
      </c>
      <c r="BE688" s="29">
        <v>70.216220000000007</v>
      </c>
      <c r="BF688" s="29">
        <v>69.444000000000003</v>
      </c>
      <c r="BG688" s="29">
        <v>69.411779999999993</v>
      </c>
      <c r="BH688" s="29">
        <v>69.104709999999997</v>
      </c>
      <c r="BI688" s="29">
        <v>68.772779999999997</v>
      </c>
      <c r="BJ688" s="29">
        <v>68.616860000000003</v>
      </c>
      <c r="BK688" s="29">
        <v>69.182360000000003</v>
      </c>
      <c r="BL688" s="29">
        <v>70.709280000000007</v>
      </c>
      <c r="BM688" s="29">
        <v>72.961780000000005</v>
      </c>
      <c r="BN688" s="29">
        <v>74.806929999999994</v>
      </c>
      <c r="BO688" s="29">
        <v>76.549000000000007</v>
      </c>
      <c r="BP688" s="29">
        <v>76.231350000000006</v>
      </c>
      <c r="BQ688" s="29">
        <v>77.637209999999996</v>
      </c>
      <c r="BR688" s="29">
        <v>80.307929999999999</v>
      </c>
      <c r="BS688" s="29">
        <v>81.341790000000003</v>
      </c>
      <c r="BT688" s="29">
        <v>80.512500000000003</v>
      </c>
      <c r="BU688" s="29">
        <v>79.218639999999994</v>
      </c>
      <c r="BV688" s="29">
        <v>78.677999999999997</v>
      </c>
      <c r="BW688" s="29">
        <v>78.749859999999998</v>
      </c>
      <c r="BX688" s="29">
        <v>76.269000000000005</v>
      </c>
      <c r="BY688" s="29">
        <v>74.064999999999998</v>
      </c>
      <c r="BZ688" s="29">
        <v>72.878429999999994</v>
      </c>
      <c r="CA688" s="29">
        <v>72.466220000000007</v>
      </c>
      <c r="CB688" s="29">
        <v>72.085650000000001</v>
      </c>
    </row>
    <row r="689" spans="1:80" x14ac:dyDescent="0.25">
      <c r="A689" s="9" t="s">
        <v>163</v>
      </c>
      <c r="B689" s="9" t="s">
        <v>165</v>
      </c>
      <c r="C689" s="9" t="s">
        <v>19</v>
      </c>
      <c r="D689" s="9" t="s">
        <v>148</v>
      </c>
      <c r="E689" s="9">
        <v>2017</v>
      </c>
      <c r="F689" s="9">
        <v>8</v>
      </c>
      <c r="BE689" s="29">
        <v>71.537570000000002</v>
      </c>
      <c r="BF689" s="29">
        <v>71.550790000000006</v>
      </c>
      <c r="BG689" s="29">
        <v>70.932929999999999</v>
      </c>
      <c r="BH689" s="29">
        <v>70.682929999999999</v>
      </c>
      <c r="BI689" s="29">
        <v>70.040210000000002</v>
      </c>
      <c r="BJ689" s="29">
        <v>69.922359999999998</v>
      </c>
      <c r="BK689" s="29">
        <v>70.054500000000004</v>
      </c>
      <c r="BL689" s="29">
        <v>70.959280000000007</v>
      </c>
      <c r="BM689" s="29">
        <v>74.394710000000003</v>
      </c>
      <c r="BN689" s="29">
        <v>78.09657</v>
      </c>
      <c r="BO689" s="29">
        <v>81.915210000000002</v>
      </c>
      <c r="BP689" s="29">
        <v>83.147220000000004</v>
      </c>
      <c r="BQ689" s="29">
        <v>84.498149999999995</v>
      </c>
      <c r="BR689" s="29">
        <v>83.776719999999997</v>
      </c>
      <c r="BS689" s="29">
        <v>84.628720000000001</v>
      </c>
      <c r="BT689" s="29">
        <v>85.035709999999995</v>
      </c>
      <c r="BU689" s="29">
        <v>84.275149999999996</v>
      </c>
      <c r="BV689" s="29">
        <v>84.143010000000004</v>
      </c>
      <c r="BW689" s="29">
        <v>81.110860000000002</v>
      </c>
      <c r="BX689" s="29">
        <v>78.644710000000003</v>
      </c>
      <c r="BY689" s="29">
        <v>75.847210000000004</v>
      </c>
      <c r="BZ689" s="29">
        <v>74.225139999999996</v>
      </c>
      <c r="CA689" s="29">
        <v>73.607280000000003</v>
      </c>
      <c r="CB689" s="29">
        <v>73.094570000000004</v>
      </c>
    </row>
    <row r="690" spans="1:80" x14ac:dyDescent="0.25">
      <c r="A690" s="9" t="s">
        <v>163</v>
      </c>
      <c r="B690" s="9" t="s">
        <v>165</v>
      </c>
      <c r="C690" s="9" t="s">
        <v>19</v>
      </c>
      <c r="D690" s="9" t="s">
        <v>148</v>
      </c>
      <c r="E690" s="9">
        <v>2017</v>
      </c>
      <c r="F690" s="9">
        <v>9</v>
      </c>
      <c r="BE690" s="29">
        <v>74.307140000000004</v>
      </c>
      <c r="BF690" s="29">
        <v>73.646429999999995</v>
      </c>
      <c r="BG690" s="29">
        <v>72.528570000000002</v>
      </c>
      <c r="BH690" s="29">
        <v>72.396429999999995</v>
      </c>
      <c r="BI690" s="29">
        <v>72.617859999999993</v>
      </c>
      <c r="BJ690" s="29">
        <v>71.557140000000004</v>
      </c>
      <c r="BK690" s="29">
        <v>72.764279999999999</v>
      </c>
      <c r="BL690" s="29">
        <v>73.457149999999999</v>
      </c>
      <c r="BM690" s="29">
        <v>79.285709999999995</v>
      </c>
      <c r="BN690" s="29">
        <v>84.521429999999995</v>
      </c>
      <c r="BO690" s="29">
        <v>89.317859999999996</v>
      </c>
      <c r="BP690" s="29">
        <v>92.525000000000006</v>
      </c>
      <c r="BQ690" s="29">
        <v>91.292850000000001</v>
      </c>
      <c r="BR690" s="29">
        <v>89.85</v>
      </c>
      <c r="BS690" s="29">
        <v>89.921419999999998</v>
      </c>
      <c r="BT690" s="29">
        <v>88.742859999999993</v>
      </c>
      <c r="BU690" s="29">
        <v>89.771429999999995</v>
      </c>
      <c r="BV690" s="29">
        <v>89.785709999999995</v>
      </c>
      <c r="BW690" s="29">
        <v>86.974999999999994</v>
      </c>
      <c r="BX690" s="29">
        <v>83.414280000000005</v>
      </c>
      <c r="BY690" s="29">
        <v>80.353570000000005</v>
      </c>
      <c r="BZ690" s="29">
        <v>79.485720000000001</v>
      </c>
      <c r="CA690" s="29">
        <v>78.221429999999998</v>
      </c>
      <c r="CB690" s="29">
        <v>75.264279999999999</v>
      </c>
    </row>
    <row r="691" spans="1:80" x14ac:dyDescent="0.25">
      <c r="A691" s="9" t="s">
        <v>163</v>
      </c>
      <c r="B691" s="9" t="s">
        <v>165</v>
      </c>
      <c r="C691" s="9" t="s">
        <v>19</v>
      </c>
      <c r="D691" s="9" t="s">
        <v>148</v>
      </c>
      <c r="E691" s="9">
        <v>2017</v>
      </c>
      <c r="F691" s="9">
        <v>10</v>
      </c>
      <c r="BE691" s="29">
        <v>71.329350000000005</v>
      </c>
      <c r="BF691" s="29">
        <v>69.97578</v>
      </c>
      <c r="BG691" s="29">
        <v>69.790210000000002</v>
      </c>
      <c r="BH691" s="29">
        <v>69.435569999999998</v>
      </c>
      <c r="BI691" s="29">
        <v>68.21414</v>
      </c>
      <c r="BJ691" s="29">
        <v>67.96414</v>
      </c>
      <c r="BK691" s="29">
        <v>68.160709999999995</v>
      </c>
      <c r="BL691" s="29">
        <v>68.435569999999998</v>
      </c>
      <c r="BM691" s="29">
        <v>71.736639999999994</v>
      </c>
      <c r="BN691" s="29">
        <v>75.952789999999993</v>
      </c>
      <c r="BO691" s="29">
        <v>79.824849999999998</v>
      </c>
      <c r="BP691" s="29">
        <v>81.495639999999995</v>
      </c>
      <c r="BQ691" s="29">
        <v>81.879360000000005</v>
      </c>
      <c r="BR691" s="29">
        <v>82.749859999999998</v>
      </c>
      <c r="BS691" s="29">
        <v>82.092860000000002</v>
      </c>
      <c r="BT691" s="29">
        <v>82.184780000000003</v>
      </c>
      <c r="BU691" s="29">
        <v>82.10342</v>
      </c>
      <c r="BV691" s="29">
        <v>79.77158</v>
      </c>
      <c r="BW691" s="29">
        <v>76.819710000000001</v>
      </c>
      <c r="BX691" s="29">
        <v>74.540210000000002</v>
      </c>
      <c r="BY691" s="29">
        <v>73.317710000000005</v>
      </c>
      <c r="BZ691" s="29">
        <v>71.742710000000002</v>
      </c>
      <c r="CA691" s="29">
        <v>70.757000000000005</v>
      </c>
      <c r="CB691" s="29">
        <v>70.124859999999998</v>
      </c>
    </row>
    <row r="692" spans="1:80" x14ac:dyDescent="0.25">
      <c r="A692" s="9" t="s">
        <v>163</v>
      </c>
      <c r="B692" s="9" t="s">
        <v>165</v>
      </c>
      <c r="C692" s="9" t="s">
        <v>19</v>
      </c>
      <c r="D692" s="9" t="s">
        <v>148</v>
      </c>
      <c r="E692" s="9">
        <v>2018</v>
      </c>
      <c r="F692" s="9">
        <v>5</v>
      </c>
      <c r="BE692" s="29">
        <v>65.142859999999999</v>
      </c>
      <c r="BF692" s="29">
        <v>65.114289999999997</v>
      </c>
      <c r="BG692" s="29">
        <v>64.93929</v>
      </c>
      <c r="BH692" s="29">
        <v>65.146429999999995</v>
      </c>
      <c r="BI692" s="29">
        <v>63.792859999999997</v>
      </c>
      <c r="BJ692" s="29">
        <v>63.057139999999997</v>
      </c>
      <c r="BK692" s="29">
        <v>63.924999999999997</v>
      </c>
      <c r="BL692" s="29">
        <v>67.442859999999996</v>
      </c>
      <c r="BM692" s="29">
        <v>73.724999999999994</v>
      </c>
      <c r="BN692" s="29">
        <v>78.06429</v>
      </c>
      <c r="BO692" s="29">
        <v>81.389279999999999</v>
      </c>
      <c r="BP692" s="29">
        <v>82.375</v>
      </c>
      <c r="BQ692" s="29">
        <v>81.964290000000005</v>
      </c>
      <c r="BR692" s="29">
        <v>82.889279999999999</v>
      </c>
      <c r="BS692" s="29">
        <v>81.757140000000007</v>
      </c>
      <c r="BT692" s="29">
        <v>80.974999999999994</v>
      </c>
      <c r="BU692" s="29">
        <v>80.724999999999994</v>
      </c>
      <c r="BV692" s="29">
        <v>80.621430000000004</v>
      </c>
      <c r="BW692" s="29">
        <v>81.31071</v>
      </c>
      <c r="BX692" s="29">
        <v>78.06071</v>
      </c>
      <c r="BY692" s="29">
        <v>74.707149999999999</v>
      </c>
      <c r="BZ692" s="29">
        <v>71.896429999999995</v>
      </c>
      <c r="CA692" s="29">
        <v>71.132140000000007</v>
      </c>
      <c r="CB692" s="29">
        <v>69.849999999999994</v>
      </c>
    </row>
    <row r="693" spans="1:80" x14ac:dyDescent="0.25">
      <c r="A693" s="9" t="s">
        <v>163</v>
      </c>
      <c r="B693" s="9" t="s">
        <v>165</v>
      </c>
      <c r="C693" s="9" t="s">
        <v>19</v>
      </c>
      <c r="D693" s="9" t="s">
        <v>148</v>
      </c>
      <c r="E693" s="9">
        <v>2018</v>
      </c>
      <c r="F693" s="9">
        <v>6</v>
      </c>
      <c r="BE693" s="29">
        <v>66.817710000000005</v>
      </c>
      <c r="BF693" s="29">
        <v>65.43929</v>
      </c>
      <c r="BG693" s="29">
        <v>65.203580000000002</v>
      </c>
      <c r="BH693" s="29">
        <v>64.835719999999995</v>
      </c>
      <c r="BI693" s="29">
        <v>65.192999999999998</v>
      </c>
      <c r="BJ693" s="29">
        <v>64.72157</v>
      </c>
      <c r="BK693" s="29">
        <v>64.72157</v>
      </c>
      <c r="BL693" s="29">
        <v>68.25</v>
      </c>
      <c r="BM693" s="29">
        <v>71.646289999999993</v>
      </c>
      <c r="BN693" s="29">
        <v>74.893649999999994</v>
      </c>
      <c r="BO693" s="29">
        <v>78.884</v>
      </c>
      <c r="BP693" s="29">
        <v>81.37764</v>
      </c>
      <c r="BQ693" s="29">
        <v>82.024069999999995</v>
      </c>
      <c r="BR693" s="29">
        <v>82.893010000000004</v>
      </c>
      <c r="BS693" s="29">
        <v>81.685860000000005</v>
      </c>
      <c r="BT693" s="29">
        <v>82.171570000000003</v>
      </c>
      <c r="BU693" s="29">
        <v>82.946430000000007</v>
      </c>
      <c r="BV693" s="29">
        <v>81.328580000000002</v>
      </c>
      <c r="BW693" s="29">
        <v>79.625140000000002</v>
      </c>
      <c r="BX693" s="29">
        <v>77.406360000000006</v>
      </c>
      <c r="BY693" s="29">
        <v>74.493639999999999</v>
      </c>
      <c r="BZ693" s="29">
        <v>72.025930000000002</v>
      </c>
      <c r="CA693" s="29">
        <v>70.908069999999995</v>
      </c>
      <c r="CB693" s="29">
        <v>69.715220000000002</v>
      </c>
    </row>
    <row r="694" spans="1:80" x14ac:dyDescent="0.25">
      <c r="A694" s="9" t="s">
        <v>163</v>
      </c>
      <c r="B694" s="9" t="s">
        <v>165</v>
      </c>
      <c r="C694" s="9" t="s">
        <v>19</v>
      </c>
      <c r="D694" s="9" t="s">
        <v>148</v>
      </c>
      <c r="E694" s="9">
        <v>2018</v>
      </c>
      <c r="F694" s="9">
        <v>7</v>
      </c>
      <c r="BE694" s="29">
        <v>70.216220000000007</v>
      </c>
      <c r="BF694" s="29">
        <v>69.444000000000003</v>
      </c>
      <c r="BG694" s="29">
        <v>69.411779999999993</v>
      </c>
      <c r="BH694" s="29">
        <v>69.104709999999997</v>
      </c>
      <c r="BI694" s="29">
        <v>68.772779999999997</v>
      </c>
      <c r="BJ694" s="29">
        <v>68.616860000000003</v>
      </c>
      <c r="BK694" s="29">
        <v>69.182360000000003</v>
      </c>
      <c r="BL694" s="29">
        <v>70.709280000000007</v>
      </c>
      <c r="BM694" s="29">
        <v>72.961780000000005</v>
      </c>
      <c r="BN694" s="29">
        <v>74.806929999999994</v>
      </c>
      <c r="BO694" s="29">
        <v>76.549000000000007</v>
      </c>
      <c r="BP694" s="29">
        <v>76.231350000000006</v>
      </c>
      <c r="BQ694" s="29">
        <v>77.637209999999996</v>
      </c>
      <c r="BR694" s="29">
        <v>80.307929999999999</v>
      </c>
      <c r="BS694" s="29">
        <v>81.341790000000003</v>
      </c>
      <c r="BT694" s="29">
        <v>80.512500000000003</v>
      </c>
      <c r="BU694" s="29">
        <v>79.218639999999994</v>
      </c>
      <c r="BV694" s="29">
        <v>78.677999999999997</v>
      </c>
      <c r="BW694" s="29">
        <v>78.749859999999998</v>
      </c>
      <c r="BX694" s="29">
        <v>76.269000000000005</v>
      </c>
      <c r="BY694" s="29">
        <v>74.064999999999998</v>
      </c>
      <c r="BZ694" s="29">
        <v>72.878429999999994</v>
      </c>
      <c r="CA694" s="29">
        <v>72.466220000000007</v>
      </c>
      <c r="CB694" s="29">
        <v>72.085650000000001</v>
      </c>
    </row>
    <row r="695" spans="1:80" x14ac:dyDescent="0.25">
      <c r="A695" s="9" t="s">
        <v>163</v>
      </c>
      <c r="B695" s="9" t="s">
        <v>165</v>
      </c>
      <c r="C695" s="9" t="s">
        <v>19</v>
      </c>
      <c r="D695" s="9" t="s">
        <v>148</v>
      </c>
      <c r="E695" s="9">
        <v>2018</v>
      </c>
      <c r="F695" s="9">
        <v>8</v>
      </c>
      <c r="BE695" s="29">
        <v>71.537570000000002</v>
      </c>
      <c r="BF695" s="29">
        <v>71.550790000000006</v>
      </c>
      <c r="BG695" s="29">
        <v>70.932929999999999</v>
      </c>
      <c r="BH695" s="29">
        <v>70.682929999999999</v>
      </c>
      <c r="BI695" s="29">
        <v>70.040210000000002</v>
      </c>
      <c r="BJ695" s="29">
        <v>69.922359999999998</v>
      </c>
      <c r="BK695" s="29">
        <v>70.054500000000004</v>
      </c>
      <c r="BL695" s="29">
        <v>70.959280000000007</v>
      </c>
      <c r="BM695" s="29">
        <v>74.394710000000003</v>
      </c>
      <c r="BN695" s="29">
        <v>78.09657</v>
      </c>
      <c r="BO695" s="29">
        <v>81.915210000000002</v>
      </c>
      <c r="BP695" s="29">
        <v>83.147220000000004</v>
      </c>
      <c r="BQ695" s="29">
        <v>84.498149999999995</v>
      </c>
      <c r="BR695" s="29">
        <v>83.776719999999997</v>
      </c>
      <c r="BS695" s="29">
        <v>84.628720000000001</v>
      </c>
      <c r="BT695" s="29">
        <v>85.035709999999995</v>
      </c>
      <c r="BU695" s="29">
        <v>84.275149999999996</v>
      </c>
      <c r="BV695" s="29">
        <v>84.143010000000004</v>
      </c>
      <c r="BW695" s="29">
        <v>81.110860000000002</v>
      </c>
      <c r="BX695" s="29">
        <v>78.644710000000003</v>
      </c>
      <c r="BY695" s="29">
        <v>75.847210000000004</v>
      </c>
      <c r="BZ695" s="29">
        <v>74.225139999999996</v>
      </c>
      <c r="CA695" s="29">
        <v>73.607280000000003</v>
      </c>
      <c r="CB695" s="29">
        <v>73.094570000000004</v>
      </c>
    </row>
    <row r="696" spans="1:80" x14ac:dyDescent="0.25">
      <c r="A696" s="9" t="s">
        <v>163</v>
      </c>
      <c r="B696" s="9" t="s">
        <v>165</v>
      </c>
      <c r="C696" s="9" t="s">
        <v>19</v>
      </c>
      <c r="D696" s="9" t="s">
        <v>148</v>
      </c>
      <c r="E696" s="9">
        <v>2018</v>
      </c>
      <c r="F696" s="9">
        <v>9</v>
      </c>
      <c r="BE696" s="29">
        <v>74.307140000000004</v>
      </c>
      <c r="BF696" s="29">
        <v>73.646429999999995</v>
      </c>
      <c r="BG696" s="29">
        <v>72.528570000000002</v>
      </c>
      <c r="BH696" s="29">
        <v>72.396429999999995</v>
      </c>
      <c r="BI696" s="29">
        <v>72.617859999999993</v>
      </c>
      <c r="BJ696" s="29">
        <v>71.557140000000004</v>
      </c>
      <c r="BK696" s="29">
        <v>72.764279999999999</v>
      </c>
      <c r="BL696" s="29">
        <v>73.457149999999999</v>
      </c>
      <c r="BM696" s="29">
        <v>79.285709999999995</v>
      </c>
      <c r="BN696" s="29">
        <v>84.521429999999995</v>
      </c>
      <c r="BO696" s="29">
        <v>89.317859999999996</v>
      </c>
      <c r="BP696" s="29">
        <v>92.525000000000006</v>
      </c>
      <c r="BQ696" s="29">
        <v>91.292850000000001</v>
      </c>
      <c r="BR696" s="29">
        <v>89.85</v>
      </c>
      <c r="BS696" s="29">
        <v>89.921419999999998</v>
      </c>
      <c r="BT696" s="29">
        <v>88.742859999999993</v>
      </c>
      <c r="BU696" s="29">
        <v>89.771429999999995</v>
      </c>
      <c r="BV696" s="29">
        <v>89.785709999999995</v>
      </c>
      <c r="BW696" s="29">
        <v>86.974999999999994</v>
      </c>
      <c r="BX696" s="29">
        <v>83.414280000000005</v>
      </c>
      <c r="BY696" s="29">
        <v>80.353570000000005</v>
      </c>
      <c r="BZ696" s="29">
        <v>79.485720000000001</v>
      </c>
      <c r="CA696" s="29">
        <v>78.221429999999998</v>
      </c>
      <c r="CB696" s="29">
        <v>75.264279999999999</v>
      </c>
    </row>
    <row r="697" spans="1:80" x14ac:dyDescent="0.25">
      <c r="A697" s="9" t="s">
        <v>163</v>
      </c>
      <c r="B697" s="9" t="s">
        <v>165</v>
      </c>
      <c r="C697" s="9" t="s">
        <v>19</v>
      </c>
      <c r="D697" s="9" t="s">
        <v>148</v>
      </c>
      <c r="E697" s="9">
        <v>2018</v>
      </c>
      <c r="F697" s="9">
        <v>10</v>
      </c>
      <c r="BE697" s="29">
        <v>71.329350000000005</v>
      </c>
      <c r="BF697" s="29">
        <v>69.97578</v>
      </c>
      <c r="BG697" s="29">
        <v>69.790210000000002</v>
      </c>
      <c r="BH697" s="29">
        <v>69.435569999999998</v>
      </c>
      <c r="BI697" s="29">
        <v>68.21414</v>
      </c>
      <c r="BJ697" s="29">
        <v>67.96414</v>
      </c>
      <c r="BK697" s="29">
        <v>68.160709999999995</v>
      </c>
      <c r="BL697" s="29">
        <v>68.435569999999998</v>
      </c>
      <c r="BM697" s="29">
        <v>71.736639999999994</v>
      </c>
      <c r="BN697" s="29">
        <v>75.952789999999993</v>
      </c>
      <c r="BO697" s="29">
        <v>79.824849999999998</v>
      </c>
      <c r="BP697" s="29">
        <v>81.495639999999995</v>
      </c>
      <c r="BQ697" s="29">
        <v>81.879360000000005</v>
      </c>
      <c r="BR697" s="29">
        <v>82.749859999999998</v>
      </c>
      <c r="BS697" s="29">
        <v>82.092860000000002</v>
      </c>
      <c r="BT697" s="29">
        <v>82.184780000000003</v>
      </c>
      <c r="BU697" s="29">
        <v>82.10342</v>
      </c>
      <c r="BV697" s="29">
        <v>79.77158</v>
      </c>
      <c r="BW697" s="29">
        <v>76.819710000000001</v>
      </c>
      <c r="BX697" s="29">
        <v>74.540210000000002</v>
      </c>
      <c r="BY697" s="29">
        <v>73.317710000000005</v>
      </c>
      <c r="BZ697" s="29">
        <v>71.742710000000002</v>
      </c>
      <c r="CA697" s="29">
        <v>70.757000000000005</v>
      </c>
      <c r="CB697" s="29">
        <v>70.124859999999998</v>
      </c>
    </row>
    <row r="698" spans="1:80" x14ac:dyDescent="0.25">
      <c r="A698" s="9" t="s">
        <v>163</v>
      </c>
      <c r="B698" s="9" t="s">
        <v>165</v>
      </c>
      <c r="C698" s="9" t="s">
        <v>19</v>
      </c>
      <c r="D698" s="9" t="s">
        <v>148</v>
      </c>
      <c r="E698" s="9">
        <v>2019</v>
      </c>
      <c r="F698" s="9">
        <v>5</v>
      </c>
      <c r="BE698" s="29">
        <v>65.142859999999999</v>
      </c>
      <c r="BF698" s="29">
        <v>65.114289999999997</v>
      </c>
      <c r="BG698" s="29">
        <v>64.93929</v>
      </c>
      <c r="BH698" s="29">
        <v>65.146429999999995</v>
      </c>
      <c r="BI698" s="29">
        <v>63.792859999999997</v>
      </c>
      <c r="BJ698" s="29">
        <v>63.057139999999997</v>
      </c>
      <c r="BK698" s="29">
        <v>63.924999999999997</v>
      </c>
      <c r="BL698" s="29">
        <v>67.442859999999996</v>
      </c>
      <c r="BM698" s="29">
        <v>73.724999999999994</v>
      </c>
      <c r="BN698" s="29">
        <v>78.06429</v>
      </c>
      <c r="BO698" s="29">
        <v>81.389279999999999</v>
      </c>
      <c r="BP698" s="29">
        <v>82.375</v>
      </c>
      <c r="BQ698" s="29">
        <v>81.964290000000005</v>
      </c>
      <c r="BR698" s="29">
        <v>82.889279999999999</v>
      </c>
      <c r="BS698" s="29">
        <v>81.757140000000007</v>
      </c>
      <c r="BT698" s="29">
        <v>80.974999999999994</v>
      </c>
      <c r="BU698" s="29">
        <v>80.724999999999994</v>
      </c>
      <c r="BV698" s="29">
        <v>80.621430000000004</v>
      </c>
      <c r="BW698" s="29">
        <v>81.31071</v>
      </c>
      <c r="BX698" s="29">
        <v>78.06071</v>
      </c>
      <c r="BY698" s="29">
        <v>74.707149999999999</v>
      </c>
      <c r="BZ698" s="29">
        <v>71.896429999999995</v>
      </c>
      <c r="CA698" s="29">
        <v>71.132140000000007</v>
      </c>
      <c r="CB698" s="29">
        <v>69.849999999999994</v>
      </c>
    </row>
    <row r="699" spans="1:80" x14ac:dyDescent="0.25">
      <c r="A699" s="9" t="s">
        <v>163</v>
      </c>
      <c r="B699" s="9" t="s">
        <v>165</v>
      </c>
      <c r="C699" s="9" t="s">
        <v>19</v>
      </c>
      <c r="D699" s="9" t="s">
        <v>148</v>
      </c>
      <c r="E699" s="9">
        <v>2019</v>
      </c>
      <c r="F699" s="9">
        <v>6</v>
      </c>
      <c r="BE699" s="29">
        <v>66.817710000000005</v>
      </c>
      <c r="BF699" s="29">
        <v>65.43929</v>
      </c>
      <c r="BG699" s="29">
        <v>65.203580000000002</v>
      </c>
      <c r="BH699" s="29">
        <v>64.835719999999995</v>
      </c>
      <c r="BI699" s="29">
        <v>65.192999999999998</v>
      </c>
      <c r="BJ699" s="29">
        <v>64.72157</v>
      </c>
      <c r="BK699" s="29">
        <v>64.72157</v>
      </c>
      <c r="BL699" s="29">
        <v>68.25</v>
      </c>
      <c r="BM699" s="29">
        <v>71.646289999999993</v>
      </c>
      <c r="BN699" s="29">
        <v>74.893649999999994</v>
      </c>
      <c r="BO699" s="29">
        <v>78.884</v>
      </c>
      <c r="BP699" s="29">
        <v>81.37764</v>
      </c>
      <c r="BQ699" s="29">
        <v>82.024069999999995</v>
      </c>
      <c r="BR699" s="29">
        <v>82.893010000000004</v>
      </c>
      <c r="BS699" s="29">
        <v>81.685860000000005</v>
      </c>
      <c r="BT699" s="29">
        <v>82.171570000000003</v>
      </c>
      <c r="BU699" s="29">
        <v>82.946430000000007</v>
      </c>
      <c r="BV699" s="29">
        <v>81.328580000000002</v>
      </c>
      <c r="BW699" s="29">
        <v>79.625140000000002</v>
      </c>
      <c r="BX699" s="29">
        <v>77.406360000000006</v>
      </c>
      <c r="BY699" s="29">
        <v>74.493639999999999</v>
      </c>
      <c r="BZ699" s="29">
        <v>72.025930000000002</v>
      </c>
      <c r="CA699" s="29">
        <v>70.908069999999995</v>
      </c>
      <c r="CB699" s="29">
        <v>69.715220000000002</v>
      </c>
    </row>
    <row r="700" spans="1:80" x14ac:dyDescent="0.25">
      <c r="A700" s="9" t="s">
        <v>163</v>
      </c>
      <c r="B700" s="9" t="s">
        <v>165</v>
      </c>
      <c r="C700" s="9" t="s">
        <v>19</v>
      </c>
      <c r="D700" s="9" t="s">
        <v>148</v>
      </c>
      <c r="E700" s="9">
        <v>2019</v>
      </c>
      <c r="F700" s="9">
        <v>7</v>
      </c>
      <c r="BE700" s="29">
        <v>70.216220000000007</v>
      </c>
      <c r="BF700" s="29">
        <v>69.444000000000003</v>
      </c>
      <c r="BG700" s="29">
        <v>69.411779999999993</v>
      </c>
      <c r="BH700" s="29">
        <v>69.104709999999997</v>
      </c>
      <c r="BI700" s="29">
        <v>68.772779999999997</v>
      </c>
      <c r="BJ700" s="29">
        <v>68.616860000000003</v>
      </c>
      <c r="BK700" s="29">
        <v>69.182360000000003</v>
      </c>
      <c r="BL700" s="29">
        <v>70.709280000000007</v>
      </c>
      <c r="BM700" s="29">
        <v>72.961780000000005</v>
      </c>
      <c r="BN700" s="29">
        <v>74.806929999999994</v>
      </c>
      <c r="BO700" s="29">
        <v>76.549000000000007</v>
      </c>
      <c r="BP700" s="29">
        <v>76.231350000000006</v>
      </c>
      <c r="BQ700" s="29">
        <v>77.637209999999996</v>
      </c>
      <c r="BR700" s="29">
        <v>80.307929999999999</v>
      </c>
      <c r="BS700" s="29">
        <v>81.341790000000003</v>
      </c>
      <c r="BT700" s="29">
        <v>80.512500000000003</v>
      </c>
      <c r="BU700" s="29">
        <v>79.218639999999994</v>
      </c>
      <c r="BV700" s="29">
        <v>78.677999999999997</v>
      </c>
      <c r="BW700" s="29">
        <v>78.749859999999998</v>
      </c>
      <c r="BX700" s="29">
        <v>76.269000000000005</v>
      </c>
      <c r="BY700" s="29">
        <v>74.064999999999998</v>
      </c>
      <c r="BZ700" s="29">
        <v>72.878429999999994</v>
      </c>
      <c r="CA700" s="29">
        <v>72.466220000000007</v>
      </c>
      <c r="CB700" s="29">
        <v>72.085650000000001</v>
      </c>
    </row>
    <row r="701" spans="1:80" x14ac:dyDescent="0.25">
      <c r="A701" s="9" t="s">
        <v>163</v>
      </c>
      <c r="B701" s="9" t="s">
        <v>165</v>
      </c>
      <c r="C701" s="9" t="s">
        <v>19</v>
      </c>
      <c r="D701" s="9" t="s">
        <v>148</v>
      </c>
      <c r="E701" s="9">
        <v>2019</v>
      </c>
      <c r="F701" s="9">
        <v>8</v>
      </c>
      <c r="BE701" s="29">
        <v>71.537570000000002</v>
      </c>
      <c r="BF701" s="29">
        <v>71.550790000000006</v>
      </c>
      <c r="BG701" s="29">
        <v>70.932929999999999</v>
      </c>
      <c r="BH701" s="29">
        <v>70.682929999999999</v>
      </c>
      <c r="BI701" s="29">
        <v>70.040210000000002</v>
      </c>
      <c r="BJ701" s="29">
        <v>69.922359999999998</v>
      </c>
      <c r="BK701" s="29">
        <v>70.054500000000004</v>
      </c>
      <c r="BL701" s="29">
        <v>70.959280000000007</v>
      </c>
      <c r="BM701" s="29">
        <v>74.394710000000003</v>
      </c>
      <c r="BN701" s="29">
        <v>78.09657</v>
      </c>
      <c r="BO701" s="29">
        <v>81.915210000000002</v>
      </c>
      <c r="BP701" s="29">
        <v>83.147220000000004</v>
      </c>
      <c r="BQ701" s="29">
        <v>84.498149999999995</v>
      </c>
      <c r="BR701" s="29">
        <v>83.776719999999997</v>
      </c>
      <c r="BS701" s="29">
        <v>84.628720000000001</v>
      </c>
      <c r="BT701" s="29">
        <v>85.035709999999995</v>
      </c>
      <c r="BU701" s="29">
        <v>84.275149999999996</v>
      </c>
      <c r="BV701" s="29">
        <v>84.143010000000004</v>
      </c>
      <c r="BW701" s="29">
        <v>81.110860000000002</v>
      </c>
      <c r="BX701" s="29">
        <v>78.644710000000003</v>
      </c>
      <c r="BY701" s="29">
        <v>75.847210000000004</v>
      </c>
      <c r="BZ701" s="29">
        <v>74.225139999999996</v>
      </c>
      <c r="CA701" s="29">
        <v>73.607280000000003</v>
      </c>
      <c r="CB701" s="29">
        <v>73.094570000000004</v>
      </c>
    </row>
    <row r="702" spans="1:80" x14ac:dyDescent="0.25">
      <c r="A702" s="9" t="s">
        <v>163</v>
      </c>
      <c r="B702" s="9" t="s">
        <v>165</v>
      </c>
      <c r="C702" s="9" t="s">
        <v>19</v>
      </c>
      <c r="D702" s="9" t="s">
        <v>148</v>
      </c>
      <c r="E702" s="9">
        <v>2019</v>
      </c>
      <c r="F702" s="9">
        <v>9</v>
      </c>
      <c r="BE702" s="29">
        <v>74.307140000000004</v>
      </c>
      <c r="BF702" s="29">
        <v>73.646429999999995</v>
      </c>
      <c r="BG702" s="29">
        <v>72.528570000000002</v>
      </c>
      <c r="BH702" s="29">
        <v>72.396429999999995</v>
      </c>
      <c r="BI702" s="29">
        <v>72.617859999999993</v>
      </c>
      <c r="BJ702" s="29">
        <v>71.557140000000004</v>
      </c>
      <c r="BK702" s="29">
        <v>72.764279999999999</v>
      </c>
      <c r="BL702" s="29">
        <v>73.457149999999999</v>
      </c>
      <c r="BM702" s="29">
        <v>79.285709999999995</v>
      </c>
      <c r="BN702" s="29">
        <v>84.521429999999995</v>
      </c>
      <c r="BO702" s="29">
        <v>89.317859999999996</v>
      </c>
      <c r="BP702" s="29">
        <v>92.525000000000006</v>
      </c>
      <c r="BQ702" s="29">
        <v>91.292850000000001</v>
      </c>
      <c r="BR702" s="29">
        <v>89.85</v>
      </c>
      <c r="BS702" s="29">
        <v>89.921419999999998</v>
      </c>
      <c r="BT702" s="29">
        <v>88.742859999999993</v>
      </c>
      <c r="BU702" s="29">
        <v>89.771429999999995</v>
      </c>
      <c r="BV702" s="29">
        <v>89.785709999999995</v>
      </c>
      <c r="BW702" s="29">
        <v>86.974999999999994</v>
      </c>
      <c r="BX702" s="29">
        <v>83.414280000000005</v>
      </c>
      <c r="BY702" s="29">
        <v>80.353570000000005</v>
      </c>
      <c r="BZ702" s="29">
        <v>79.485720000000001</v>
      </c>
      <c r="CA702" s="29">
        <v>78.221429999999998</v>
      </c>
      <c r="CB702" s="29">
        <v>75.264279999999999</v>
      </c>
    </row>
    <row r="703" spans="1:80" x14ac:dyDescent="0.25">
      <c r="A703" s="9" t="s">
        <v>163</v>
      </c>
      <c r="B703" s="9" t="s">
        <v>165</v>
      </c>
      <c r="C703" s="9" t="s">
        <v>19</v>
      </c>
      <c r="D703" s="9" t="s">
        <v>148</v>
      </c>
      <c r="E703" s="9">
        <v>2019</v>
      </c>
      <c r="F703" s="9">
        <v>10</v>
      </c>
      <c r="BE703" s="29">
        <v>71.329350000000005</v>
      </c>
      <c r="BF703" s="29">
        <v>69.97578</v>
      </c>
      <c r="BG703" s="29">
        <v>69.790210000000002</v>
      </c>
      <c r="BH703" s="29">
        <v>69.435569999999998</v>
      </c>
      <c r="BI703" s="29">
        <v>68.21414</v>
      </c>
      <c r="BJ703" s="29">
        <v>67.96414</v>
      </c>
      <c r="BK703" s="29">
        <v>68.160709999999995</v>
      </c>
      <c r="BL703" s="29">
        <v>68.435569999999998</v>
      </c>
      <c r="BM703" s="29">
        <v>71.736639999999994</v>
      </c>
      <c r="BN703" s="29">
        <v>75.952789999999993</v>
      </c>
      <c r="BO703" s="29">
        <v>79.824849999999998</v>
      </c>
      <c r="BP703" s="29">
        <v>81.495639999999995</v>
      </c>
      <c r="BQ703" s="29">
        <v>81.879360000000005</v>
      </c>
      <c r="BR703" s="29">
        <v>82.749859999999998</v>
      </c>
      <c r="BS703" s="29">
        <v>82.092860000000002</v>
      </c>
      <c r="BT703" s="29">
        <v>82.184780000000003</v>
      </c>
      <c r="BU703" s="29">
        <v>82.10342</v>
      </c>
      <c r="BV703" s="29">
        <v>79.77158</v>
      </c>
      <c r="BW703" s="29">
        <v>76.819710000000001</v>
      </c>
      <c r="BX703" s="29">
        <v>74.540210000000002</v>
      </c>
      <c r="BY703" s="29">
        <v>73.317710000000005</v>
      </c>
      <c r="BZ703" s="29">
        <v>71.742710000000002</v>
      </c>
      <c r="CA703" s="29">
        <v>70.757000000000005</v>
      </c>
      <c r="CB703" s="29">
        <v>70.124859999999998</v>
      </c>
    </row>
    <row r="704" spans="1:80" x14ac:dyDescent="0.25">
      <c r="A704" s="9" t="s">
        <v>163</v>
      </c>
      <c r="B704" s="9" t="s">
        <v>165</v>
      </c>
      <c r="C704" s="9" t="s">
        <v>19</v>
      </c>
      <c r="D704" s="9" t="s">
        <v>148</v>
      </c>
      <c r="E704" s="9">
        <v>2020</v>
      </c>
      <c r="F704" s="9">
        <v>5</v>
      </c>
      <c r="BE704" s="29">
        <v>65.142859999999999</v>
      </c>
      <c r="BF704" s="29">
        <v>65.114289999999997</v>
      </c>
      <c r="BG704" s="29">
        <v>64.93929</v>
      </c>
      <c r="BH704" s="29">
        <v>65.146429999999995</v>
      </c>
      <c r="BI704" s="29">
        <v>63.792859999999997</v>
      </c>
      <c r="BJ704" s="29">
        <v>63.057139999999997</v>
      </c>
      <c r="BK704" s="29">
        <v>63.924999999999997</v>
      </c>
      <c r="BL704" s="29">
        <v>67.442859999999996</v>
      </c>
      <c r="BM704" s="29">
        <v>73.724999999999994</v>
      </c>
      <c r="BN704" s="29">
        <v>78.06429</v>
      </c>
      <c r="BO704" s="29">
        <v>81.389279999999999</v>
      </c>
      <c r="BP704" s="29">
        <v>82.375</v>
      </c>
      <c r="BQ704" s="29">
        <v>81.964290000000005</v>
      </c>
      <c r="BR704" s="29">
        <v>82.889279999999999</v>
      </c>
      <c r="BS704" s="29">
        <v>81.757140000000007</v>
      </c>
      <c r="BT704" s="29">
        <v>80.974999999999994</v>
      </c>
      <c r="BU704" s="29">
        <v>80.724999999999994</v>
      </c>
      <c r="BV704" s="29">
        <v>80.621430000000004</v>
      </c>
      <c r="BW704" s="29">
        <v>81.31071</v>
      </c>
      <c r="BX704" s="29">
        <v>78.06071</v>
      </c>
      <c r="BY704" s="29">
        <v>74.707149999999999</v>
      </c>
      <c r="BZ704" s="29">
        <v>71.896429999999995</v>
      </c>
      <c r="CA704" s="29">
        <v>71.132140000000007</v>
      </c>
      <c r="CB704" s="29">
        <v>69.849999999999994</v>
      </c>
    </row>
    <row r="705" spans="1:80" x14ac:dyDescent="0.25">
      <c r="A705" s="9" t="s">
        <v>163</v>
      </c>
      <c r="B705" s="9" t="s">
        <v>165</v>
      </c>
      <c r="C705" s="9" t="s">
        <v>19</v>
      </c>
      <c r="D705" s="9" t="s">
        <v>148</v>
      </c>
      <c r="E705" s="9">
        <v>2020</v>
      </c>
      <c r="F705" s="9">
        <v>6</v>
      </c>
      <c r="BE705" s="29">
        <v>66.817710000000005</v>
      </c>
      <c r="BF705" s="29">
        <v>65.43929</v>
      </c>
      <c r="BG705" s="29">
        <v>65.203580000000002</v>
      </c>
      <c r="BH705" s="29">
        <v>64.835719999999995</v>
      </c>
      <c r="BI705" s="29">
        <v>65.192999999999998</v>
      </c>
      <c r="BJ705" s="29">
        <v>64.72157</v>
      </c>
      <c r="BK705" s="29">
        <v>64.72157</v>
      </c>
      <c r="BL705" s="29">
        <v>68.25</v>
      </c>
      <c r="BM705" s="29">
        <v>71.646289999999993</v>
      </c>
      <c r="BN705" s="29">
        <v>74.893649999999994</v>
      </c>
      <c r="BO705" s="29">
        <v>78.884</v>
      </c>
      <c r="BP705" s="29">
        <v>81.37764</v>
      </c>
      <c r="BQ705" s="29">
        <v>82.024069999999995</v>
      </c>
      <c r="BR705" s="29">
        <v>82.893010000000004</v>
      </c>
      <c r="BS705" s="29">
        <v>81.685860000000005</v>
      </c>
      <c r="BT705" s="29">
        <v>82.171570000000003</v>
      </c>
      <c r="BU705" s="29">
        <v>82.946430000000007</v>
      </c>
      <c r="BV705" s="29">
        <v>81.328580000000002</v>
      </c>
      <c r="BW705" s="29">
        <v>79.625140000000002</v>
      </c>
      <c r="BX705" s="29">
        <v>77.406360000000006</v>
      </c>
      <c r="BY705" s="29">
        <v>74.493639999999999</v>
      </c>
      <c r="BZ705" s="29">
        <v>72.025930000000002</v>
      </c>
      <c r="CA705" s="29">
        <v>70.908069999999995</v>
      </c>
      <c r="CB705" s="29">
        <v>69.715220000000002</v>
      </c>
    </row>
    <row r="706" spans="1:80" x14ac:dyDescent="0.25">
      <c r="A706" s="9" t="s">
        <v>163</v>
      </c>
      <c r="B706" s="9" t="s">
        <v>165</v>
      </c>
      <c r="C706" s="9" t="s">
        <v>19</v>
      </c>
      <c r="D706" s="9" t="s">
        <v>148</v>
      </c>
      <c r="E706" s="9">
        <v>2020</v>
      </c>
      <c r="F706" s="9">
        <v>7</v>
      </c>
      <c r="BE706" s="29">
        <v>70.216220000000007</v>
      </c>
      <c r="BF706" s="29">
        <v>69.444000000000003</v>
      </c>
      <c r="BG706" s="29">
        <v>69.411779999999993</v>
      </c>
      <c r="BH706" s="29">
        <v>69.104709999999997</v>
      </c>
      <c r="BI706" s="29">
        <v>68.772779999999997</v>
      </c>
      <c r="BJ706" s="29">
        <v>68.616860000000003</v>
      </c>
      <c r="BK706" s="29">
        <v>69.182360000000003</v>
      </c>
      <c r="BL706" s="29">
        <v>70.709280000000007</v>
      </c>
      <c r="BM706" s="29">
        <v>72.961780000000005</v>
      </c>
      <c r="BN706" s="29">
        <v>74.806929999999994</v>
      </c>
      <c r="BO706" s="29">
        <v>76.549000000000007</v>
      </c>
      <c r="BP706" s="29">
        <v>76.231350000000006</v>
      </c>
      <c r="BQ706" s="29">
        <v>77.637209999999996</v>
      </c>
      <c r="BR706" s="29">
        <v>80.307929999999999</v>
      </c>
      <c r="BS706" s="29">
        <v>81.341790000000003</v>
      </c>
      <c r="BT706" s="29">
        <v>80.512500000000003</v>
      </c>
      <c r="BU706" s="29">
        <v>79.218639999999994</v>
      </c>
      <c r="BV706" s="29">
        <v>78.677999999999997</v>
      </c>
      <c r="BW706" s="29">
        <v>78.749859999999998</v>
      </c>
      <c r="BX706" s="29">
        <v>76.269000000000005</v>
      </c>
      <c r="BY706" s="29">
        <v>74.064999999999998</v>
      </c>
      <c r="BZ706" s="29">
        <v>72.878429999999994</v>
      </c>
      <c r="CA706" s="29">
        <v>72.466220000000007</v>
      </c>
      <c r="CB706" s="29">
        <v>72.085650000000001</v>
      </c>
    </row>
    <row r="707" spans="1:80" x14ac:dyDescent="0.25">
      <c r="A707" s="9" t="s">
        <v>163</v>
      </c>
      <c r="B707" s="9" t="s">
        <v>165</v>
      </c>
      <c r="C707" s="9" t="s">
        <v>19</v>
      </c>
      <c r="D707" s="9" t="s">
        <v>148</v>
      </c>
      <c r="E707" s="9">
        <v>2020</v>
      </c>
      <c r="F707" s="9">
        <v>8</v>
      </c>
      <c r="BE707" s="29">
        <v>71.537570000000002</v>
      </c>
      <c r="BF707" s="29">
        <v>71.550790000000006</v>
      </c>
      <c r="BG707" s="29">
        <v>70.932929999999999</v>
      </c>
      <c r="BH707" s="29">
        <v>70.682929999999999</v>
      </c>
      <c r="BI707" s="29">
        <v>70.040210000000002</v>
      </c>
      <c r="BJ707" s="29">
        <v>69.922359999999998</v>
      </c>
      <c r="BK707" s="29">
        <v>70.054500000000004</v>
      </c>
      <c r="BL707" s="29">
        <v>70.959280000000007</v>
      </c>
      <c r="BM707" s="29">
        <v>74.394710000000003</v>
      </c>
      <c r="BN707" s="29">
        <v>78.09657</v>
      </c>
      <c r="BO707" s="29">
        <v>81.915210000000002</v>
      </c>
      <c r="BP707" s="29">
        <v>83.147220000000004</v>
      </c>
      <c r="BQ707" s="29">
        <v>84.498149999999995</v>
      </c>
      <c r="BR707" s="29">
        <v>83.776719999999997</v>
      </c>
      <c r="BS707" s="29">
        <v>84.628720000000001</v>
      </c>
      <c r="BT707" s="29">
        <v>85.035709999999995</v>
      </c>
      <c r="BU707" s="29">
        <v>84.275149999999996</v>
      </c>
      <c r="BV707" s="29">
        <v>84.143010000000004</v>
      </c>
      <c r="BW707" s="29">
        <v>81.110860000000002</v>
      </c>
      <c r="BX707" s="29">
        <v>78.644710000000003</v>
      </c>
      <c r="BY707" s="29">
        <v>75.847210000000004</v>
      </c>
      <c r="BZ707" s="29">
        <v>74.225139999999996</v>
      </c>
      <c r="CA707" s="29">
        <v>73.607280000000003</v>
      </c>
      <c r="CB707" s="29">
        <v>73.094570000000004</v>
      </c>
    </row>
    <row r="708" spans="1:80" x14ac:dyDescent="0.25">
      <c r="A708" s="9" t="s">
        <v>163</v>
      </c>
      <c r="B708" s="9" t="s">
        <v>165</v>
      </c>
      <c r="C708" s="9" t="s">
        <v>19</v>
      </c>
      <c r="D708" s="9" t="s">
        <v>148</v>
      </c>
      <c r="E708" s="9">
        <v>2020</v>
      </c>
      <c r="F708" s="9">
        <v>9</v>
      </c>
      <c r="BE708" s="29">
        <v>74.307140000000004</v>
      </c>
      <c r="BF708" s="29">
        <v>73.646429999999995</v>
      </c>
      <c r="BG708" s="29">
        <v>72.528570000000002</v>
      </c>
      <c r="BH708" s="29">
        <v>72.396429999999995</v>
      </c>
      <c r="BI708" s="29">
        <v>72.617859999999993</v>
      </c>
      <c r="BJ708" s="29">
        <v>71.557140000000004</v>
      </c>
      <c r="BK708" s="29">
        <v>72.764279999999999</v>
      </c>
      <c r="BL708" s="29">
        <v>73.457149999999999</v>
      </c>
      <c r="BM708" s="29">
        <v>79.285709999999995</v>
      </c>
      <c r="BN708" s="29">
        <v>84.521429999999995</v>
      </c>
      <c r="BO708" s="29">
        <v>89.317859999999996</v>
      </c>
      <c r="BP708" s="29">
        <v>92.525000000000006</v>
      </c>
      <c r="BQ708" s="29">
        <v>91.292850000000001</v>
      </c>
      <c r="BR708" s="29">
        <v>89.85</v>
      </c>
      <c r="BS708" s="29">
        <v>89.921419999999998</v>
      </c>
      <c r="BT708" s="29">
        <v>88.742859999999993</v>
      </c>
      <c r="BU708" s="29">
        <v>89.771429999999995</v>
      </c>
      <c r="BV708" s="29">
        <v>89.785709999999995</v>
      </c>
      <c r="BW708" s="29">
        <v>86.974999999999994</v>
      </c>
      <c r="BX708" s="29">
        <v>83.414280000000005</v>
      </c>
      <c r="BY708" s="29">
        <v>80.353570000000005</v>
      </c>
      <c r="BZ708" s="29">
        <v>79.485720000000001</v>
      </c>
      <c r="CA708" s="29">
        <v>78.221429999999998</v>
      </c>
      <c r="CB708" s="29">
        <v>75.264279999999999</v>
      </c>
    </row>
    <row r="709" spans="1:80" x14ac:dyDescent="0.25">
      <c r="A709" s="9" t="s">
        <v>163</v>
      </c>
      <c r="B709" s="9" t="s">
        <v>165</v>
      </c>
      <c r="C709" s="9" t="s">
        <v>19</v>
      </c>
      <c r="D709" s="9" t="s">
        <v>148</v>
      </c>
      <c r="E709" s="9">
        <v>2020</v>
      </c>
      <c r="F709" s="9">
        <v>10</v>
      </c>
      <c r="BE709" s="29">
        <v>71.329350000000005</v>
      </c>
      <c r="BF709" s="29">
        <v>69.97578</v>
      </c>
      <c r="BG709" s="29">
        <v>69.790210000000002</v>
      </c>
      <c r="BH709" s="29">
        <v>69.435569999999998</v>
      </c>
      <c r="BI709" s="29">
        <v>68.21414</v>
      </c>
      <c r="BJ709" s="29">
        <v>67.96414</v>
      </c>
      <c r="BK709" s="29">
        <v>68.160709999999995</v>
      </c>
      <c r="BL709" s="29">
        <v>68.435569999999998</v>
      </c>
      <c r="BM709" s="29">
        <v>71.736639999999994</v>
      </c>
      <c r="BN709" s="29">
        <v>75.952789999999993</v>
      </c>
      <c r="BO709" s="29">
        <v>79.824849999999998</v>
      </c>
      <c r="BP709" s="29">
        <v>81.495639999999995</v>
      </c>
      <c r="BQ709" s="29">
        <v>81.879360000000005</v>
      </c>
      <c r="BR709" s="29">
        <v>82.749859999999998</v>
      </c>
      <c r="BS709" s="29">
        <v>82.092860000000002</v>
      </c>
      <c r="BT709" s="29">
        <v>82.184780000000003</v>
      </c>
      <c r="BU709" s="29">
        <v>82.10342</v>
      </c>
      <c r="BV709" s="29">
        <v>79.77158</v>
      </c>
      <c r="BW709" s="29">
        <v>76.819710000000001</v>
      </c>
      <c r="BX709" s="29">
        <v>74.540210000000002</v>
      </c>
      <c r="BY709" s="29">
        <v>73.317710000000005</v>
      </c>
      <c r="BZ709" s="29">
        <v>71.742710000000002</v>
      </c>
      <c r="CA709" s="29">
        <v>70.757000000000005</v>
      </c>
      <c r="CB709" s="29">
        <v>70.124859999999998</v>
      </c>
    </row>
    <row r="710" spans="1:80" x14ac:dyDescent="0.25">
      <c r="A710" s="9" t="s">
        <v>163</v>
      </c>
      <c r="B710" s="9" t="s">
        <v>165</v>
      </c>
      <c r="C710" s="9" t="s">
        <v>19</v>
      </c>
      <c r="D710" s="9" t="s">
        <v>148</v>
      </c>
      <c r="E710" s="9">
        <v>2021</v>
      </c>
      <c r="F710" s="9">
        <v>5</v>
      </c>
      <c r="BE710" s="29">
        <v>65.142859999999999</v>
      </c>
      <c r="BF710" s="29">
        <v>65.114289999999997</v>
      </c>
      <c r="BG710" s="29">
        <v>64.93929</v>
      </c>
      <c r="BH710" s="29">
        <v>65.146429999999995</v>
      </c>
      <c r="BI710" s="29">
        <v>63.792859999999997</v>
      </c>
      <c r="BJ710" s="29">
        <v>63.057139999999997</v>
      </c>
      <c r="BK710" s="29">
        <v>63.924999999999997</v>
      </c>
      <c r="BL710" s="29">
        <v>67.442859999999996</v>
      </c>
      <c r="BM710" s="29">
        <v>73.724999999999994</v>
      </c>
      <c r="BN710" s="29">
        <v>78.06429</v>
      </c>
      <c r="BO710" s="29">
        <v>81.389279999999999</v>
      </c>
      <c r="BP710" s="29">
        <v>82.375</v>
      </c>
      <c r="BQ710" s="29">
        <v>81.964290000000005</v>
      </c>
      <c r="BR710" s="29">
        <v>82.889279999999999</v>
      </c>
      <c r="BS710" s="29">
        <v>81.757140000000007</v>
      </c>
      <c r="BT710" s="29">
        <v>80.974999999999994</v>
      </c>
      <c r="BU710" s="29">
        <v>80.724999999999994</v>
      </c>
      <c r="BV710" s="29">
        <v>80.621430000000004</v>
      </c>
      <c r="BW710" s="29">
        <v>81.31071</v>
      </c>
      <c r="BX710" s="29">
        <v>78.06071</v>
      </c>
      <c r="BY710" s="29">
        <v>74.707149999999999</v>
      </c>
      <c r="BZ710" s="29">
        <v>71.896429999999995</v>
      </c>
      <c r="CA710" s="29">
        <v>71.132140000000007</v>
      </c>
      <c r="CB710" s="29">
        <v>69.849999999999994</v>
      </c>
    </row>
    <row r="711" spans="1:80" x14ac:dyDescent="0.25">
      <c r="A711" s="9" t="s">
        <v>163</v>
      </c>
      <c r="B711" s="9" t="s">
        <v>165</v>
      </c>
      <c r="C711" s="9" t="s">
        <v>19</v>
      </c>
      <c r="D711" s="9" t="s">
        <v>148</v>
      </c>
      <c r="E711" s="9">
        <v>2021</v>
      </c>
      <c r="F711" s="9">
        <v>6</v>
      </c>
      <c r="BE711" s="29">
        <v>66.817710000000005</v>
      </c>
      <c r="BF711" s="29">
        <v>65.43929</v>
      </c>
      <c r="BG711" s="29">
        <v>65.203580000000002</v>
      </c>
      <c r="BH711" s="29">
        <v>64.835719999999995</v>
      </c>
      <c r="BI711" s="29">
        <v>65.192999999999998</v>
      </c>
      <c r="BJ711" s="29">
        <v>64.72157</v>
      </c>
      <c r="BK711" s="29">
        <v>64.72157</v>
      </c>
      <c r="BL711" s="29">
        <v>68.25</v>
      </c>
      <c r="BM711" s="29">
        <v>71.646289999999993</v>
      </c>
      <c r="BN711" s="29">
        <v>74.893649999999994</v>
      </c>
      <c r="BO711" s="29">
        <v>78.884</v>
      </c>
      <c r="BP711" s="29">
        <v>81.37764</v>
      </c>
      <c r="BQ711" s="29">
        <v>82.024069999999995</v>
      </c>
      <c r="BR711" s="29">
        <v>82.893010000000004</v>
      </c>
      <c r="BS711" s="29">
        <v>81.685860000000005</v>
      </c>
      <c r="BT711" s="29">
        <v>82.171570000000003</v>
      </c>
      <c r="BU711" s="29">
        <v>82.946430000000007</v>
      </c>
      <c r="BV711" s="29">
        <v>81.328580000000002</v>
      </c>
      <c r="BW711" s="29">
        <v>79.625140000000002</v>
      </c>
      <c r="BX711" s="29">
        <v>77.406360000000006</v>
      </c>
      <c r="BY711" s="29">
        <v>74.493639999999999</v>
      </c>
      <c r="BZ711" s="29">
        <v>72.025930000000002</v>
      </c>
      <c r="CA711" s="29">
        <v>70.908069999999995</v>
      </c>
      <c r="CB711" s="29">
        <v>69.715220000000002</v>
      </c>
    </row>
    <row r="712" spans="1:80" x14ac:dyDescent="0.25">
      <c r="A712" s="9" t="s">
        <v>163</v>
      </c>
      <c r="B712" s="9" t="s">
        <v>165</v>
      </c>
      <c r="C712" s="9" t="s">
        <v>19</v>
      </c>
      <c r="D712" s="9" t="s">
        <v>148</v>
      </c>
      <c r="E712" s="9">
        <v>2021</v>
      </c>
      <c r="F712" s="9">
        <v>7</v>
      </c>
      <c r="BE712" s="29">
        <v>70.216220000000007</v>
      </c>
      <c r="BF712" s="29">
        <v>69.444000000000003</v>
      </c>
      <c r="BG712" s="29">
        <v>69.411779999999993</v>
      </c>
      <c r="BH712" s="29">
        <v>69.104709999999997</v>
      </c>
      <c r="BI712" s="29">
        <v>68.772779999999997</v>
      </c>
      <c r="BJ712" s="29">
        <v>68.616860000000003</v>
      </c>
      <c r="BK712" s="29">
        <v>69.182360000000003</v>
      </c>
      <c r="BL712" s="29">
        <v>70.709280000000007</v>
      </c>
      <c r="BM712" s="29">
        <v>72.961780000000005</v>
      </c>
      <c r="BN712" s="29">
        <v>74.806929999999994</v>
      </c>
      <c r="BO712" s="29">
        <v>76.549000000000007</v>
      </c>
      <c r="BP712" s="29">
        <v>76.231350000000006</v>
      </c>
      <c r="BQ712" s="29">
        <v>77.637209999999996</v>
      </c>
      <c r="BR712" s="29">
        <v>80.307929999999999</v>
      </c>
      <c r="BS712" s="29">
        <v>81.341790000000003</v>
      </c>
      <c r="BT712" s="29">
        <v>80.512500000000003</v>
      </c>
      <c r="BU712" s="29">
        <v>79.218639999999994</v>
      </c>
      <c r="BV712" s="29">
        <v>78.677999999999997</v>
      </c>
      <c r="BW712" s="29">
        <v>78.749859999999998</v>
      </c>
      <c r="BX712" s="29">
        <v>76.269000000000005</v>
      </c>
      <c r="BY712" s="29">
        <v>74.064999999999998</v>
      </c>
      <c r="BZ712" s="29">
        <v>72.878429999999994</v>
      </c>
      <c r="CA712" s="29">
        <v>72.466220000000007</v>
      </c>
      <c r="CB712" s="29">
        <v>72.085650000000001</v>
      </c>
    </row>
    <row r="713" spans="1:80" x14ac:dyDescent="0.25">
      <c r="A713" s="9" t="s">
        <v>163</v>
      </c>
      <c r="B713" s="9" t="s">
        <v>165</v>
      </c>
      <c r="C713" s="9" t="s">
        <v>19</v>
      </c>
      <c r="D713" s="9" t="s">
        <v>148</v>
      </c>
      <c r="E713" s="9">
        <v>2021</v>
      </c>
      <c r="F713" s="9">
        <v>8</v>
      </c>
      <c r="BE713" s="29">
        <v>71.537570000000002</v>
      </c>
      <c r="BF713" s="29">
        <v>71.550790000000006</v>
      </c>
      <c r="BG713" s="29">
        <v>70.932929999999999</v>
      </c>
      <c r="BH713" s="29">
        <v>70.682929999999999</v>
      </c>
      <c r="BI713" s="29">
        <v>70.040210000000002</v>
      </c>
      <c r="BJ713" s="29">
        <v>69.922359999999998</v>
      </c>
      <c r="BK713" s="29">
        <v>70.054500000000004</v>
      </c>
      <c r="BL713" s="29">
        <v>70.959280000000007</v>
      </c>
      <c r="BM713" s="29">
        <v>74.394710000000003</v>
      </c>
      <c r="BN713" s="29">
        <v>78.09657</v>
      </c>
      <c r="BO713" s="29">
        <v>81.915210000000002</v>
      </c>
      <c r="BP713" s="29">
        <v>83.147220000000004</v>
      </c>
      <c r="BQ713" s="29">
        <v>84.498149999999995</v>
      </c>
      <c r="BR713" s="29">
        <v>83.776719999999997</v>
      </c>
      <c r="BS713" s="29">
        <v>84.628720000000001</v>
      </c>
      <c r="BT713" s="29">
        <v>85.035709999999995</v>
      </c>
      <c r="BU713" s="29">
        <v>84.275149999999996</v>
      </c>
      <c r="BV713" s="29">
        <v>84.143010000000004</v>
      </c>
      <c r="BW713" s="29">
        <v>81.110860000000002</v>
      </c>
      <c r="BX713" s="29">
        <v>78.644710000000003</v>
      </c>
      <c r="BY713" s="29">
        <v>75.847210000000004</v>
      </c>
      <c r="BZ713" s="29">
        <v>74.225139999999996</v>
      </c>
      <c r="CA713" s="29">
        <v>73.607280000000003</v>
      </c>
      <c r="CB713" s="29">
        <v>73.094570000000004</v>
      </c>
    </row>
    <row r="714" spans="1:80" x14ac:dyDescent="0.25">
      <c r="A714" s="9" t="s">
        <v>163</v>
      </c>
      <c r="B714" s="9" t="s">
        <v>165</v>
      </c>
      <c r="C714" s="9" t="s">
        <v>19</v>
      </c>
      <c r="D714" s="9" t="s">
        <v>148</v>
      </c>
      <c r="E714" s="9">
        <v>2021</v>
      </c>
      <c r="F714" s="9">
        <v>9</v>
      </c>
      <c r="BE714" s="29">
        <v>74.307140000000004</v>
      </c>
      <c r="BF714" s="29">
        <v>73.646429999999995</v>
      </c>
      <c r="BG714" s="29">
        <v>72.528570000000002</v>
      </c>
      <c r="BH714" s="29">
        <v>72.396429999999995</v>
      </c>
      <c r="BI714" s="29">
        <v>72.617859999999993</v>
      </c>
      <c r="BJ714" s="29">
        <v>71.557140000000004</v>
      </c>
      <c r="BK714" s="29">
        <v>72.764279999999999</v>
      </c>
      <c r="BL714" s="29">
        <v>73.457149999999999</v>
      </c>
      <c r="BM714" s="29">
        <v>79.285709999999995</v>
      </c>
      <c r="BN714" s="29">
        <v>84.521429999999995</v>
      </c>
      <c r="BO714" s="29">
        <v>89.317859999999996</v>
      </c>
      <c r="BP714" s="29">
        <v>92.525000000000006</v>
      </c>
      <c r="BQ714" s="29">
        <v>91.292850000000001</v>
      </c>
      <c r="BR714" s="29">
        <v>89.85</v>
      </c>
      <c r="BS714" s="29">
        <v>89.921419999999998</v>
      </c>
      <c r="BT714" s="29">
        <v>88.742859999999993</v>
      </c>
      <c r="BU714" s="29">
        <v>89.771429999999995</v>
      </c>
      <c r="BV714" s="29">
        <v>89.785709999999995</v>
      </c>
      <c r="BW714" s="29">
        <v>86.974999999999994</v>
      </c>
      <c r="BX714" s="29">
        <v>83.414280000000005</v>
      </c>
      <c r="BY714" s="29">
        <v>80.353570000000005</v>
      </c>
      <c r="BZ714" s="29">
        <v>79.485720000000001</v>
      </c>
      <c r="CA714" s="29">
        <v>78.221429999999998</v>
      </c>
      <c r="CB714" s="29">
        <v>75.264279999999999</v>
      </c>
    </row>
    <row r="715" spans="1:80" x14ac:dyDescent="0.25">
      <c r="A715" s="9" t="s">
        <v>163</v>
      </c>
      <c r="B715" s="9" t="s">
        <v>165</v>
      </c>
      <c r="C715" s="9" t="s">
        <v>19</v>
      </c>
      <c r="D715" s="9" t="s">
        <v>148</v>
      </c>
      <c r="E715" s="9">
        <v>2021</v>
      </c>
      <c r="F715" s="9">
        <v>10</v>
      </c>
      <c r="BE715" s="29">
        <v>71.329350000000005</v>
      </c>
      <c r="BF715" s="29">
        <v>69.97578</v>
      </c>
      <c r="BG715" s="29">
        <v>69.790210000000002</v>
      </c>
      <c r="BH715" s="29">
        <v>69.435569999999998</v>
      </c>
      <c r="BI715" s="29">
        <v>68.21414</v>
      </c>
      <c r="BJ715" s="29">
        <v>67.96414</v>
      </c>
      <c r="BK715" s="29">
        <v>68.160709999999995</v>
      </c>
      <c r="BL715" s="29">
        <v>68.435569999999998</v>
      </c>
      <c r="BM715" s="29">
        <v>71.736639999999994</v>
      </c>
      <c r="BN715" s="29">
        <v>75.952789999999993</v>
      </c>
      <c r="BO715" s="29">
        <v>79.824849999999998</v>
      </c>
      <c r="BP715" s="29">
        <v>81.495639999999995</v>
      </c>
      <c r="BQ715" s="29">
        <v>81.879360000000005</v>
      </c>
      <c r="BR715" s="29">
        <v>82.749859999999998</v>
      </c>
      <c r="BS715" s="29">
        <v>82.092860000000002</v>
      </c>
      <c r="BT715" s="29">
        <v>82.184780000000003</v>
      </c>
      <c r="BU715" s="29">
        <v>82.10342</v>
      </c>
      <c r="BV715" s="29">
        <v>79.77158</v>
      </c>
      <c r="BW715" s="29">
        <v>76.819710000000001</v>
      </c>
      <c r="BX715" s="29">
        <v>74.540210000000002</v>
      </c>
      <c r="BY715" s="29">
        <v>73.317710000000005</v>
      </c>
      <c r="BZ715" s="29">
        <v>71.742710000000002</v>
      </c>
      <c r="CA715" s="29">
        <v>70.757000000000005</v>
      </c>
      <c r="CB715" s="29">
        <v>70.124859999999998</v>
      </c>
    </row>
    <row r="716" spans="1:80" x14ac:dyDescent="0.25">
      <c r="A716" s="9" t="s">
        <v>163</v>
      </c>
      <c r="B716" s="9" t="s">
        <v>165</v>
      </c>
      <c r="C716" s="9" t="s">
        <v>19</v>
      </c>
      <c r="D716" s="9" t="s">
        <v>148</v>
      </c>
      <c r="E716" s="9">
        <v>2022</v>
      </c>
      <c r="F716" s="9">
        <v>5</v>
      </c>
      <c r="BE716" s="29">
        <v>65.142859999999999</v>
      </c>
      <c r="BF716" s="29">
        <v>65.114289999999997</v>
      </c>
      <c r="BG716" s="29">
        <v>64.93929</v>
      </c>
      <c r="BH716" s="29">
        <v>65.146429999999995</v>
      </c>
      <c r="BI716" s="29">
        <v>63.792859999999997</v>
      </c>
      <c r="BJ716" s="29">
        <v>63.057139999999997</v>
      </c>
      <c r="BK716" s="29">
        <v>63.924999999999997</v>
      </c>
      <c r="BL716" s="29">
        <v>67.442859999999996</v>
      </c>
      <c r="BM716" s="29">
        <v>73.724999999999994</v>
      </c>
      <c r="BN716" s="29">
        <v>78.06429</v>
      </c>
      <c r="BO716" s="29">
        <v>81.389279999999999</v>
      </c>
      <c r="BP716" s="29">
        <v>82.375</v>
      </c>
      <c r="BQ716" s="29">
        <v>81.964290000000005</v>
      </c>
      <c r="BR716" s="29">
        <v>82.889279999999999</v>
      </c>
      <c r="BS716" s="29">
        <v>81.757140000000007</v>
      </c>
      <c r="BT716" s="29">
        <v>80.974999999999994</v>
      </c>
      <c r="BU716" s="29">
        <v>80.724999999999994</v>
      </c>
      <c r="BV716" s="29">
        <v>80.621430000000004</v>
      </c>
      <c r="BW716" s="29">
        <v>81.31071</v>
      </c>
      <c r="BX716" s="29">
        <v>78.06071</v>
      </c>
      <c r="BY716" s="29">
        <v>74.707149999999999</v>
      </c>
      <c r="BZ716" s="29">
        <v>71.896429999999995</v>
      </c>
      <c r="CA716" s="29">
        <v>71.132140000000007</v>
      </c>
      <c r="CB716" s="29">
        <v>69.849999999999994</v>
      </c>
    </row>
    <row r="717" spans="1:80" x14ac:dyDescent="0.25">
      <c r="A717" s="9" t="s">
        <v>163</v>
      </c>
      <c r="B717" s="9" t="s">
        <v>165</v>
      </c>
      <c r="C717" s="9" t="s">
        <v>19</v>
      </c>
      <c r="D717" s="9" t="s">
        <v>148</v>
      </c>
      <c r="E717" s="9">
        <v>2022</v>
      </c>
      <c r="F717" s="9">
        <v>6</v>
      </c>
      <c r="BE717" s="29">
        <v>66.817710000000005</v>
      </c>
      <c r="BF717" s="29">
        <v>65.43929</v>
      </c>
      <c r="BG717" s="29">
        <v>65.203580000000002</v>
      </c>
      <c r="BH717" s="29">
        <v>64.835719999999995</v>
      </c>
      <c r="BI717" s="29">
        <v>65.192999999999998</v>
      </c>
      <c r="BJ717" s="29">
        <v>64.72157</v>
      </c>
      <c r="BK717" s="29">
        <v>64.72157</v>
      </c>
      <c r="BL717" s="29">
        <v>68.25</v>
      </c>
      <c r="BM717" s="29">
        <v>71.646289999999993</v>
      </c>
      <c r="BN717" s="29">
        <v>74.893649999999994</v>
      </c>
      <c r="BO717" s="29">
        <v>78.884</v>
      </c>
      <c r="BP717" s="29">
        <v>81.37764</v>
      </c>
      <c r="BQ717" s="29">
        <v>82.024069999999995</v>
      </c>
      <c r="BR717" s="29">
        <v>82.893010000000004</v>
      </c>
      <c r="BS717" s="29">
        <v>81.685860000000005</v>
      </c>
      <c r="BT717" s="29">
        <v>82.171570000000003</v>
      </c>
      <c r="BU717" s="29">
        <v>82.946430000000007</v>
      </c>
      <c r="BV717" s="29">
        <v>81.328580000000002</v>
      </c>
      <c r="BW717" s="29">
        <v>79.625140000000002</v>
      </c>
      <c r="BX717" s="29">
        <v>77.406360000000006</v>
      </c>
      <c r="BY717" s="29">
        <v>74.493639999999999</v>
      </c>
      <c r="BZ717" s="29">
        <v>72.025930000000002</v>
      </c>
      <c r="CA717" s="29">
        <v>70.908069999999995</v>
      </c>
      <c r="CB717" s="29">
        <v>69.715220000000002</v>
      </c>
    </row>
    <row r="718" spans="1:80" x14ac:dyDescent="0.25">
      <c r="A718" s="9" t="s">
        <v>163</v>
      </c>
      <c r="B718" s="9" t="s">
        <v>165</v>
      </c>
      <c r="C718" s="9" t="s">
        <v>19</v>
      </c>
      <c r="D718" s="9" t="s">
        <v>148</v>
      </c>
      <c r="E718" s="9">
        <v>2022</v>
      </c>
      <c r="F718" s="9">
        <v>7</v>
      </c>
      <c r="BE718" s="29">
        <v>70.216220000000007</v>
      </c>
      <c r="BF718" s="29">
        <v>69.444000000000003</v>
      </c>
      <c r="BG718" s="29">
        <v>69.411779999999993</v>
      </c>
      <c r="BH718" s="29">
        <v>69.104709999999997</v>
      </c>
      <c r="BI718" s="29">
        <v>68.772779999999997</v>
      </c>
      <c r="BJ718" s="29">
        <v>68.616860000000003</v>
      </c>
      <c r="BK718" s="29">
        <v>69.182360000000003</v>
      </c>
      <c r="BL718" s="29">
        <v>70.709280000000007</v>
      </c>
      <c r="BM718" s="29">
        <v>72.961780000000005</v>
      </c>
      <c r="BN718" s="29">
        <v>74.806929999999994</v>
      </c>
      <c r="BO718" s="29">
        <v>76.549000000000007</v>
      </c>
      <c r="BP718" s="29">
        <v>76.231350000000006</v>
      </c>
      <c r="BQ718" s="29">
        <v>77.637209999999996</v>
      </c>
      <c r="BR718" s="29">
        <v>80.307929999999999</v>
      </c>
      <c r="BS718" s="29">
        <v>81.341790000000003</v>
      </c>
      <c r="BT718" s="29">
        <v>80.512500000000003</v>
      </c>
      <c r="BU718" s="29">
        <v>79.218639999999994</v>
      </c>
      <c r="BV718" s="29">
        <v>78.677999999999997</v>
      </c>
      <c r="BW718" s="29">
        <v>78.749859999999998</v>
      </c>
      <c r="BX718" s="29">
        <v>76.269000000000005</v>
      </c>
      <c r="BY718" s="29">
        <v>74.064999999999998</v>
      </c>
      <c r="BZ718" s="29">
        <v>72.878429999999994</v>
      </c>
      <c r="CA718" s="29">
        <v>72.466220000000007</v>
      </c>
      <c r="CB718" s="29">
        <v>72.085650000000001</v>
      </c>
    </row>
    <row r="719" spans="1:80" x14ac:dyDescent="0.25">
      <c r="A719" s="9" t="s">
        <v>163</v>
      </c>
      <c r="B719" s="9" t="s">
        <v>165</v>
      </c>
      <c r="C719" s="9" t="s">
        <v>19</v>
      </c>
      <c r="D719" s="9" t="s">
        <v>148</v>
      </c>
      <c r="E719" s="9">
        <v>2022</v>
      </c>
      <c r="F719" s="9">
        <v>8</v>
      </c>
      <c r="BE719" s="29">
        <v>71.537570000000002</v>
      </c>
      <c r="BF719" s="29">
        <v>71.550790000000006</v>
      </c>
      <c r="BG719" s="29">
        <v>70.932929999999999</v>
      </c>
      <c r="BH719" s="29">
        <v>70.682929999999999</v>
      </c>
      <c r="BI719" s="29">
        <v>70.040210000000002</v>
      </c>
      <c r="BJ719" s="29">
        <v>69.922359999999998</v>
      </c>
      <c r="BK719" s="29">
        <v>70.054500000000004</v>
      </c>
      <c r="BL719" s="29">
        <v>70.959280000000007</v>
      </c>
      <c r="BM719" s="29">
        <v>74.394710000000003</v>
      </c>
      <c r="BN719" s="29">
        <v>78.09657</v>
      </c>
      <c r="BO719" s="29">
        <v>81.915210000000002</v>
      </c>
      <c r="BP719" s="29">
        <v>83.147220000000004</v>
      </c>
      <c r="BQ719" s="29">
        <v>84.498149999999995</v>
      </c>
      <c r="BR719" s="29">
        <v>83.776719999999997</v>
      </c>
      <c r="BS719" s="29">
        <v>84.628720000000001</v>
      </c>
      <c r="BT719" s="29">
        <v>85.035709999999995</v>
      </c>
      <c r="BU719" s="29">
        <v>84.275149999999996</v>
      </c>
      <c r="BV719" s="29">
        <v>84.143010000000004</v>
      </c>
      <c r="BW719" s="29">
        <v>81.110860000000002</v>
      </c>
      <c r="BX719" s="29">
        <v>78.644710000000003</v>
      </c>
      <c r="BY719" s="29">
        <v>75.847210000000004</v>
      </c>
      <c r="BZ719" s="29">
        <v>74.225139999999996</v>
      </c>
      <c r="CA719" s="29">
        <v>73.607280000000003</v>
      </c>
      <c r="CB719" s="29">
        <v>73.094570000000004</v>
      </c>
    </row>
    <row r="720" spans="1:80" x14ac:dyDescent="0.25">
      <c r="A720" s="9" t="s">
        <v>163</v>
      </c>
      <c r="B720" s="9" t="s">
        <v>165</v>
      </c>
      <c r="C720" s="9" t="s">
        <v>19</v>
      </c>
      <c r="D720" s="9" t="s">
        <v>148</v>
      </c>
      <c r="E720" s="9">
        <v>2022</v>
      </c>
      <c r="F720" s="9">
        <v>9</v>
      </c>
      <c r="BE720" s="29">
        <v>74.307140000000004</v>
      </c>
      <c r="BF720" s="29">
        <v>73.646429999999995</v>
      </c>
      <c r="BG720" s="29">
        <v>72.528570000000002</v>
      </c>
      <c r="BH720" s="29">
        <v>72.396429999999995</v>
      </c>
      <c r="BI720" s="29">
        <v>72.617859999999993</v>
      </c>
      <c r="BJ720" s="29">
        <v>71.557140000000004</v>
      </c>
      <c r="BK720" s="29">
        <v>72.764279999999999</v>
      </c>
      <c r="BL720" s="29">
        <v>73.457149999999999</v>
      </c>
      <c r="BM720" s="29">
        <v>79.285709999999995</v>
      </c>
      <c r="BN720" s="29">
        <v>84.521429999999995</v>
      </c>
      <c r="BO720" s="29">
        <v>89.317859999999996</v>
      </c>
      <c r="BP720" s="29">
        <v>92.525000000000006</v>
      </c>
      <c r="BQ720" s="29">
        <v>91.292850000000001</v>
      </c>
      <c r="BR720" s="29">
        <v>89.85</v>
      </c>
      <c r="BS720" s="29">
        <v>89.921419999999998</v>
      </c>
      <c r="BT720" s="29">
        <v>88.742859999999993</v>
      </c>
      <c r="BU720" s="29">
        <v>89.771429999999995</v>
      </c>
      <c r="BV720" s="29">
        <v>89.785709999999995</v>
      </c>
      <c r="BW720" s="29">
        <v>86.974999999999994</v>
      </c>
      <c r="BX720" s="29">
        <v>83.414280000000005</v>
      </c>
      <c r="BY720" s="29">
        <v>80.353570000000005</v>
      </c>
      <c r="BZ720" s="29">
        <v>79.485720000000001</v>
      </c>
      <c r="CA720" s="29">
        <v>78.221429999999998</v>
      </c>
      <c r="CB720" s="29">
        <v>75.264279999999999</v>
      </c>
    </row>
    <row r="721" spans="1:80" x14ac:dyDescent="0.25">
      <c r="A721" s="9" t="s">
        <v>163</v>
      </c>
      <c r="B721" s="9" t="s">
        <v>165</v>
      </c>
      <c r="C721" s="9" t="s">
        <v>19</v>
      </c>
      <c r="D721" s="9" t="s">
        <v>148</v>
      </c>
      <c r="E721" s="9">
        <v>2022</v>
      </c>
      <c r="F721" s="9">
        <v>10</v>
      </c>
      <c r="BE721" s="29">
        <v>71.329350000000005</v>
      </c>
      <c r="BF721" s="29">
        <v>69.97578</v>
      </c>
      <c r="BG721" s="29">
        <v>69.790210000000002</v>
      </c>
      <c r="BH721" s="29">
        <v>69.435569999999998</v>
      </c>
      <c r="BI721" s="29">
        <v>68.21414</v>
      </c>
      <c r="BJ721" s="29">
        <v>67.96414</v>
      </c>
      <c r="BK721" s="29">
        <v>68.160709999999995</v>
      </c>
      <c r="BL721" s="29">
        <v>68.435569999999998</v>
      </c>
      <c r="BM721" s="29">
        <v>71.736639999999994</v>
      </c>
      <c r="BN721" s="29">
        <v>75.952789999999993</v>
      </c>
      <c r="BO721" s="29">
        <v>79.824849999999998</v>
      </c>
      <c r="BP721" s="29">
        <v>81.495639999999995</v>
      </c>
      <c r="BQ721" s="29">
        <v>81.879360000000005</v>
      </c>
      <c r="BR721" s="29">
        <v>82.749859999999998</v>
      </c>
      <c r="BS721" s="29">
        <v>82.092860000000002</v>
      </c>
      <c r="BT721" s="29">
        <v>82.184780000000003</v>
      </c>
      <c r="BU721" s="29">
        <v>82.10342</v>
      </c>
      <c r="BV721" s="29">
        <v>79.77158</v>
      </c>
      <c r="BW721" s="29">
        <v>76.819710000000001</v>
      </c>
      <c r="BX721" s="29">
        <v>74.540210000000002</v>
      </c>
      <c r="BY721" s="29">
        <v>73.317710000000005</v>
      </c>
      <c r="BZ721" s="29">
        <v>71.742710000000002</v>
      </c>
      <c r="CA721" s="29">
        <v>70.757000000000005</v>
      </c>
      <c r="CB721" s="29">
        <v>70.124859999999998</v>
      </c>
    </row>
    <row r="722" spans="1:80" x14ac:dyDescent="0.25">
      <c r="A722" s="9" t="s">
        <v>163</v>
      </c>
      <c r="B722" s="9" t="s">
        <v>165</v>
      </c>
      <c r="C722" s="9" t="s">
        <v>19</v>
      </c>
      <c r="D722" s="9" t="s">
        <v>148</v>
      </c>
      <c r="E722" s="9">
        <v>2023</v>
      </c>
      <c r="F722" s="9">
        <v>5</v>
      </c>
      <c r="BE722" s="29">
        <v>65.142859999999999</v>
      </c>
      <c r="BF722" s="29">
        <v>65.114289999999997</v>
      </c>
      <c r="BG722" s="29">
        <v>64.93929</v>
      </c>
      <c r="BH722" s="29">
        <v>65.146429999999995</v>
      </c>
      <c r="BI722" s="29">
        <v>63.792859999999997</v>
      </c>
      <c r="BJ722" s="29">
        <v>63.057139999999997</v>
      </c>
      <c r="BK722" s="29">
        <v>63.924999999999997</v>
      </c>
      <c r="BL722" s="29">
        <v>67.442859999999996</v>
      </c>
      <c r="BM722" s="29">
        <v>73.724999999999994</v>
      </c>
      <c r="BN722" s="29">
        <v>78.06429</v>
      </c>
      <c r="BO722" s="29">
        <v>81.389279999999999</v>
      </c>
      <c r="BP722" s="29">
        <v>82.375</v>
      </c>
      <c r="BQ722" s="29">
        <v>81.964290000000005</v>
      </c>
      <c r="BR722" s="29">
        <v>82.889279999999999</v>
      </c>
      <c r="BS722" s="29">
        <v>81.757140000000007</v>
      </c>
      <c r="BT722" s="29">
        <v>80.974999999999994</v>
      </c>
      <c r="BU722" s="29">
        <v>80.724999999999994</v>
      </c>
      <c r="BV722" s="29">
        <v>80.621430000000004</v>
      </c>
      <c r="BW722" s="29">
        <v>81.31071</v>
      </c>
      <c r="BX722" s="29">
        <v>78.06071</v>
      </c>
      <c r="BY722" s="29">
        <v>74.707149999999999</v>
      </c>
      <c r="BZ722" s="29">
        <v>71.896429999999995</v>
      </c>
      <c r="CA722" s="29">
        <v>71.132140000000007</v>
      </c>
      <c r="CB722" s="29">
        <v>69.849999999999994</v>
      </c>
    </row>
    <row r="723" spans="1:80" x14ac:dyDescent="0.25">
      <c r="A723" s="9" t="s">
        <v>163</v>
      </c>
      <c r="B723" s="9" t="s">
        <v>165</v>
      </c>
      <c r="C723" s="9" t="s">
        <v>19</v>
      </c>
      <c r="D723" s="9" t="s">
        <v>148</v>
      </c>
      <c r="E723" s="9">
        <v>2023</v>
      </c>
      <c r="F723" s="9">
        <v>6</v>
      </c>
      <c r="BE723" s="29">
        <v>66.817710000000005</v>
      </c>
      <c r="BF723" s="29">
        <v>65.43929</v>
      </c>
      <c r="BG723" s="29">
        <v>65.203580000000002</v>
      </c>
      <c r="BH723" s="29">
        <v>64.835719999999995</v>
      </c>
      <c r="BI723" s="29">
        <v>65.192999999999998</v>
      </c>
      <c r="BJ723" s="29">
        <v>64.72157</v>
      </c>
      <c r="BK723" s="29">
        <v>64.72157</v>
      </c>
      <c r="BL723" s="29">
        <v>68.25</v>
      </c>
      <c r="BM723" s="29">
        <v>71.646289999999993</v>
      </c>
      <c r="BN723" s="29">
        <v>74.893649999999994</v>
      </c>
      <c r="BO723" s="29">
        <v>78.884</v>
      </c>
      <c r="BP723" s="29">
        <v>81.37764</v>
      </c>
      <c r="BQ723" s="29">
        <v>82.024069999999995</v>
      </c>
      <c r="BR723" s="29">
        <v>82.893010000000004</v>
      </c>
      <c r="BS723" s="29">
        <v>81.685860000000005</v>
      </c>
      <c r="BT723" s="29">
        <v>82.171570000000003</v>
      </c>
      <c r="BU723" s="29">
        <v>82.946430000000007</v>
      </c>
      <c r="BV723" s="29">
        <v>81.328580000000002</v>
      </c>
      <c r="BW723" s="29">
        <v>79.625140000000002</v>
      </c>
      <c r="BX723" s="29">
        <v>77.406360000000006</v>
      </c>
      <c r="BY723" s="29">
        <v>74.493639999999999</v>
      </c>
      <c r="BZ723" s="29">
        <v>72.025930000000002</v>
      </c>
      <c r="CA723" s="29">
        <v>70.908069999999995</v>
      </c>
      <c r="CB723" s="29">
        <v>69.715220000000002</v>
      </c>
    </row>
    <row r="724" spans="1:80" x14ac:dyDescent="0.25">
      <c r="A724" s="9" t="s">
        <v>163</v>
      </c>
      <c r="B724" s="9" t="s">
        <v>165</v>
      </c>
      <c r="C724" s="9" t="s">
        <v>19</v>
      </c>
      <c r="D724" s="9" t="s">
        <v>148</v>
      </c>
      <c r="E724" s="9">
        <v>2023</v>
      </c>
      <c r="F724" s="9">
        <v>7</v>
      </c>
      <c r="BE724" s="29">
        <v>70.216220000000007</v>
      </c>
      <c r="BF724" s="29">
        <v>69.444000000000003</v>
      </c>
      <c r="BG724" s="29">
        <v>69.411779999999993</v>
      </c>
      <c r="BH724" s="29">
        <v>69.104709999999997</v>
      </c>
      <c r="BI724" s="29">
        <v>68.772779999999997</v>
      </c>
      <c r="BJ724" s="29">
        <v>68.616860000000003</v>
      </c>
      <c r="BK724" s="29">
        <v>69.182360000000003</v>
      </c>
      <c r="BL724" s="29">
        <v>70.709280000000007</v>
      </c>
      <c r="BM724" s="29">
        <v>72.961780000000005</v>
      </c>
      <c r="BN724" s="29">
        <v>74.806929999999994</v>
      </c>
      <c r="BO724" s="29">
        <v>76.549000000000007</v>
      </c>
      <c r="BP724" s="29">
        <v>76.231350000000006</v>
      </c>
      <c r="BQ724" s="29">
        <v>77.637209999999996</v>
      </c>
      <c r="BR724" s="29">
        <v>80.307929999999999</v>
      </c>
      <c r="BS724" s="29">
        <v>81.341790000000003</v>
      </c>
      <c r="BT724" s="29">
        <v>80.512500000000003</v>
      </c>
      <c r="BU724" s="29">
        <v>79.218639999999994</v>
      </c>
      <c r="BV724" s="29">
        <v>78.677999999999997</v>
      </c>
      <c r="BW724" s="29">
        <v>78.749859999999998</v>
      </c>
      <c r="BX724" s="29">
        <v>76.269000000000005</v>
      </c>
      <c r="BY724" s="29">
        <v>74.064999999999998</v>
      </c>
      <c r="BZ724" s="29">
        <v>72.878429999999994</v>
      </c>
      <c r="CA724" s="29">
        <v>72.466220000000007</v>
      </c>
      <c r="CB724" s="29">
        <v>72.085650000000001</v>
      </c>
    </row>
    <row r="725" spans="1:80" x14ac:dyDescent="0.25">
      <c r="A725" s="9" t="s">
        <v>163</v>
      </c>
      <c r="B725" s="9" t="s">
        <v>165</v>
      </c>
      <c r="C725" s="9" t="s">
        <v>19</v>
      </c>
      <c r="D725" s="9" t="s">
        <v>148</v>
      </c>
      <c r="E725" s="9">
        <v>2023</v>
      </c>
      <c r="F725" s="9">
        <v>8</v>
      </c>
      <c r="BE725" s="29">
        <v>71.537570000000002</v>
      </c>
      <c r="BF725" s="29">
        <v>71.550790000000006</v>
      </c>
      <c r="BG725" s="29">
        <v>70.932929999999999</v>
      </c>
      <c r="BH725" s="29">
        <v>70.682929999999999</v>
      </c>
      <c r="BI725" s="29">
        <v>70.040210000000002</v>
      </c>
      <c r="BJ725" s="29">
        <v>69.922359999999998</v>
      </c>
      <c r="BK725" s="29">
        <v>70.054500000000004</v>
      </c>
      <c r="BL725" s="29">
        <v>70.959280000000007</v>
      </c>
      <c r="BM725" s="29">
        <v>74.394710000000003</v>
      </c>
      <c r="BN725" s="29">
        <v>78.09657</v>
      </c>
      <c r="BO725" s="29">
        <v>81.915210000000002</v>
      </c>
      <c r="BP725" s="29">
        <v>83.147220000000004</v>
      </c>
      <c r="BQ725" s="29">
        <v>84.498149999999995</v>
      </c>
      <c r="BR725" s="29">
        <v>83.776719999999997</v>
      </c>
      <c r="BS725" s="29">
        <v>84.628720000000001</v>
      </c>
      <c r="BT725" s="29">
        <v>85.035709999999995</v>
      </c>
      <c r="BU725" s="29">
        <v>84.275149999999996</v>
      </c>
      <c r="BV725" s="29">
        <v>84.143010000000004</v>
      </c>
      <c r="BW725" s="29">
        <v>81.110860000000002</v>
      </c>
      <c r="BX725" s="29">
        <v>78.644710000000003</v>
      </c>
      <c r="BY725" s="29">
        <v>75.847210000000004</v>
      </c>
      <c r="BZ725" s="29">
        <v>74.225139999999996</v>
      </c>
      <c r="CA725" s="29">
        <v>73.607280000000003</v>
      </c>
      <c r="CB725" s="29">
        <v>73.094570000000004</v>
      </c>
    </row>
    <row r="726" spans="1:80" x14ac:dyDescent="0.25">
      <c r="A726" s="9" t="s">
        <v>163</v>
      </c>
      <c r="B726" s="9" t="s">
        <v>165</v>
      </c>
      <c r="C726" s="9" t="s">
        <v>19</v>
      </c>
      <c r="D726" s="9" t="s">
        <v>148</v>
      </c>
      <c r="E726" s="9">
        <v>2023</v>
      </c>
      <c r="F726" s="9">
        <v>9</v>
      </c>
      <c r="BE726" s="29">
        <v>74.307140000000004</v>
      </c>
      <c r="BF726" s="29">
        <v>73.646429999999995</v>
      </c>
      <c r="BG726" s="29">
        <v>72.528570000000002</v>
      </c>
      <c r="BH726" s="29">
        <v>72.396429999999995</v>
      </c>
      <c r="BI726" s="29">
        <v>72.617859999999993</v>
      </c>
      <c r="BJ726" s="29">
        <v>71.557140000000004</v>
      </c>
      <c r="BK726" s="29">
        <v>72.764279999999999</v>
      </c>
      <c r="BL726" s="29">
        <v>73.457149999999999</v>
      </c>
      <c r="BM726" s="29">
        <v>79.285709999999995</v>
      </c>
      <c r="BN726" s="29">
        <v>84.521429999999995</v>
      </c>
      <c r="BO726" s="29">
        <v>89.317859999999996</v>
      </c>
      <c r="BP726" s="29">
        <v>92.525000000000006</v>
      </c>
      <c r="BQ726" s="29">
        <v>91.292850000000001</v>
      </c>
      <c r="BR726" s="29">
        <v>89.85</v>
      </c>
      <c r="BS726" s="29">
        <v>89.921419999999998</v>
      </c>
      <c r="BT726" s="29">
        <v>88.742859999999993</v>
      </c>
      <c r="BU726" s="29">
        <v>89.771429999999995</v>
      </c>
      <c r="BV726" s="29">
        <v>89.785709999999995</v>
      </c>
      <c r="BW726" s="29">
        <v>86.974999999999994</v>
      </c>
      <c r="BX726" s="29">
        <v>83.414280000000005</v>
      </c>
      <c r="BY726" s="29">
        <v>80.353570000000005</v>
      </c>
      <c r="BZ726" s="29">
        <v>79.485720000000001</v>
      </c>
      <c r="CA726" s="29">
        <v>78.221429999999998</v>
      </c>
      <c r="CB726" s="29">
        <v>75.264279999999999</v>
      </c>
    </row>
    <row r="727" spans="1:80" x14ac:dyDescent="0.25">
      <c r="A727" s="9" t="s">
        <v>163</v>
      </c>
      <c r="B727" s="9" t="s">
        <v>165</v>
      </c>
      <c r="C727" s="9" t="s">
        <v>19</v>
      </c>
      <c r="D727" s="9" t="s">
        <v>148</v>
      </c>
      <c r="E727" s="9">
        <v>2023</v>
      </c>
      <c r="F727" s="9">
        <v>10</v>
      </c>
      <c r="BE727" s="29">
        <v>71.329350000000005</v>
      </c>
      <c r="BF727" s="29">
        <v>69.97578</v>
      </c>
      <c r="BG727" s="29">
        <v>69.790210000000002</v>
      </c>
      <c r="BH727" s="29">
        <v>69.435569999999998</v>
      </c>
      <c r="BI727" s="29">
        <v>68.21414</v>
      </c>
      <c r="BJ727" s="29">
        <v>67.96414</v>
      </c>
      <c r="BK727" s="29">
        <v>68.160709999999995</v>
      </c>
      <c r="BL727" s="29">
        <v>68.435569999999998</v>
      </c>
      <c r="BM727" s="29">
        <v>71.736639999999994</v>
      </c>
      <c r="BN727" s="29">
        <v>75.952789999999993</v>
      </c>
      <c r="BO727" s="29">
        <v>79.824849999999998</v>
      </c>
      <c r="BP727" s="29">
        <v>81.495639999999995</v>
      </c>
      <c r="BQ727" s="29">
        <v>81.879360000000005</v>
      </c>
      <c r="BR727" s="29">
        <v>82.749859999999998</v>
      </c>
      <c r="BS727" s="29">
        <v>82.092860000000002</v>
      </c>
      <c r="BT727" s="29">
        <v>82.184780000000003</v>
      </c>
      <c r="BU727" s="29">
        <v>82.10342</v>
      </c>
      <c r="BV727" s="29">
        <v>79.77158</v>
      </c>
      <c r="BW727" s="29">
        <v>76.819710000000001</v>
      </c>
      <c r="BX727" s="29">
        <v>74.540210000000002</v>
      </c>
      <c r="BY727" s="29">
        <v>73.317710000000005</v>
      </c>
      <c r="BZ727" s="29">
        <v>71.742710000000002</v>
      </c>
      <c r="CA727" s="29">
        <v>70.757000000000005</v>
      </c>
      <c r="CB727" s="29">
        <v>70.124859999999998</v>
      </c>
    </row>
    <row r="728" spans="1:80" x14ac:dyDescent="0.25">
      <c r="A728" s="9" t="s">
        <v>163</v>
      </c>
      <c r="B728" s="9" t="s">
        <v>165</v>
      </c>
      <c r="C728" s="9" t="s">
        <v>19</v>
      </c>
      <c r="D728" s="9" t="s">
        <v>148</v>
      </c>
      <c r="E728" s="9">
        <v>2024</v>
      </c>
      <c r="F728" s="9">
        <v>5</v>
      </c>
      <c r="BE728" s="29">
        <v>65.142859999999999</v>
      </c>
      <c r="BF728" s="29">
        <v>65.114289999999997</v>
      </c>
      <c r="BG728" s="29">
        <v>64.93929</v>
      </c>
      <c r="BH728" s="29">
        <v>65.146429999999995</v>
      </c>
      <c r="BI728" s="29">
        <v>63.792859999999997</v>
      </c>
      <c r="BJ728" s="29">
        <v>63.057139999999997</v>
      </c>
      <c r="BK728" s="29">
        <v>63.924999999999997</v>
      </c>
      <c r="BL728" s="29">
        <v>67.442859999999996</v>
      </c>
      <c r="BM728" s="29">
        <v>73.724999999999994</v>
      </c>
      <c r="BN728" s="29">
        <v>78.06429</v>
      </c>
      <c r="BO728" s="29">
        <v>81.389279999999999</v>
      </c>
      <c r="BP728" s="29">
        <v>82.375</v>
      </c>
      <c r="BQ728" s="29">
        <v>81.964290000000005</v>
      </c>
      <c r="BR728" s="29">
        <v>82.889279999999999</v>
      </c>
      <c r="BS728" s="29">
        <v>81.757140000000007</v>
      </c>
      <c r="BT728" s="29">
        <v>80.974999999999994</v>
      </c>
      <c r="BU728" s="29">
        <v>80.724999999999994</v>
      </c>
      <c r="BV728" s="29">
        <v>80.621430000000004</v>
      </c>
      <c r="BW728" s="29">
        <v>81.31071</v>
      </c>
      <c r="BX728" s="29">
        <v>78.06071</v>
      </c>
      <c r="BY728" s="29">
        <v>74.707149999999999</v>
      </c>
      <c r="BZ728" s="29">
        <v>71.896429999999995</v>
      </c>
      <c r="CA728" s="29">
        <v>71.132140000000007</v>
      </c>
      <c r="CB728" s="29">
        <v>69.849999999999994</v>
      </c>
    </row>
    <row r="729" spans="1:80" x14ac:dyDescent="0.25">
      <c r="A729" s="9" t="s">
        <v>163</v>
      </c>
      <c r="B729" s="9" t="s">
        <v>165</v>
      </c>
      <c r="C729" s="9" t="s">
        <v>19</v>
      </c>
      <c r="D729" s="9" t="s">
        <v>148</v>
      </c>
      <c r="E729" s="9">
        <v>2024</v>
      </c>
      <c r="F729" s="9">
        <v>6</v>
      </c>
      <c r="BE729" s="29">
        <v>66.817710000000005</v>
      </c>
      <c r="BF729" s="29">
        <v>65.43929</v>
      </c>
      <c r="BG729" s="29">
        <v>65.203580000000002</v>
      </c>
      <c r="BH729" s="29">
        <v>64.835719999999995</v>
      </c>
      <c r="BI729" s="29">
        <v>65.192999999999998</v>
      </c>
      <c r="BJ729" s="29">
        <v>64.72157</v>
      </c>
      <c r="BK729" s="29">
        <v>64.72157</v>
      </c>
      <c r="BL729" s="29">
        <v>68.25</v>
      </c>
      <c r="BM729" s="29">
        <v>71.646289999999993</v>
      </c>
      <c r="BN729" s="29">
        <v>74.893649999999994</v>
      </c>
      <c r="BO729" s="29">
        <v>78.884</v>
      </c>
      <c r="BP729" s="29">
        <v>81.37764</v>
      </c>
      <c r="BQ729" s="29">
        <v>82.024069999999995</v>
      </c>
      <c r="BR729" s="29">
        <v>82.893010000000004</v>
      </c>
      <c r="BS729" s="29">
        <v>81.685860000000005</v>
      </c>
      <c r="BT729" s="29">
        <v>82.171570000000003</v>
      </c>
      <c r="BU729" s="29">
        <v>82.946430000000007</v>
      </c>
      <c r="BV729" s="29">
        <v>81.328580000000002</v>
      </c>
      <c r="BW729" s="29">
        <v>79.625140000000002</v>
      </c>
      <c r="BX729" s="29">
        <v>77.406360000000006</v>
      </c>
      <c r="BY729" s="29">
        <v>74.493639999999999</v>
      </c>
      <c r="BZ729" s="29">
        <v>72.025930000000002</v>
      </c>
      <c r="CA729" s="29">
        <v>70.908069999999995</v>
      </c>
      <c r="CB729" s="29">
        <v>69.715220000000002</v>
      </c>
    </row>
    <row r="730" spans="1:80" x14ac:dyDescent="0.25">
      <c r="A730" s="9" t="s">
        <v>163</v>
      </c>
      <c r="B730" s="9" t="s">
        <v>165</v>
      </c>
      <c r="C730" s="9" t="s">
        <v>19</v>
      </c>
      <c r="D730" s="9" t="s">
        <v>148</v>
      </c>
      <c r="E730" s="9">
        <v>2024</v>
      </c>
      <c r="F730" s="9">
        <v>7</v>
      </c>
      <c r="BE730" s="29">
        <v>70.216220000000007</v>
      </c>
      <c r="BF730" s="29">
        <v>69.444000000000003</v>
      </c>
      <c r="BG730" s="29">
        <v>69.411779999999993</v>
      </c>
      <c r="BH730" s="29">
        <v>69.104709999999997</v>
      </c>
      <c r="BI730" s="29">
        <v>68.772779999999997</v>
      </c>
      <c r="BJ730" s="29">
        <v>68.616860000000003</v>
      </c>
      <c r="BK730" s="29">
        <v>69.182360000000003</v>
      </c>
      <c r="BL730" s="29">
        <v>70.709280000000007</v>
      </c>
      <c r="BM730" s="29">
        <v>72.961780000000005</v>
      </c>
      <c r="BN730" s="29">
        <v>74.806929999999994</v>
      </c>
      <c r="BO730" s="29">
        <v>76.549000000000007</v>
      </c>
      <c r="BP730" s="29">
        <v>76.231350000000006</v>
      </c>
      <c r="BQ730" s="29">
        <v>77.637209999999996</v>
      </c>
      <c r="BR730" s="29">
        <v>80.307929999999999</v>
      </c>
      <c r="BS730" s="29">
        <v>81.341790000000003</v>
      </c>
      <c r="BT730" s="29">
        <v>80.512500000000003</v>
      </c>
      <c r="BU730" s="29">
        <v>79.218639999999994</v>
      </c>
      <c r="BV730" s="29">
        <v>78.677999999999997</v>
      </c>
      <c r="BW730" s="29">
        <v>78.749859999999998</v>
      </c>
      <c r="BX730" s="29">
        <v>76.269000000000005</v>
      </c>
      <c r="BY730" s="29">
        <v>74.064999999999998</v>
      </c>
      <c r="BZ730" s="29">
        <v>72.878429999999994</v>
      </c>
      <c r="CA730" s="29">
        <v>72.466220000000007</v>
      </c>
      <c r="CB730" s="29">
        <v>72.085650000000001</v>
      </c>
    </row>
    <row r="731" spans="1:80" x14ac:dyDescent="0.25">
      <c r="A731" s="9" t="s">
        <v>163</v>
      </c>
      <c r="B731" s="9" t="s">
        <v>165</v>
      </c>
      <c r="C731" s="9" t="s">
        <v>19</v>
      </c>
      <c r="D731" s="9" t="s">
        <v>148</v>
      </c>
      <c r="E731" s="9">
        <v>2024</v>
      </c>
      <c r="F731" s="9">
        <v>8</v>
      </c>
      <c r="BE731" s="29">
        <v>71.537570000000002</v>
      </c>
      <c r="BF731" s="29">
        <v>71.550790000000006</v>
      </c>
      <c r="BG731" s="29">
        <v>70.932929999999999</v>
      </c>
      <c r="BH731" s="29">
        <v>70.682929999999999</v>
      </c>
      <c r="BI731" s="29">
        <v>70.040210000000002</v>
      </c>
      <c r="BJ731" s="29">
        <v>69.922359999999998</v>
      </c>
      <c r="BK731" s="29">
        <v>70.054500000000004</v>
      </c>
      <c r="BL731" s="29">
        <v>70.959280000000007</v>
      </c>
      <c r="BM731" s="29">
        <v>74.394710000000003</v>
      </c>
      <c r="BN731" s="29">
        <v>78.09657</v>
      </c>
      <c r="BO731" s="29">
        <v>81.915210000000002</v>
      </c>
      <c r="BP731" s="29">
        <v>83.147220000000004</v>
      </c>
      <c r="BQ731" s="29">
        <v>84.498149999999995</v>
      </c>
      <c r="BR731" s="29">
        <v>83.776719999999997</v>
      </c>
      <c r="BS731" s="29">
        <v>84.628720000000001</v>
      </c>
      <c r="BT731" s="29">
        <v>85.035709999999995</v>
      </c>
      <c r="BU731" s="29">
        <v>84.275149999999996</v>
      </c>
      <c r="BV731" s="29">
        <v>84.143010000000004</v>
      </c>
      <c r="BW731" s="29">
        <v>81.110860000000002</v>
      </c>
      <c r="BX731" s="29">
        <v>78.644710000000003</v>
      </c>
      <c r="BY731" s="29">
        <v>75.847210000000004</v>
      </c>
      <c r="BZ731" s="29">
        <v>74.225139999999996</v>
      </c>
      <c r="CA731" s="29">
        <v>73.607280000000003</v>
      </c>
      <c r="CB731" s="29">
        <v>73.094570000000004</v>
      </c>
    </row>
    <row r="732" spans="1:80" x14ac:dyDescent="0.25">
      <c r="A732" s="9" t="s">
        <v>163</v>
      </c>
      <c r="B732" s="9" t="s">
        <v>165</v>
      </c>
      <c r="C732" s="9" t="s">
        <v>19</v>
      </c>
      <c r="D732" s="9" t="s">
        <v>148</v>
      </c>
      <c r="E732" s="9">
        <v>2024</v>
      </c>
      <c r="F732" s="9">
        <v>9</v>
      </c>
      <c r="BE732" s="29">
        <v>74.307140000000004</v>
      </c>
      <c r="BF732" s="29">
        <v>73.646429999999995</v>
      </c>
      <c r="BG732" s="29">
        <v>72.528570000000002</v>
      </c>
      <c r="BH732" s="29">
        <v>72.396429999999995</v>
      </c>
      <c r="BI732" s="29">
        <v>72.617859999999993</v>
      </c>
      <c r="BJ732" s="29">
        <v>71.557140000000004</v>
      </c>
      <c r="BK732" s="29">
        <v>72.764279999999999</v>
      </c>
      <c r="BL732" s="29">
        <v>73.457149999999999</v>
      </c>
      <c r="BM732" s="29">
        <v>79.285709999999995</v>
      </c>
      <c r="BN732" s="29">
        <v>84.521429999999995</v>
      </c>
      <c r="BO732" s="29">
        <v>89.317859999999996</v>
      </c>
      <c r="BP732" s="29">
        <v>92.525000000000006</v>
      </c>
      <c r="BQ732" s="29">
        <v>91.292850000000001</v>
      </c>
      <c r="BR732" s="29">
        <v>89.85</v>
      </c>
      <c r="BS732" s="29">
        <v>89.921419999999998</v>
      </c>
      <c r="BT732" s="29">
        <v>88.742859999999993</v>
      </c>
      <c r="BU732" s="29">
        <v>89.771429999999995</v>
      </c>
      <c r="BV732" s="29">
        <v>89.785709999999995</v>
      </c>
      <c r="BW732" s="29">
        <v>86.974999999999994</v>
      </c>
      <c r="BX732" s="29">
        <v>83.414280000000005</v>
      </c>
      <c r="BY732" s="29">
        <v>80.353570000000005</v>
      </c>
      <c r="BZ732" s="29">
        <v>79.485720000000001</v>
      </c>
      <c r="CA732" s="29">
        <v>78.221429999999998</v>
      </c>
      <c r="CB732" s="29">
        <v>75.264279999999999</v>
      </c>
    </row>
    <row r="733" spans="1:80" x14ac:dyDescent="0.25">
      <c r="A733" s="9" t="s">
        <v>163</v>
      </c>
      <c r="B733" s="9" t="s">
        <v>165</v>
      </c>
      <c r="C733" s="9" t="s">
        <v>19</v>
      </c>
      <c r="D733" s="9" t="s">
        <v>148</v>
      </c>
      <c r="E733" s="9">
        <v>2024</v>
      </c>
      <c r="F733" s="9">
        <v>10</v>
      </c>
      <c r="BE733" s="29">
        <v>71.329350000000005</v>
      </c>
      <c r="BF733" s="29">
        <v>69.97578</v>
      </c>
      <c r="BG733" s="29">
        <v>69.790210000000002</v>
      </c>
      <c r="BH733" s="29">
        <v>69.435569999999998</v>
      </c>
      <c r="BI733" s="29">
        <v>68.21414</v>
      </c>
      <c r="BJ733" s="29">
        <v>67.96414</v>
      </c>
      <c r="BK733" s="29">
        <v>68.160709999999995</v>
      </c>
      <c r="BL733" s="29">
        <v>68.435569999999998</v>
      </c>
      <c r="BM733" s="29">
        <v>71.736639999999994</v>
      </c>
      <c r="BN733" s="29">
        <v>75.952789999999993</v>
      </c>
      <c r="BO733" s="29">
        <v>79.824849999999998</v>
      </c>
      <c r="BP733" s="29">
        <v>81.495639999999995</v>
      </c>
      <c r="BQ733" s="29">
        <v>81.879360000000005</v>
      </c>
      <c r="BR733" s="29">
        <v>82.749859999999998</v>
      </c>
      <c r="BS733" s="29">
        <v>82.092860000000002</v>
      </c>
      <c r="BT733" s="29">
        <v>82.184780000000003</v>
      </c>
      <c r="BU733" s="29">
        <v>82.10342</v>
      </c>
      <c r="BV733" s="29">
        <v>79.77158</v>
      </c>
      <c r="BW733" s="29">
        <v>76.819710000000001</v>
      </c>
      <c r="BX733" s="29">
        <v>74.540210000000002</v>
      </c>
      <c r="BY733" s="29">
        <v>73.317710000000005</v>
      </c>
      <c r="BZ733" s="29">
        <v>71.742710000000002</v>
      </c>
      <c r="CA733" s="29">
        <v>70.757000000000005</v>
      </c>
      <c r="CB733" s="29">
        <v>70.124859999999998</v>
      </c>
    </row>
    <row r="734" spans="1:80" x14ac:dyDescent="0.25">
      <c r="A734" s="9" t="s">
        <v>163</v>
      </c>
      <c r="B734" s="9" t="s">
        <v>165</v>
      </c>
      <c r="C734" s="9" t="s">
        <v>19</v>
      </c>
      <c r="D734" s="9" t="s">
        <v>148</v>
      </c>
      <c r="E734" s="9">
        <v>2025</v>
      </c>
      <c r="F734" s="9">
        <v>5</v>
      </c>
      <c r="BE734" s="29">
        <v>65.142859999999999</v>
      </c>
      <c r="BF734" s="29">
        <v>65.114289999999997</v>
      </c>
      <c r="BG734" s="29">
        <v>64.93929</v>
      </c>
      <c r="BH734" s="29">
        <v>65.146429999999995</v>
      </c>
      <c r="BI734" s="29">
        <v>63.792859999999997</v>
      </c>
      <c r="BJ734" s="29">
        <v>63.057139999999997</v>
      </c>
      <c r="BK734" s="29">
        <v>63.924999999999997</v>
      </c>
      <c r="BL734" s="29">
        <v>67.442859999999996</v>
      </c>
      <c r="BM734" s="29">
        <v>73.724999999999994</v>
      </c>
      <c r="BN734" s="29">
        <v>78.06429</v>
      </c>
      <c r="BO734" s="29">
        <v>81.389279999999999</v>
      </c>
      <c r="BP734" s="29">
        <v>82.375</v>
      </c>
      <c r="BQ734" s="29">
        <v>81.964290000000005</v>
      </c>
      <c r="BR734" s="29">
        <v>82.889279999999999</v>
      </c>
      <c r="BS734" s="29">
        <v>81.757140000000007</v>
      </c>
      <c r="BT734" s="29">
        <v>80.974999999999994</v>
      </c>
      <c r="BU734" s="29">
        <v>80.724999999999994</v>
      </c>
      <c r="BV734" s="29">
        <v>80.621430000000004</v>
      </c>
      <c r="BW734" s="29">
        <v>81.31071</v>
      </c>
      <c r="BX734" s="29">
        <v>78.06071</v>
      </c>
      <c r="BY734" s="29">
        <v>74.707149999999999</v>
      </c>
      <c r="BZ734" s="29">
        <v>71.896429999999995</v>
      </c>
      <c r="CA734" s="29">
        <v>71.132140000000007</v>
      </c>
      <c r="CB734" s="29">
        <v>69.849999999999994</v>
      </c>
    </row>
    <row r="735" spans="1:80" x14ac:dyDescent="0.25">
      <c r="A735" s="9" t="s">
        <v>163</v>
      </c>
      <c r="B735" s="9" t="s">
        <v>165</v>
      </c>
      <c r="C735" s="9" t="s">
        <v>19</v>
      </c>
      <c r="D735" s="9" t="s">
        <v>148</v>
      </c>
      <c r="E735" s="9">
        <v>2025</v>
      </c>
      <c r="F735" s="9">
        <v>6</v>
      </c>
      <c r="BE735" s="29">
        <v>66.817710000000005</v>
      </c>
      <c r="BF735" s="29">
        <v>65.43929</v>
      </c>
      <c r="BG735" s="29">
        <v>65.203580000000002</v>
      </c>
      <c r="BH735" s="29">
        <v>64.835719999999995</v>
      </c>
      <c r="BI735" s="29">
        <v>65.192999999999998</v>
      </c>
      <c r="BJ735" s="29">
        <v>64.72157</v>
      </c>
      <c r="BK735" s="29">
        <v>64.72157</v>
      </c>
      <c r="BL735" s="29">
        <v>68.25</v>
      </c>
      <c r="BM735" s="29">
        <v>71.646289999999993</v>
      </c>
      <c r="BN735" s="29">
        <v>74.893649999999994</v>
      </c>
      <c r="BO735" s="29">
        <v>78.884</v>
      </c>
      <c r="BP735" s="29">
        <v>81.37764</v>
      </c>
      <c r="BQ735" s="29">
        <v>82.024069999999995</v>
      </c>
      <c r="BR735" s="29">
        <v>82.893010000000004</v>
      </c>
      <c r="BS735" s="29">
        <v>81.685860000000005</v>
      </c>
      <c r="BT735" s="29">
        <v>82.171570000000003</v>
      </c>
      <c r="BU735" s="29">
        <v>82.946430000000007</v>
      </c>
      <c r="BV735" s="29">
        <v>81.328580000000002</v>
      </c>
      <c r="BW735" s="29">
        <v>79.625140000000002</v>
      </c>
      <c r="BX735" s="29">
        <v>77.406360000000006</v>
      </c>
      <c r="BY735" s="29">
        <v>74.493639999999999</v>
      </c>
      <c r="BZ735" s="29">
        <v>72.025930000000002</v>
      </c>
      <c r="CA735" s="29">
        <v>70.908069999999995</v>
      </c>
      <c r="CB735" s="29">
        <v>69.715220000000002</v>
      </c>
    </row>
    <row r="736" spans="1:80" x14ac:dyDescent="0.25">
      <c r="A736" s="9" t="s">
        <v>163</v>
      </c>
      <c r="B736" s="9" t="s">
        <v>165</v>
      </c>
      <c r="C736" s="9" t="s">
        <v>19</v>
      </c>
      <c r="D736" s="9" t="s">
        <v>148</v>
      </c>
      <c r="E736" s="9">
        <v>2025</v>
      </c>
      <c r="F736" s="9">
        <v>7</v>
      </c>
      <c r="BE736" s="29">
        <v>70.216220000000007</v>
      </c>
      <c r="BF736" s="29">
        <v>69.444000000000003</v>
      </c>
      <c r="BG736" s="29">
        <v>69.411779999999993</v>
      </c>
      <c r="BH736" s="29">
        <v>69.104709999999997</v>
      </c>
      <c r="BI736" s="29">
        <v>68.772779999999997</v>
      </c>
      <c r="BJ736" s="29">
        <v>68.616860000000003</v>
      </c>
      <c r="BK736" s="29">
        <v>69.182360000000003</v>
      </c>
      <c r="BL736" s="29">
        <v>70.709280000000007</v>
      </c>
      <c r="BM736" s="29">
        <v>72.961780000000005</v>
      </c>
      <c r="BN736" s="29">
        <v>74.806929999999994</v>
      </c>
      <c r="BO736" s="29">
        <v>76.549000000000007</v>
      </c>
      <c r="BP736" s="29">
        <v>76.231350000000006</v>
      </c>
      <c r="BQ736" s="29">
        <v>77.637209999999996</v>
      </c>
      <c r="BR736" s="29">
        <v>80.307929999999999</v>
      </c>
      <c r="BS736" s="29">
        <v>81.341790000000003</v>
      </c>
      <c r="BT736" s="29">
        <v>80.512500000000003</v>
      </c>
      <c r="BU736" s="29">
        <v>79.218639999999994</v>
      </c>
      <c r="BV736" s="29">
        <v>78.677999999999997</v>
      </c>
      <c r="BW736" s="29">
        <v>78.749859999999998</v>
      </c>
      <c r="BX736" s="29">
        <v>76.269000000000005</v>
      </c>
      <c r="BY736" s="29">
        <v>74.064999999999998</v>
      </c>
      <c r="BZ736" s="29">
        <v>72.878429999999994</v>
      </c>
      <c r="CA736" s="29">
        <v>72.466220000000007</v>
      </c>
      <c r="CB736" s="29">
        <v>72.085650000000001</v>
      </c>
    </row>
    <row r="737" spans="1:80" x14ac:dyDescent="0.25">
      <c r="A737" s="9" t="s">
        <v>163</v>
      </c>
      <c r="B737" s="9" t="s">
        <v>165</v>
      </c>
      <c r="C737" s="9" t="s">
        <v>19</v>
      </c>
      <c r="D737" s="9" t="s">
        <v>148</v>
      </c>
      <c r="E737" s="9">
        <v>2025</v>
      </c>
      <c r="F737" s="9">
        <v>8</v>
      </c>
      <c r="BE737" s="29">
        <v>71.537570000000002</v>
      </c>
      <c r="BF737" s="29">
        <v>71.550790000000006</v>
      </c>
      <c r="BG737" s="29">
        <v>70.932929999999999</v>
      </c>
      <c r="BH737" s="29">
        <v>70.682929999999999</v>
      </c>
      <c r="BI737" s="29">
        <v>70.040210000000002</v>
      </c>
      <c r="BJ737" s="29">
        <v>69.922359999999998</v>
      </c>
      <c r="BK737" s="29">
        <v>70.054500000000004</v>
      </c>
      <c r="BL737" s="29">
        <v>70.959280000000007</v>
      </c>
      <c r="BM737" s="29">
        <v>74.394710000000003</v>
      </c>
      <c r="BN737" s="29">
        <v>78.09657</v>
      </c>
      <c r="BO737" s="29">
        <v>81.915210000000002</v>
      </c>
      <c r="BP737" s="29">
        <v>83.147220000000004</v>
      </c>
      <c r="BQ737" s="29">
        <v>84.498149999999995</v>
      </c>
      <c r="BR737" s="29">
        <v>83.776719999999997</v>
      </c>
      <c r="BS737" s="29">
        <v>84.628720000000001</v>
      </c>
      <c r="BT737" s="29">
        <v>85.035709999999995</v>
      </c>
      <c r="BU737" s="29">
        <v>84.275149999999996</v>
      </c>
      <c r="BV737" s="29">
        <v>84.143010000000004</v>
      </c>
      <c r="BW737" s="29">
        <v>81.110860000000002</v>
      </c>
      <c r="BX737" s="29">
        <v>78.644710000000003</v>
      </c>
      <c r="BY737" s="29">
        <v>75.847210000000004</v>
      </c>
      <c r="BZ737" s="29">
        <v>74.225139999999996</v>
      </c>
      <c r="CA737" s="29">
        <v>73.607280000000003</v>
      </c>
      <c r="CB737" s="29">
        <v>73.094570000000004</v>
      </c>
    </row>
    <row r="738" spans="1:80" x14ac:dyDescent="0.25">
      <c r="A738" s="9" t="s">
        <v>163</v>
      </c>
      <c r="B738" s="9" t="s">
        <v>165</v>
      </c>
      <c r="C738" s="9" t="s">
        <v>19</v>
      </c>
      <c r="D738" s="9" t="s">
        <v>148</v>
      </c>
      <c r="E738" s="9">
        <v>2025</v>
      </c>
      <c r="F738" s="9">
        <v>9</v>
      </c>
      <c r="BE738" s="29">
        <v>74.307140000000004</v>
      </c>
      <c r="BF738" s="29">
        <v>73.646429999999995</v>
      </c>
      <c r="BG738" s="29">
        <v>72.528570000000002</v>
      </c>
      <c r="BH738" s="29">
        <v>72.396429999999995</v>
      </c>
      <c r="BI738" s="29">
        <v>72.617859999999993</v>
      </c>
      <c r="BJ738" s="29">
        <v>71.557140000000004</v>
      </c>
      <c r="BK738" s="29">
        <v>72.764279999999999</v>
      </c>
      <c r="BL738" s="29">
        <v>73.457149999999999</v>
      </c>
      <c r="BM738" s="29">
        <v>79.285709999999995</v>
      </c>
      <c r="BN738" s="29">
        <v>84.521429999999995</v>
      </c>
      <c r="BO738" s="29">
        <v>89.317859999999996</v>
      </c>
      <c r="BP738" s="29">
        <v>92.525000000000006</v>
      </c>
      <c r="BQ738" s="29">
        <v>91.292850000000001</v>
      </c>
      <c r="BR738" s="29">
        <v>89.85</v>
      </c>
      <c r="BS738" s="29">
        <v>89.921419999999998</v>
      </c>
      <c r="BT738" s="29">
        <v>88.742859999999993</v>
      </c>
      <c r="BU738" s="29">
        <v>89.771429999999995</v>
      </c>
      <c r="BV738" s="29">
        <v>89.785709999999995</v>
      </c>
      <c r="BW738" s="29">
        <v>86.974999999999994</v>
      </c>
      <c r="BX738" s="29">
        <v>83.414280000000005</v>
      </c>
      <c r="BY738" s="29">
        <v>80.353570000000005</v>
      </c>
      <c r="BZ738" s="29">
        <v>79.485720000000001</v>
      </c>
      <c r="CA738" s="29">
        <v>78.221429999999998</v>
      </c>
      <c r="CB738" s="29">
        <v>75.264279999999999</v>
      </c>
    </row>
    <row r="739" spans="1:80" x14ac:dyDescent="0.25">
      <c r="A739" s="9" t="s">
        <v>163</v>
      </c>
      <c r="B739" s="9" t="s">
        <v>165</v>
      </c>
      <c r="C739" s="9" t="s">
        <v>19</v>
      </c>
      <c r="D739" s="9" t="s">
        <v>148</v>
      </c>
      <c r="E739" s="9">
        <v>2025</v>
      </c>
      <c r="F739" s="9">
        <v>10</v>
      </c>
      <c r="BE739" s="29">
        <v>71.329350000000005</v>
      </c>
      <c r="BF739" s="29">
        <v>69.97578</v>
      </c>
      <c r="BG739" s="29">
        <v>69.790210000000002</v>
      </c>
      <c r="BH739" s="29">
        <v>69.435569999999998</v>
      </c>
      <c r="BI739" s="29">
        <v>68.21414</v>
      </c>
      <c r="BJ739" s="29">
        <v>67.96414</v>
      </c>
      <c r="BK739" s="29">
        <v>68.160709999999995</v>
      </c>
      <c r="BL739" s="29">
        <v>68.435569999999998</v>
      </c>
      <c r="BM739" s="29">
        <v>71.736639999999994</v>
      </c>
      <c r="BN739" s="29">
        <v>75.952789999999993</v>
      </c>
      <c r="BO739" s="29">
        <v>79.824849999999998</v>
      </c>
      <c r="BP739" s="29">
        <v>81.495639999999995</v>
      </c>
      <c r="BQ739" s="29">
        <v>81.879360000000005</v>
      </c>
      <c r="BR739" s="29">
        <v>82.749859999999998</v>
      </c>
      <c r="BS739" s="29">
        <v>82.092860000000002</v>
      </c>
      <c r="BT739" s="29">
        <v>82.184780000000003</v>
      </c>
      <c r="BU739" s="29">
        <v>82.10342</v>
      </c>
      <c r="BV739" s="29">
        <v>79.77158</v>
      </c>
      <c r="BW739" s="29">
        <v>76.819710000000001</v>
      </c>
      <c r="BX739" s="29">
        <v>74.540210000000002</v>
      </c>
      <c r="BY739" s="29">
        <v>73.317710000000005</v>
      </c>
      <c r="BZ739" s="29">
        <v>71.742710000000002</v>
      </c>
      <c r="CA739" s="29">
        <v>70.757000000000005</v>
      </c>
      <c r="CB739" s="29">
        <v>70.124859999999998</v>
      </c>
    </row>
    <row r="740" spans="1:80" x14ac:dyDescent="0.25">
      <c r="A740" s="9" t="s">
        <v>163</v>
      </c>
      <c r="B740" s="9" t="s">
        <v>165</v>
      </c>
      <c r="C740" s="9" t="s">
        <v>19</v>
      </c>
      <c r="D740" s="9" t="s">
        <v>148</v>
      </c>
      <c r="E740" s="9">
        <v>2026</v>
      </c>
      <c r="F740" s="9">
        <v>5</v>
      </c>
      <c r="BE740" s="29">
        <v>65.142859999999999</v>
      </c>
      <c r="BF740" s="29">
        <v>65.114289999999997</v>
      </c>
      <c r="BG740" s="29">
        <v>64.93929</v>
      </c>
      <c r="BH740" s="29">
        <v>65.146429999999995</v>
      </c>
      <c r="BI740" s="29">
        <v>63.792859999999997</v>
      </c>
      <c r="BJ740" s="29">
        <v>63.057139999999997</v>
      </c>
      <c r="BK740" s="29">
        <v>63.924999999999997</v>
      </c>
      <c r="BL740" s="29">
        <v>67.442859999999996</v>
      </c>
      <c r="BM740" s="29">
        <v>73.724999999999994</v>
      </c>
      <c r="BN740" s="29">
        <v>78.06429</v>
      </c>
      <c r="BO740" s="29">
        <v>81.389279999999999</v>
      </c>
      <c r="BP740" s="29">
        <v>82.375</v>
      </c>
      <c r="BQ740" s="29">
        <v>81.964290000000005</v>
      </c>
      <c r="BR740" s="29">
        <v>82.889279999999999</v>
      </c>
      <c r="BS740" s="29">
        <v>81.757140000000007</v>
      </c>
      <c r="BT740" s="29">
        <v>80.974999999999994</v>
      </c>
      <c r="BU740" s="29">
        <v>80.724999999999994</v>
      </c>
      <c r="BV740" s="29">
        <v>80.621430000000004</v>
      </c>
      <c r="BW740" s="29">
        <v>81.31071</v>
      </c>
      <c r="BX740" s="29">
        <v>78.06071</v>
      </c>
      <c r="BY740" s="29">
        <v>74.707149999999999</v>
      </c>
      <c r="BZ740" s="29">
        <v>71.896429999999995</v>
      </c>
      <c r="CA740" s="29">
        <v>71.132140000000007</v>
      </c>
      <c r="CB740" s="29">
        <v>69.849999999999994</v>
      </c>
    </row>
    <row r="741" spans="1:80" x14ac:dyDescent="0.25">
      <c r="A741" s="9" t="s">
        <v>163</v>
      </c>
      <c r="B741" s="9" t="s">
        <v>165</v>
      </c>
      <c r="C741" s="9" t="s">
        <v>19</v>
      </c>
      <c r="D741" s="9" t="s">
        <v>148</v>
      </c>
      <c r="E741" s="9">
        <v>2026</v>
      </c>
      <c r="F741" s="9">
        <v>6</v>
      </c>
      <c r="BE741" s="29">
        <v>66.817710000000005</v>
      </c>
      <c r="BF741" s="29">
        <v>65.43929</v>
      </c>
      <c r="BG741" s="29">
        <v>65.203580000000002</v>
      </c>
      <c r="BH741" s="29">
        <v>64.835719999999995</v>
      </c>
      <c r="BI741" s="29">
        <v>65.192999999999998</v>
      </c>
      <c r="BJ741" s="29">
        <v>64.72157</v>
      </c>
      <c r="BK741" s="29">
        <v>64.72157</v>
      </c>
      <c r="BL741" s="29">
        <v>68.25</v>
      </c>
      <c r="BM741" s="29">
        <v>71.646289999999993</v>
      </c>
      <c r="BN741" s="29">
        <v>74.893649999999994</v>
      </c>
      <c r="BO741" s="29">
        <v>78.884</v>
      </c>
      <c r="BP741" s="29">
        <v>81.37764</v>
      </c>
      <c r="BQ741" s="29">
        <v>82.024069999999995</v>
      </c>
      <c r="BR741" s="29">
        <v>82.893010000000004</v>
      </c>
      <c r="BS741" s="29">
        <v>81.685860000000005</v>
      </c>
      <c r="BT741" s="29">
        <v>82.171570000000003</v>
      </c>
      <c r="BU741" s="29">
        <v>82.946430000000007</v>
      </c>
      <c r="BV741" s="29">
        <v>81.328580000000002</v>
      </c>
      <c r="BW741" s="29">
        <v>79.625140000000002</v>
      </c>
      <c r="BX741" s="29">
        <v>77.406360000000006</v>
      </c>
      <c r="BY741" s="29">
        <v>74.493639999999999</v>
      </c>
      <c r="BZ741" s="29">
        <v>72.025930000000002</v>
      </c>
      <c r="CA741" s="29">
        <v>70.908069999999995</v>
      </c>
      <c r="CB741" s="29">
        <v>69.715220000000002</v>
      </c>
    </row>
    <row r="742" spans="1:80" x14ac:dyDescent="0.25">
      <c r="A742" s="9" t="s">
        <v>163</v>
      </c>
      <c r="B742" s="9" t="s">
        <v>165</v>
      </c>
      <c r="C742" s="9" t="s">
        <v>19</v>
      </c>
      <c r="D742" s="9" t="s">
        <v>148</v>
      </c>
      <c r="E742" s="9">
        <v>2026</v>
      </c>
      <c r="F742" s="9">
        <v>7</v>
      </c>
      <c r="BE742" s="29">
        <v>70.216220000000007</v>
      </c>
      <c r="BF742" s="29">
        <v>69.444000000000003</v>
      </c>
      <c r="BG742" s="29">
        <v>69.411779999999993</v>
      </c>
      <c r="BH742" s="29">
        <v>69.104709999999997</v>
      </c>
      <c r="BI742" s="29">
        <v>68.772779999999997</v>
      </c>
      <c r="BJ742" s="29">
        <v>68.616860000000003</v>
      </c>
      <c r="BK742" s="29">
        <v>69.182360000000003</v>
      </c>
      <c r="BL742" s="29">
        <v>70.709280000000007</v>
      </c>
      <c r="BM742" s="29">
        <v>72.961780000000005</v>
      </c>
      <c r="BN742" s="29">
        <v>74.806929999999994</v>
      </c>
      <c r="BO742" s="29">
        <v>76.549000000000007</v>
      </c>
      <c r="BP742" s="29">
        <v>76.231350000000006</v>
      </c>
      <c r="BQ742" s="29">
        <v>77.637209999999996</v>
      </c>
      <c r="BR742" s="29">
        <v>80.307929999999999</v>
      </c>
      <c r="BS742" s="29">
        <v>81.341790000000003</v>
      </c>
      <c r="BT742" s="29">
        <v>80.512500000000003</v>
      </c>
      <c r="BU742" s="29">
        <v>79.218639999999994</v>
      </c>
      <c r="BV742" s="29">
        <v>78.677999999999997</v>
      </c>
      <c r="BW742" s="29">
        <v>78.749859999999998</v>
      </c>
      <c r="BX742" s="29">
        <v>76.269000000000005</v>
      </c>
      <c r="BY742" s="29">
        <v>74.064999999999998</v>
      </c>
      <c r="BZ742" s="29">
        <v>72.878429999999994</v>
      </c>
      <c r="CA742" s="29">
        <v>72.466220000000007</v>
      </c>
      <c r="CB742" s="29">
        <v>72.085650000000001</v>
      </c>
    </row>
    <row r="743" spans="1:80" x14ac:dyDescent="0.25">
      <c r="A743" s="9" t="s">
        <v>163</v>
      </c>
      <c r="B743" s="9" t="s">
        <v>165</v>
      </c>
      <c r="C743" s="9" t="s">
        <v>19</v>
      </c>
      <c r="D743" s="9" t="s">
        <v>148</v>
      </c>
      <c r="E743" s="9">
        <v>2026</v>
      </c>
      <c r="F743" s="9">
        <v>8</v>
      </c>
      <c r="BE743" s="29">
        <v>71.537570000000002</v>
      </c>
      <c r="BF743" s="29">
        <v>71.550790000000006</v>
      </c>
      <c r="BG743" s="29">
        <v>70.932929999999999</v>
      </c>
      <c r="BH743" s="29">
        <v>70.682929999999999</v>
      </c>
      <c r="BI743" s="29">
        <v>70.040210000000002</v>
      </c>
      <c r="BJ743" s="29">
        <v>69.922359999999998</v>
      </c>
      <c r="BK743" s="29">
        <v>70.054500000000004</v>
      </c>
      <c r="BL743" s="29">
        <v>70.959280000000007</v>
      </c>
      <c r="BM743" s="29">
        <v>74.394710000000003</v>
      </c>
      <c r="BN743" s="29">
        <v>78.09657</v>
      </c>
      <c r="BO743" s="29">
        <v>81.915210000000002</v>
      </c>
      <c r="BP743" s="29">
        <v>83.147220000000004</v>
      </c>
      <c r="BQ743" s="29">
        <v>84.498149999999995</v>
      </c>
      <c r="BR743" s="29">
        <v>83.776719999999997</v>
      </c>
      <c r="BS743" s="29">
        <v>84.628720000000001</v>
      </c>
      <c r="BT743" s="29">
        <v>85.035709999999995</v>
      </c>
      <c r="BU743" s="29">
        <v>84.275149999999996</v>
      </c>
      <c r="BV743" s="29">
        <v>84.143010000000004</v>
      </c>
      <c r="BW743" s="29">
        <v>81.110860000000002</v>
      </c>
      <c r="BX743" s="29">
        <v>78.644710000000003</v>
      </c>
      <c r="BY743" s="29">
        <v>75.847210000000004</v>
      </c>
      <c r="BZ743" s="29">
        <v>74.225139999999996</v>
      </c>
      <c r="CA743" s="29">
        <v>73.607280000000003</v>
      </c>
      <c r="CB743" s="29">
        <v>73.094570000000004</v>
      </c>
    </row>
    <row r="744" spans="1:80" x14ac:dyDescent="0.25">
      <c r="A744" s="9" t="s">
        <v>163</v>
      </c>
      <c r="B744" s="9" t="s">
        <v>165</v>
      </c>
      <c r="C744" s="9" t="s">
        <v>19</v>
      </c>
      <c r="D744" s="9" t="s">
        <v>148</v>
      </c>
      <c r="E744" s="9">
        <v>2026</v>
      </c>
      <c r="F744" s="9">
        <v>9</v>
      </c>
      <c r="BE744" s="29">
        <v>74.307140000000004</v>
      </c>
      <c r="BF744" s="29">
        <v>73.646429999999995</v>
      </c>
      <c r="BG744" s="29">
        <v>72.528570000000002</v>
      </c>
      <c r="BH744" s="29">
        <v>72.396429999999995</v>
      </c>
      <c r="BI744" s="29">
        <v>72.617859999999993</v>
      </c>
      <c r="BJ744" s="29">
        <v>71.557140000000004</v>
      </c>
      <c r="BK744" s="29">
        <v>72.764279999999999</v>
      </c>
      <c r="BL744" s="29">
        <v>73.457149999999999</v>
      </c>
      <c r="BM744" s="29">
        <v>79.285709999999995</v>
      </c>
      <c r="BN744" s="29">
        <v>84.521429999999995</v>
      </c>
      <c r="BO744" s="29">
        <v>89.317859999999996</v>
      </c>
      <c r="BP744" s="29">
        <v>92.525000000000006</v>
      </c>
      <c r="BQ744" s="29">
        <v>91.292850000000001</v>
      </c>
      <c r="BR744" s="29">
        <v>89.85</v>
      </c>
      <c r="BS744" s="29">
        <v>89.921419999999998</v>
      </c>
      <c r="BT744" s="29">
        <v>88.742859999999993</v>
      </c>
      <c r="BU744" s="29">
        <v>89.771429999999995</v>
      </c>
      <c r="BV744" s="29">
        <v>89.785709999999995</v>
      </c>
      <c r="BW744" s="29">
        <v>86.974999999999994</v>
      </c>
      <c r="BX744" s="29">
        <v>83.414280000000005</v>
      </c>
      <c r="BY744" s="29">
        <v>80.353570000000005</v>
      </c>
      <c r="BZ744" s="29">
        <v>79.485720000000001</v>
      </c>
      <c r="CA744" s="29">
        <v>78.221429999999998</v>
      </c>
      <c r="CB744" s="29">
        <v>75.264279999999999</v>
      </c>
    </row>
    <row r="745" spans="1:80" x14ac:dyDescent="0.25">
      <c r="A745" s="9" t="s">
        <v>163</v>
      </c>
      <c r="B745" s="9" t="s">
        <v>165</v>
      </c>
      <c r="C745" s="9" t="s">
        <v>19</v>
      </c>
      <c r="D745" s="9" t="s">
        <v>148</v>
      </c>
      <c r="E745" s="9">
        <v>2026</v>
      </c>
      <c r="F745" s="9">
        <v>10</v>
      </c>
      <c r="BE745" s="29">
        <v>71.329350000000005</v>
      </c>
      <c r="BF745" s="29">
        <v>69.97578</v>
      </c>
      <c r="BG745" s="29">
        <v>69.790210000000002</v>
      </c>
      <c r="BH745" s="29">
        <v>69.435569999999998</v>
      </c>
      <c r="BI745" s="29">
        <v>68.21414</v>
      </c>
      <c r="BJ745" s="29">
        <v>67.96414</v>
      </c>
      <c r="BK745" s="29">
        <v>68.160709999999995</v>
      </c>
      <c r="BL745" s="29">
        <v>68.435569999999998</v>
      </c>
      <c r="BM745" s="29">
        <v>71.736639999999994</v>
      </c>
      <c r="BN745" s="29">
        <v>75.952789999999993</v>
      </c>
      <c r="BO745" s="29">
        <v>79.824849999999998</v>
      </c>
      <c r="BP745" s="29">
        <v>81.495639999999995</v>
      </c>
      <c r="BQ745" s="29">
        <v>81.879360000000005</v>
      </c>
      <c r="BR745" s="29">
        <v>82.749859999999998</v>
      </c>
      <c r="BS745" s="29">
        <v>82.092860000000002</v>
      </c>
      <c r="BT745" s="29">
        <v>82.184780000000003</v>
      </c>
      <c r="BU745" s="29">
        <v>82.10342</v>
      </c>
      <c r="BV745" s="29">
        <v>79.77158</v>
      </c>
      <c r="BW745" s="29">
        <v>76.819710000000001</v>
      </c>
      <c r="BX745" s="29">
        <v>74.540210000000002</v>
      </c>
      <c r="BY745" s="29">
        <v>73.317710000000005</v>
      </c>
      <c r="BZ745" s="29">
        <v>71.742710000000002</v>
      </c>
      <c r="CA745" s="29">
        <v>70.757000000000005</v>
      </c>
      <c r="CB745" s="29">
        <v>70.124859999999998</v>
      </c>
    </row>
    <row r="746" spans="1:80" x14ac:dyDescent="0.25">
      <c r="A746" s="9" t="s">
        <v>163</v>
      </c>
      <c r="B746" s="9" t="s">
        <v>165</v>
      </c>
      <c r="C746" s="9" t="s">
        <v>19</v>
      </c>
      <c r="D746" s="9" t="s">
        <v>17</v>
      </c>
      <c r="E746" s="9">
        <v>2015</v>
      </c>
      <c r="F746" s="9"/>
      <c r="BE746" s="29">
        <v>70.719639999999998</v>
      </c>
      <c r="BF746" s="29">
        <v>70.020099999999999</v>
      </c>
      <c r="BG746" s="29">
        <v>69.519210000000001</v>
      </c>
      <c r="BH746" s="29">
        <v>69.254919999999998</v>
      </c>
      <c r="BI746" s="29">
        <v>69.155969999999996</v>
      </c>
      <c r="BJ746" s="29">
        <v>68.704459999999997</v>
      </c>
      <c r="BK746" s="29">
        <v>69.180679999999995</v>
      </c>
      <c r="BL746" s="29">
        <v>70.84393</v>
      </c>
      <c r="BM746" s="29">
        <v>74.572100000000006</v>
      </c>
      <c r="BN746" s="29">
        <v>78.079639999999998</v>
      </c>
      <c r="BO746" s="29">
        <v>81.666550000000001</v>
      </c>
      <c r="BP746" s="29">
        <v>83.320329999999998</v>
      </c>
      <c r="BQ746" s="29">
        <v>83.863069999999993</v>
      </c>
      <c r="BR746" s="29">
        <v>84.20693</v>
      </c>
      <c r="BS746" s="29">
        <v>84.394419999999997</v>
      </c>
      <c r="BT746" s="29">
        <v>84.115629999999996</v>
      </c>
      <c r="BU746" s="29">
        <v>84.052890000000005</v>
      </c>
      <c r="BV746" s="29">
        <v>83.483819999999994</v>
      </c>
      <c r="BW746" s="29">
        <v>81.615219999999994</v>
      </c>
      <c r="BX746" s="29">
        <v>78.933620000000005</v>
      </c>
      <c r="BY746" s="29">
        <v>76.189859999999996</v>
      </c>
      <c r="BZ746" s="29">
        <v>74.653779999999998</v>
      </c>
      <c r="CA746" s="29">
        <v>73.800749999999994</v>
      </c>
      <c r="CB746" s="29">
        <v>72.539929999999998</v>
      </c>
    </row>
    <row r="747" spans="1:80" x14ac:dyDescent="0.25">
      <c r="A747" s="9" t="s">
        <v>163</v>
      </c>
      <c r="B747" s="9" t="s">
        <v>165</v>
      </c>
      <c r="C747" s="9" t="s">
        <v>19</v>
      </c>
      <c r="D747" s="9" t="s">
        <v>17</v>
      </c>
      <c r="E747" s="9">
        <v>2016</v>
      </c>
      <c r="F747" s="9"/>
      <c r="BE747" s="29">
        <v>70.719639999999998</v>
      </c>
      <c r="BF747" s="29">
        <v>70.020099999999999</v>
      </c>
      <c r="BG747" s="29">
        <v>69.519210000000001</v>
      </c>
      <c r="BH747" s="29">
        <v>69.254919999999998</v>
      </c>
      <c r="BI747" s="29">
        <v>69.155969999999996</v>
      </c>
      <c r="BJ747" s="29">
        <v>68.704459999999997</v>
      </c>
      <c r="BK747" s="29">
        <v>69.180679999999995</v>
      </c>
      <c r="BL747" s="29">
        <v>70.84393</v>
      </c>
      <c r="BM747" s="29">
        <v>74.572100000000006</v>
      </c>
      <c r="BN747" s="29">
        <v>78.079639999999998</v>
      </c>
      <c r="BO747" s="29">
        <v>81.666550000000001</v>
      </c>
      <c r="BP747" s="29">
        <v>83.320329999999998</v>
      </c>
      <c r="BQ747" s="29">
        <v>83.863069999999993</v>
      </c>
      <c r="BR747" s="29">
        <v>84.20693</v>
      </c>
      <c r="BS747" s="29">
        <v>84.394419999999997</v>
      </c>
      <c r="BT747" s="29">
        <v>84.115629999999996</v>
      </c>
      <c r="BU747" s="29">
        <v>84.052890000000005</v>
      </c>
      <c r="BV747" s="29">
        <v>83.483819999999994</v>
      </c>
      <c r="BW747" s="29">
        <v>81.615219999999994</v>
      </c>
      <c r="BX747" s="29">
        <v>78.933620000000005</v>
      </c>
      <c r="BY747" s="29">
        <v>76.189859999999996</v>
      </c>
      <c r="BZ747" s="29">
        <v>74.653779999999998</v>
      </c>
      <c r="CA747" s="29">
        <v>73.800749999999994</v>
      </c>
      <c r="CB747" s="29">
        <v>72.539929999999998</v>
      </c>
    </row>
    <row r="748" spans="1:80" x14ac:dyDescent="0.25">
      <c r="A748" s="9" t="s">
        <v>163</v>
      </c>
      <c r="B748" s="9" t="s">
        <v>165</v>
      </c>
      <c r="C748" s="9" t="s">
        <v>19</v>
      </c>
      <c r="D748" s="9" t="s">
        <v>17</v>
      </c>
      <c r="E748" s="9">
        <v>2017</v>
      </c>
      <c r="F748" s="9"/>
      <c r="BE748" s="29">
        <v>70.719639999999998</v>
      </c>
      <c r="BF748" s="29">
        <v>70.020099999999999</v>
      </c>
      <c r="BG748" s="29">
        <v>69.519210000000001</v>
      </c>
      <c r="BH748" s="29">
        <v>69.254919999999998</v>
      </c>
      <c r="BI748" s="29">
        <v>69.155969999999996</v>
      </c>
      <c r="BJ748" s="29">
        <v>68.704459999999997</v>
      </c>
      <c r="BK748" s="29">
        <v>69.180679999999995</v>
      </c>
      <c r="BL748" s="29">
        <v>70.84393</v>
      </c>
      <c r="BM748" s="29">
        <v>74.572100000000006</v>
      </c>
      <c r="BN748" s="29">
        <v>78.079639999999998</v>
      </c>
      <c r="BO748" s="29">
        <v>81.666550000000001</v>
      </c>
      <c r="BP748" s="29">
        <v>83.320329999999998</v>
      </c>
      <c r="BQ748" s="29">
        <v>83.863069999999993</v>
      </c>
      <c r="BR748" s="29">
        <v>84.20693</v>
      </c>
      <c r="BS748" s="29">
        <v>84.394419999999997</v>
      </c>
      <c r="BT748" s="29">
        <v>84.115629999999996</v>
      </c>
      <c r="BU748" s="29">
        <v>84.052890000000005</v>
      </c>
      <c r="BV748" s="29">
        <v>83.483819999999994</v>
      </c>
      <c r="BW748" s="29">
        <v>81.615219999999994</v>
      </c>
      <c r="BX748" s="29">
        <v>78.933620000000005</v>
      </c>
      <c r="BY748" s="29">
        <v>76.189859999999996</v>
      </c>
      <c r="BZ748" s="29">
        <v>74.653779999999998</v>
      </c>
      <c r="CA748" s="29">
        <v>73.800749999999994</v>
      </c>
      <c r="CB748" s="29">
        <v>72.539929999999998</v>
      </c>
    </row>
    <row r="749" spans="1:80" x14ac:dyDescent="0.25">
      <c r="A749" s="9" t="s">
        <v>163</v>
      </c>
      <c r="B749" s="9" t="s">
        <v>165</v>
      </c>
      <c r="C749" s="9" t="s">
        <v>19</v>
      </c>
      <c r="D749" s="9" t="s">
        <v>17</v>
      </c>
      <c r="E749" s="9">
        <v>2018</v>
      </c>
      <c r="F749" s="9"/>
      <c r="BE749" s="29">
        <v>70.719639999999998</v>
      </c>
      <c r="BF749" s="29">
        <v>70.020099999999999</v>
      </c>
      <c r="BG749" s="29">
        <v>69.519210000000001</v>
      </c>
      <c r="BH749" s="29">
        <v>69.254919999999998</v>
      </c>
      <c r="BI749" s="29">
        <v>69.155969999999996</v>
      </c>
      <c r="BJ749" s="29">
        <v>68.704459999999997</v>
      </c>
      <c r="BK749" s="29">
        <v>69.180679999999995</v>
      </c>
      <c r="BL749" s="29">
        <v>70.84393</v>
      </c>
      <c r="BM749" s="29">
        <v>74.572100000000006</v>
      </c>
      <c r="BN749" s="29">
        <v>78.079639999999998</v>
      </c>
      <c r="BO749" s="29">
        <v>81.666550000000001</v>
      </c>
      <c r="BP749" s="29">
        <v>83.320329999999998</v>
      </c>
      <c r="BQ749" s="29">
        <v>83.863069999999993</v>
      </c>
      <c r="BR749" s="29">
        <v>84.20693</v>
      </c>
      <c r="BS749" s="29">
        <v>84.394419999999997</v>
      </c>
      <c r="BT749" s="29">
        <v>84.115629999999996</v>
      </c>
      <c r="BU749" s="29">
        <v>84.052890000000005</v>
      </c>
      <c r="BV749" s="29">
        <v>83.483819999999994</v>
      </c>
      <c r="BW749" s="29">
        <v>81.615219999999994</v>
      </c>
      <c r="BX749" s="29">
        <v>78.933620000000005</v>
      </c>
      <c r="BY749" s="29">
        <v>76.189859999999996</v>
      </c>
      <c r="BZ749" s="29">
        <v>74.653779999999998</v>
      </c>
      <c r="CA749" s="29">
        <v>73.800749999999994</v>
      </c>
      <c r="CB749" s="29">
        <v>72.539929999999998</v>
      </c>
    </row>
    <row r="750" spans="1:80" x14ac:dyDescent="0.25">
      <c r="A750" s="9" t="s">
        <v>163</v>
      </c>
      <c r="B750" s="9" t="s">
        <v>165</v>
      </c>
      <c r="C750" s="9" t="s">
        <v>19</v>
      </c>
      <c r="D750" s="9" t="s">
        <v>17</v>
      </c>
      <c r="E750" s="9">
        <v>2019</v>
      </c>
      <c r="F750" s="9"/>
      <c r="BE750" s="29">
        <v>70.719639999999998</v>
      </c>
      <c r="BF750" s="29">
        <v>70.020099999999999</v>
      </c>
      <c r="BG750" s="29">
        <v>69.519210000000001</v>
      </c>
      <c r="BH750" s="29">
        <v>69.254919999999998</v>
      </c>
      <c r="BI750" s="29">
        <v>69.155969999999996</v>
      </c>
      <c r="BJ750" s="29">
        <v>68.704459999999997</v>
      </c>
      <c r="BK750" s="29">
        <v>69.180679999999995</v>
      </c>
      <c r="BL750" s="29">
        <v>70.84393</v>
      </c>
      <c r="BM750" s="29">
        <v>74.572100000000006</v>
      </c>
      <c r="BN750" s="29">
        <v>78.079639999999998</v>
      </c>
      <c r="BO750" s="29">
        <v>81.666550000000001</v>
      </c>
      <c r="BP750" s="29">
        <v>83.320329999999998</v>
      </c>
      <c r="BQ750" s="29">
        <v>83.863069999999993</v>
      </c>
      <c r="BR750" s="29">
        <v>84.20693</v>
      </c>
      <c r="BS750" s="29">
        <v>84.394419999999997</v>
      </c>
      <c r="BT750" s="29">
        <v>84.115629999999996</v>
      </c>
      <c r="BU750" s="29">
        <v>84.052890000000005</v>
      </c>
      <c r="BV750" s="29">
        <v>83.483819999999994</v>
      </c>
      <c r="BW750" s="29">
        <v>81.615219999999994</v>
      </c>
      <c r="BX750" s="29">
        <v>78.933620000000005</v>
      </c>
      <c r="BY750" s="29">
        <v>76.189859999999996</v>
      </c>
      <c r="BZ750" s="29">
        <v>74.653779999999998</v>
      </c>
      <c r="CA750" s="29">
        <v>73.800749999999994</v>
      </c>
      <c r="CB750" s="29">
        <v>72.539929999999998</v>
      </c>
    </row>
    <row r="751" spans="1:80" x14ac:dyDescent="0.25">
      <c r="A751" s="9" t="s">
        <v>163</v>
      </c>
      <c r="B751" s="9" t="s">
        <v>165</v>
      </c>
      <c r="C751" s="9" t="s">
        <v>19</v>
      </c>
      <c r="D751" s="9" t="s">
        <v>17</v>
      </c>
      <c r="E751" s="9">
        <v>2020</v>
      </c>
      <c r="F751" s="9"/>
      <c r="BE751" s="29">
        <v>70.719639999999998</v>
      </c>
      <c r="BF751" s="29">
        <v>70.020099999999999</v>
      </c>
      <c r="BG751" s="29">
        <v>69.519210000000001</v>
      </c>
      <c r="BH751" s="29">
        <v>69.254919999999998</v>
      </c>
      <c r="BI751" s="29">
        <v>69.155969999999996</v>
      </c>
      <c r="BJ751" s="29">
        <v>68.704459999999997</v>
      </c>
      <c r="BK751" s="29">
        <v>69.180679999999995</v>
      </c>
      <c r="BL751" s="29">
        <v>70.84393</v>
      </c>
      <c r="BM751" s="29">
        <v>74.572100000000006</v>
      </c>
      <c r="BN751" s="29">
        <v>78.079639999999998</v>
      </c>
      <c r="BO751" s="29">
        <v>81.666550000000001</v>
      </c>
      <c r="BP751" s="29">
        <v>83.320329999999998</v>
      </c>
      <c r="BQ751" s="29">
        <v>83.863069999999993</v>
      </c>
      <c r="BR751" s="29">
        <v>84.20693</v>
      </c>
      <c r="BS751" s="29">
        <v>84.394419999999997</v>
      </c>
      <c r="BT751" s="29">
        <v>84.115629999999996</v>
      </c>
      <c r="BU751" s="29">
        <v>84.052890000000005</v>
      </c>
      <c r="BV751" s="29">
        <v>83.483819999999994</v>
      </c>
      <c r="BW751" s="29">
        <v>81.615219999999994</v>
      </c>
      <c r="BX751" s="29">
        <v>78.933620000000005</v>
      </c>
      <c r="BY751" s="29">
        <v>76.189859999999996</v>
      </c>
      <c r="BZ751" s="29">
        <v>74.653779999999998</v>
      </c>
      <c r="CA751" s="29">
        <v>73.800749999999994</v>
      </c>
      <c r="CB751" s="29">
        <v>72.539929999999998</v>
      </c>
    </row>
    <row r="752" spans="1:80" x14ac:dyDescent="0.25">
      <c r="A752" s="9" t="s">
        <v>163</v>
      </c>
      <c r="B752" s="9" t="s">
        <v>165</v>
      </c>
      <c r="C752" s="9" t="s">
        <v>19</v>
      </c>
      <c r="D752" s="9" t="s">
        <v>17</v>
      </c>
      <c r="E752" s="9">
        <v>2021</v>
      </c>
      <c r="F752" s="9"/>
      <c r="BE752" s="29">
        <v>70.719639999999998</v>
      </c>
      <c r="BF752" s="29">
        <v>70.020099999999999</v>
      </c>
      <c r="BG752" s="29">
        <v>69.519210000000001</v>
      </c>
      <c r="BH752" s="29">
        <v>69.254919999999998</v>
      </c>
      <c r="BI752" s="29">
        <v>69.155969999999996</v>
      </c>
      <c r="BJ752" s="29">
        <v>68.704459999999997</v>
      </c>
      <c r="BK752" s="29">
        <v>69.180679999999995</v>
      </c>
      <c r="BL752" s="29">
        <v>70.84393</v>
      </c>
      <c r="BM752" s="29">
        <v>74.572100000000006</v>
      </c>
      <c r="BN752" s="29">
        <v>78.079639999999998</v>
      </c>
      <c r="BO752" s="29">
        <v>81.666550000000001</v>
      </c>
      <c r="BP752" s="29">
        <v>83.320329999999998</v>
      </c>
      <c r="BQ752" s="29">
        <v>83.863069999999993</v>
      </c>
      <c r="BR752" s="29">
        <v>84.20693</v>
      </c>
      <c r="BS752" s="29">
        <v>84.394419999999997</v>
      </c>
      <c r="BT752" s="29">
        <v>84.115629999999996</v>
      </c>
      <c r="BU752" s="29">
        <v>84.052890000000005</v>
      </c>
      <c r="BV752" s="29">
        <v>83.483819999999994</v>
      </c>
      <c r="BW752" s="29">
        <v>81.615219999999994</v>
      </c>
      <c r="BX752" s="29">
        <v>78.933620000000005</v>
      </c>
      <c r="BY752" s="29">
        <v>76.189859999999996</v>
      </c>
      <c r="BZ752" s="29">
        <v>74.653779999999998</v>
      </c>
      <c r="CA752" s="29">
        <v>73.800749999999994</v>
      </c>
      <c r="CB752" s="29">
        <v>72.539929999999998</v>
      </c>
    </row>
    <row r="753" spans="1:105" x14ac:dyDescent="0.25">
      <c r="A753" s="9" t="s">
        <v>163</v>
      </c>
      <c r="B753" s="9" t="s">
        <v>165</v>
      </c>
      <c r="C753" s="9" t="s">
        <v>19</v>
      </c>
      <c r="D753" s="9" t="s">
        <v>17</v>
      </c>
      <c r="E753" s="9">
        <v>2022</v>
      </c>
      <c r="F753" s="9"/>
      <c r="BE753" s="29">
        <v>70.719639999999998</v>
      </c>
      <c r="BF753" s="29">
        <v>70.020099999999999</v>
      </c>
      <c r="BG753" s="29">
        <v>69.519210000000001</v>
      </c>
      <c r="BH753" s="29">
        <v>69.254919999999998</v>
      </c>
      <c r="BI753" s="29">
        <v>69.155969999999996</v>
      </c>
      <c r="BJ753" s="29">
        <v>68.704459999999997</v>
      </c>
      <c r="BK753" s="29">
        <v>69.180679999999995</v>
      </c>
      <c r="BL753" s="29">
        <v>70.84393</v>
      </c>
      <c r="BM753" s="29">
        <v>74.572100000000006</v>
      </c>
      <c r="BN753" s="29">
        <v>78.079639999999998</v>
      </c>
      <c r="BO753" s="29">
        <v>81.666550000000001</v>
      </c>
      <c r="BP753" s="29">
        <v>83.320329999999998</v>
      </c>
      <c r="BQ753" s="29">
        <v>83.863069999999993</v>
      </c>
      <c r="BR753" s="29">
        <v>84.20693</v>
      </c>
      <c r="BS753" s="29">
        <v>84.394419999999997</v>
      </c>
      <c r="BT753" s="29">
        <v>84.115629999999996</v>
      </c>
      <c r="BU753" s="29">
        <v>84.052890000000005</v>
      </c>
      <c r="BV753" s="29">
        <v>83.483819999999994</v>
      </c>
      <c r="BW753" s="29">
        <v>81.615219999999994</v>
      </c>
      <c r="BX753" s="29">
        <v>78.933620000000005</v>
      </c>
      <c r="BY753" s="29">
        <v>76.189859999999996</v>
      </c>
      <c r="BZ753" s="29">
        <v>74.653779999999998</v>
      </c>
      <c r="CA753" s="29">
        <v>73.800749999999994</v>
      </c>
      <c r="CB753" s="29">
        <v>72.539929999999998</v>
      </c>
    </row>
    <row r="754" spans="1:105" x14ac:dyDescent="0.25">
      <c r="A754" s="9" t="s">
        <v>163</v>
      </c>
      <c r="B754" s="9" t="s">
        <v>165</v>
      </c>
      <c r="C754" s="9" t="s">
        <v>19</v>
      </c>
      <c r="D754" s="9" t="s">
        <v>17</v>
      </c>
      <c r="E754" s="9">
        <v>2023</v>
      </c>
      <c r="F754" s="9"/>
      <c r="BE754" s="29">
        <v>70.719639999999998</v>
      </c>
      <c r="BF754" s="29">
        <v>70.020099999999999</v>
      </c>
      <c r="BG754" s="29">
        <v>69.519210000000001</v>
      </c>
      <c r="BH754" s="29">
        <v>69.254919999999998</v>
      </c>
      <c r="BI754" s="29">
        <v>69.155969999999996</v>
      </c>
      <c r="BJ754" s="29">
        <v>68.704459999999997</v>
      </c>
      <c r="BK754" s="29">
        <v>69.180679999999995</v>
      </c>
      <c r="BL754" s="29">
        <v>70.84393</v>
      </c>
      <c r="BM754" s="29">
        <v>74.572100000000006</v>
      </c>
      <c r="BN754" s="29">
        <v>78.079639999999998</v>
      </c>
      <c r="BO754" s="29">
        <v>81.666550000000001</v>
      </c>
      <c r="BP754" s="29">
        <v>83.320329999999998</v>
      </c>
      <c r="BQ754" s="29">
        <v>83.863069999999993</v>
      </c>
      <c r="BR754" s="29">
        <v>84.20693</v>
      </c>
      <c r="BS754" s="29">
        <v>84.394419999999997</v>
      </c>
      <c r="BT754" s="29">
        <v>84.115629999999996</v>
      </c>
      <c r="BU754" s="29">
        <v>84.052890000000005</v>
      </c>
      <c r="BV754" s="29">
        <v>83.483819999999994</v>
      </c>
      <c r="BW754" s="29">
        <v>81.615219999999994</v>
      </c>
      <c r="BX754" s="29">
        <v>78.933620000000005</v>
      </c>
      <c r="BY754" s="29">
        <v>76.189859999999996</v>
      </c>
      <c r="BZ754" s="29">
        <v>74.653779999999998</v>
      </c>
      <c r="CA754" s="29">
        <v>73.800749999999994</v>
      </c>
      <c r="CB754" s="29">
        <v>72.539929999999998</v>
      </c>
    </row>
    <row r="755" spans="1:105" x14ac:dyDescent="0.25">
      <c r="A755" s="9" t="s">
        <v>163</v>
      </c>
      <c r="B755" s="9" t="s">
        <v>165</v>
      </c>
      <c r="C755" s="9" t="s">
        <v>19</v>
      </c>
      <c r="D755" s="9" t="s">
        <v>17</v>
      </c>
      <c r="E755" s="9">
        <v>2024</v>
      </c>
      <c r="F755" s="9"/>
      <c r="BE755" s="29">
        <v>70.719639999999998</v>
      </c>
      <c r="BF755" s="29">
        <v>70.020099999999999</v>
      </c>
      <c r="BG755" s="29">
        <v>69.519210000000001</v>
      </c>
      <c r="BH755" s="29">
        <v>69.254919999999998</v>
      </c>
      <c r="BI755" s="29">
        <v>69.155969999999996</v>
      </c>
      <c r="BJ755" s="29">
        <v>68.704459999999997</v>
      </c>
      <c r="BK755" s="29">
        <v>69.180679999999995</v>
      </c>
      <c r="BL755" s="29">
        <v>70.84393</v>
      </c>
      <c r="BM755" s="29">
        <v>74.572100000000006</v>
      </c>
      <c r="BN755" s="29">
        <v>78.079639999999998</v>
      </c>
      <c r="BO755" s="29">
        <v>81.666550000000001</v>
      </c>
      <c r="BP755" s="29">
        <v>83.320329999999998</v>
      </c>
      <c r="BQ755" s="29">
        <v>83.863069999999993</v>
      </c>
      <c r="BR755" s="29">
        <v>84.20693</v>
      </c>
      <c r="BS755" s="29">
        <v>84.394419999999997</v>
      </c>
      <c r="BT755" s="29">
        <v>84.115629999999996</v>
      </c>
      <c r="BU755" s="29">
        <v>84.052890000000005</v>
      </c>
      <c r="BV755" s="29">
        <v>83.483819999999994</v>
      </c>
      <c r="BW755" s="29">
        <v>81.615219999999994</v>
      </c>
      <c r="BX755" s="29">
        <v>78.933620000000005</v>
      </c>
      <c r="BY755" s="29">
        <v>76.189859999999996</v>
      </c>
      <c r="BZ755" s="29">
        <v>74.653779999999998</v>
      </c>
      <c r="CA755" s="29">
        <v>73.800749999999994</v>
      </c>
      <c r="CB755" s="29">
        <v>72.539929999999998</v>
      </c>
    </row>
    <row r="756" spans="1:105" x14ac:dyDescent="0.25">
      <c r="A756" s="9" t="s">
        <v>163</v>
      </c>
      <c r="B756" s="9" t="s">
        <v>165</v>
      </c>
      <c r="C756" s="9" t="s">
        <v>19</v>
      </c>
      <c r="D756" s="9" t="s">
        <v>17</v>
      </c>
      <c r="E756" s="9">
        <v>2025</v>
      </c>
      <c r="F756" s="9"/>
      <c r="BE756" s="29">
        <v>70.719639999999998</v>
      </c>
      <c r="BF756" s="29">
        <v>70.020099999999999</v>
      </c>
      <c r="BG756" s="29">
        <v>69.519210000000001</v>
      </c>
      <c r="BH756" s="29">
        <v>69.254919999999998</v>
      </c>
      <c r="BI756" s="29">
        <v>69.155969999999996</v>
      </c>
      <c r="BJ756" s="29">
        <v>68.704459999999997</v>
      </c>
      <c r="BK756" s="29">
        <v>69.180679999999995</v>
      </c>
      <c r="BL756" s="29">
        <v>70.84393</v>
      </c>
      <c r="BM756" s="29">
        <v>74.572100000000006</v>
      </c>
      <c r="BN756" s="29">
        <v>78.079639999999998</v>
      </c>
      <c r="BO756" s="29">
        <v>81.666550000000001</v>
      </c>
      <c r="BP756" s="29">
        <v>83.320329999999998</v>
      </c>
      <c r="BQ756" s="29">
        <v>83.863069999999993</v>
      </c>
      <c r="BR756" s="29">
        <v>84.20693</v>
      </c>
      <c r="BS756" s="29">
        <v>84.394419999999997</v>
      </c>
      <c r="BT756" s="29">
        <v>84.115629999999996</v>
      </c>
      <c r="BU756" s="29">
        <v>84.052890000000005</v>
      </c>
      <c r="BV756" s="29">
        <v>83.483819999999994</v>
      </c>
      <c r="BW756" s="29">
        <v>81.615219999999994</v>
      </c>
      <c r="BX756" s="29">
        <v>78.933620000000005</v>
      </c>
      <c r="BY756" s="29">
        <v>76.189859999999996</v>
      </c>
      <c r="BZ756" s="29">
        <v>74.653779999999998</v>
      </c>
      <c r="CA756" s="29">
        <v>73.800749999999994</v>
      </c>
      <c r="CB756" s="29">
        <v>72.539929999999998</v>
      </c>
    </row>
    <row r="757" spans="1:105" x14ac:dyDescent="0.25">
      <c r="A757" s="9" t="s">
        <v>163</v>
      </c>
      <c r="B757" s="9" t="s">
        <v>165</v>
      </c>
      <c r="C757" s="9" t="s">
        <v>19</v>
      </c>
      <c r="D757" s="9" t="s">
        <v>17</v>
      </c>
      <c r="E757" s="9">
        <v>2026</v>
      </c>
      <c r="F757" s="9"/>
      <c r="BE757" s="29">
        <v>70.719639999999998</v>
      </c>
      <c r="BF757" s="29">
        <v>70.020099999999999</v>
      </c>
      <c r="BG757" s="29">
        <v>69.519210000000001</v>
      </c>
      <c r="BH757" s="29">
        <v>69.254919999999998</v>
      </c>
      <c r="BI757" s="29">
        <v>69.155969999999996</v>
      </c>
      <c r="BJ757" s="29">
        <v>68.704459999999997</v>
      </c>
      <c r="BK757" s="29">
        <v>69.180679999999995</v>
      </c>
      <c r="BL757" s="29">
        <v>70.84393</v>
      </c>
      <c r="BM757" s="29">
        <v>74.572100000000006</v>
      </c>
      <c r="BN757" s="29">
        <v>78.079639999999998</v>
      </c>
      <c r="BO757" s="29">
        <v>81.666550000000001</v>
      </c>
      <c r="BP757" s="29">
        <v>83.320329999999998</v>
      </c>
      <c r="BQ757" s="29">
        <v>83.863069999999993</v>
      </c>
      <c r="BR757" s="29">
        <v>84.20693</v>
      </c>
      <c r="BS757" s="29">
        <v>84.394419999999997</v>
      </c>
      <c r="BT757" s="29">
        <v>84.115629999999996</v>
      </c>
      <c r="BU757" s="29">
        <v>84.052890000000005</v>
      </c>
      <c r="BV757" s="29">
        <v>83.483819999999994</v>
      </c>
      <c r="BW757" s="29">
        <v>81.615219999999994</v>
      </c>
      <c r="BX757" s="29">
        <v>78.933620000000005</v>
      </c>
      <c r="BY757" s="29">
        <v>76.189859999999996</v>
      </c>
      <c r="BZ757" s="29">
        <v>74.653779999999998</v>
      </c>
      <c r="CA757" s="29">
        <v>73.800749999999994</v>
      </c>
      <c r="CB757" s="29">
        <v>72.539929999999998</v>
      </c>
    </row>
    <row r="758" spans="1:105" x14ac:dyDescent="0.25">
      <c r="A758" s="9" t="s">
        <v>163</v>
      </c>
      <c r="B758" s="9" t="s">
        <v>165</v>
      </c>
      <c r="C758" s="9" t="s">
        <v>18</v>
      </c>
      <c r="D758" s="9" t="s">
        <v>148</v>
      </c>
      <c r="E758" s="9">
        <v>2015</v>
      </c>
      <c r="F758" s="9">
        <v>5</v>
      </c>
      <c r="BE758" s="29">
        <v>60.458849999999998</v>
      </c>
      <c r="BF758" s="29">
        <v>60.4435</v>
      </c>
      <c r="BG758" s="29">
        <v>60.429209999999998</v>
      </c>
      <c r="BH758" s="29">
        <v>60.561360000000001</v>
      </c>
      <c r="BI758" s="29">
        <v>60.537570000000002</v>
      </c>
      <c r="BJ758" s="29">
        <v>60.536499999999997</v>
      </c>
      <c r="BK758" s="29">
        <v>61.14114</v>
      </c>
      <c r="BL758" s="29">
        <v>61.259</v>
      </c>
      <c r="BM758" s="29">
        <v>63.327640000000002</v>
      </c>
      <c r="BN758" s="29">
        <v>65.200779999999995</v>
      </c>
      <c r="BO758" s="29">
        <v>67.862430000000003</v>
      </c>
      <c r="BP758" s="29">
        <v>69.425290000000004</v>
      </c>
      <c r="BQ758" s="29">
        <v>69.85342</v>
      </c>
      <c r="BR758" s="29">
        <v>70.078580000000002</v>
      </c>
      <c r="BS758" s="29">
        <v>69.424220000000005</v>
      </c>
      <c r="BT758" s="29">
        <v>69.607140000000001</v>
      </c>
      <c r="BU758" s="29">
        <v>68.507289999999998</v>
      </c>
      <c r="BV758" s="29">
        <v>66.552790000000002</v>
      </c>
      <c r="BW758" s="29">
        <v>64.233069999999998</v>
      </c>
      <c r="BX758" s="29">
        <v>62.15014</v>
      </c>
      <c r="BY758" s="29">
        <v>61.27328</v>
      </c>
      <c r="BZ758" s="29">
        <v>61.062429999999999</v>
      </c>
      <c r="CA758" s="29">
        <v>61.194569999999999</v>
      </c>
      <c r="CB758" s="29">
        <v>61.051859999999998</v>
      </c>
    </row>
    <row r="759" spans="1:105" x14ac:dyDescent="0.25">
      <c r="A759" s="9" t="s">
        <v>163</v>
      </c>
      <c r="B759" s="9" t="s">
        <v>165</v>
      </c>
      <c r="C759" s="9" t="s">
        <v>18</v>
      </c>
      <c r="D759" s="9" t="s">
        <v>148</v>
      </c>
      <c r="E759" s="9">
        <v>2015</v>
      </c>
      <c r="F759" s="9">
        <v>6</v>
      </c>
      <c r="BE759" s="29">
        <v>63.874859999999998</v>
      </c>
      <c r="BF759" s="29">
        <v>63.506999999999998</v>
      </c>
      <c r="BG759" s="29">
        <v>63.127499999999998</v>
      </c>
      <c r="BH759" s="29">
        <v>63.113219999999998</v>
      </c>
      <c r="BI759" s="29">
        <v>62.734780000000001</v>
      </c>
      <c r="BJ759" s="29">
        <v>62.82779</v>
      </c>
      <c r="BK759" s="29">
        <v>63.283859999999997</v>
      </c>
      <c r="BL759" s="29">
        <v>65.077640000000002</v>
      </c>
      <c r="BM759" s="29">
        <v>67.291150000000002</v>
      </c>
      <c r="BN759" s="29">
        <v>71.362430000000003</v>
      </c>
      <c r="BO759" s="29">
        <v>74.451710000000006</v>
      </c>
      <c r="BP759" s="29">
        <v>74.858710000000002</v>
      </c>
      <c r="BQ759" s="29">
        <v>76.298929999999999</v>
      </c>
      <c r="BR759" s="29">
        <v>76.10342</v>
      </c>
      <c r="BS759" s="29">
        <v>74.880930000000006</v>
      </c>
      <c r="BT759" s="29">
        <v>74.253569999999996</v>
      </c>
      <c r="BU759" s="29">
        <v>73.05171</v>
      </c>
      <c r="BV759" s="29">
        <v>71.81071</v>
      </c>
      <c r="BW759" s="29">
        <v>70.831360000000004</v>
      </c>
      <c r="BX759" s="29">
        <v>69.153289999999998</v>
      </c>
      <c r="BY759" s="29">
        <v>66.441929999999999</v>
      </c>
      <c r="BZ759" s="29">
        <v>65.432929999999999</v>
      </c>
      <c r="CA759" s="29">
        <v>64.567710000000005</v>
      </c>
      <c r="CB759" s="29">
        <v>63.835709999999999</v>
      </c>
    </row>
    <row r="760" spans="1:105" x14ac:dyDescent="0.25">
      <c r="A760" s="9" t="s">
        <v>163</v>
      </c>
      <c r="B760" s="9" t="s">
        <v>165</v>
      </c>
      <c r="C760" s="9" t="s">
        <v>18</v>
      </c>
      <c r="D760" s="9" t="s">
        <v>148</v>
      </c>
      <c r="E760" s="9">
        <v>2015</v>
      </c>
      <c r="F760" s="9">
        <v>7</v>
      </c>
      <c r="G760" s="9">
        <v>198.35749999999999</v>
      </c>
      <c r="H760" s="9">
        <v>199.4922</v>
      </c>
      <c r="I760" s="9">
        <v>202.60169999999999</v>
      </c>
      <c r="J760" s="9">
        <v>207.2216</v>
      </c>
      <c r="K760" s="9">
        <v>215.18369999999999</v>
      </c>
      <c r="L760" s="9">
        <v>236.5831</v>
      </c>
      <c r="M760" s="9">
        <v>236.9881</v>
      </c>
      <c r="N760" s="9">
        <v>239.7988</v>
      </c>
      <c r="O760" s="9">
        <v>248.19479999999999</v>
      </c>
      <c r="P760" s="9">
        <v>254.16800000000001</v>
      </c>
      <c r="Q760" s="9">
        <v>257.02550000000002</v>
      </c>
      <c r="R760" s="9">
        <v>259.55509999999998</v>
      </c>
      <c r="S760" s="9">
        <v>256.70549999999997</v>
      </c>
      <c r="T760" s="9">
        <v>223.24369999999999</v>
      </c>
      <c r="U760" s="9">
        <v>224.1824</v>
      </c>
      <c r="V760" s="9">
        <v>224.13130000000001</v>
      </c>
      <c r="W760" s="9">
        <v>223.18010000000001</v>
      </c>
      <c r="X760" s="9">
        <v>213.0975</v>
      </c>
      <c r="Y760" s="9">
        <v>247.8485</v>
      </c>
      <c r="Z760" s="9">
        <v>259.39400000000001</v>
      </c>
      <c r="AA760" s="9">
        <v>254.66329999999999</v>
      </c>
      <c r="AB760" s="9">
        <v>219.88329999999999</v>
      </c>
      <c r="AC760" s="9">
        <v>211.36420000000001</v>
      </c>
      <c r="AD760" s="9">
        <v>211.20519999999999</v>
      </c>
      <c r="AE760" s="9">
        <v>221.57650000000001</v>
      </c>
      <c r="AF760" s="9">
        <v>199.0138</v>
      </c>
      <c r="AG760" s="9">
        <v>200.71969999999999</v>
      </c>
      <c r="AH760" s="9">
        <v>204.3459</v>
      </c>
      <c r="AI760" s="9">
        <v>208.90639999999999</v>
      </c>
      <c r="AJ760" s="9">
        <v>216.28</v>
      </c>
      <c r="AK760" s="9">
        <v>237.05179999999999</v>
      </c>
      <c r="AL760" s="9">
        <v>235.77799999999999</v>
      </c>
      <c r="AM760" s="9">
        <v>238.2826</v>
      </c>
      <c r="AN760" s="9">
        <v>246.66560000000001</v>
      </c>
      <c r="AO760" s="9">
        <v>250.548</v>
      </c>
      <c r="AP760" s="9">
        <v>253.89109999999999</v>
      </c>
      <c r="AQ760" s="9">
        <v>257.5643</v>
      </c>
      <c r="AR760" s="9">
        <v>258.66860000000003</v>
      </c>
      <c r="AS760" s="9">
        <v>261.53519999999997</v>
      </c>
      <c r="AT760" s="9">
        <v>262.20139999999998</v>
      </c>
      <c r="AU760" s="9">
        <v>260.93400000000003</v>
      </c>
      <c r="AV760" s="9">
        <v>259.02510000000001</v>
      </c>
      <c r="AW760" s="9">
        <v>253.0727</v>
      </c>
      <c r="AX760" s="9">
        <v>252.40530000000001</v>
      </c>
      <c r="AY760" s="9">
        <v>256.82409999999999</v>
      </c>
      <c r="AZ760" s="9">
        <v>251.90790000000001</v>
      </c>
      <c r="BA760" s="9">
        <v>217.6266</v>
      </c>
      <c r="BB760" s="9">
        <v>209.70060000000001</v>
      </c>
      <c r="BC760" s="9">
        <v>209.50120000000001</v>
      </c>
      <c r="BD760" s="9">
        <v>258.91320000000002</v>
      </c>
      <c r="BE760" s="29">
        <v>67.413349999999994</v>
      </c>
      <c r="BF760" s="29">
        <v>67.033860000000004</v>
      </c>
      <c r="BG760" s="29">
        <v>66.70514</v>
      </c>
      <c r="BH760" s="29">
        <v>66.52328</v>
      </c>
      <c r="BI760" s="29">
        <v>66.587289999999996</v>
      </c>
      <c r="BJ760" s="29">
        <v>66.169719999999998</v>
      </c>
      <c r="BK760" s="29">
        <v>67.243639999999999</v>
      </c>
      <c r="BL760" s="29">
        <v>67.97672</v>
      </c>
      <c r="BM760" s="29">
        <v>70.29907</v>
      </c>
      <c r="BN760" s="29">
        <v>71.543790000000001</v>
      </c>
      <c r="BO760" s="29">
        <v>73.251999999999995</v>
      </c>
      <c r="BP760" s="29">
        <v>74.752499999999998</v>
      </c>
      <c r="BQ760" s="29">
        <v>75.999350000000007</v>
      </c>
      <c r="BR760" s="29">
        <v>77.733999999999995</v>
      </c>
      <c r="BS760" s="29">
        <v>79.068150000000003</v>
      </c>
      <c r="BT760" s="29">
        <v>79.800150000000002</v>
      </c>
      <c r="BU760" s="29">
        <v>80.402640000000005</v>
      </c>
      <c r="BV760" s="29">
        <v>80.464429999999993</v>
      </c>
      <c r="BW760" s="29">
        <v>76.593000000000004</v>
      </c>
      <c r="BX760" s="29">
        <v>74.272220000000004</v>
      </c>
      <c r="BY760" s="29">
        <v>71.72672</v>
      </c>
      <c r="BZ760" s="29">
        <v>70.993639999999999</v>
      </c>
      <c r="CA760" s="29">
        <v>70.375789999999995</v>
      </c>
      <c r="CB760" s="29">
        <v>69.903289999999998</v>
      </c>
      <c r="CC760" s="9">
        <v>0.31455810000000001</v>
      </c>
      <c r="CD760" s="9">
        <v>0.30119889999999999</v>
      </c>
      <c r="CE760" s="9">
        <v>0.26033499999999998</v>
      </c>
      <c r="CF760" s="9">
        <v>0.18464259999999999</v>
      </c>
      <c r="CG760" s="9">
        <v>0.125421</v>
      </c>
      <c r="CH760" s="9">
        <v>0.24416389999999999</v>
      </c>
      <c r="CI760" s="9">
        <v>8.4439799999999995E-2</v>
      </c>
      <c r="CJ760" s="9">
        <v>0.1014548</v>
      </c>
      <c r="CK760" s="9">
        <v>0.16904920000000001</v>
      </c>
      <c r="CL760" s="9">
        <v>0.28457710000000003</v>
      </c>
      <c r="CM760" s="9">
        <v>0.40272639999999998</v>
      </c>
      <c r="CN760" s="9">
        <v>0.37254379999999998</v>
      </c>
      <c r="CO760" s="9">
        <v>0.34535549999999998</v>
      </c>
      <c r="CP760" s="9">
        <v>0.63152240000000004</v>
      </c>
      <c r="CQ760" s="9">
        <v>0.61362260000000002</v>
      </c>
      <c r="CR760" s="9">
        <v>0.81482460000000001</v>
      </c>
      <c r="CS760" s="9">
        <v>0.92978329999999998</v>
      </c>
      <c r="CT760" s="9">
        <v>1.779474</v>
      </c>
      <c r="CU760" s="9">
        <v>0.62092899999999995</v>
      </c>
      <c r="CV760" s="9">
        <v>0.82899509999999998</v>
      </c>
      <c r="CW760" s="9">
        <v>1.1076729999999999</v>
      </c>
      <c r="CX760" s="9">
        <v>0.31611050000000002</v>
      </c>
      <c r="CY760" s="9">
        <v>0.36936829999999998</v>
      </c>
      <c r="CZ760" s="9">
        <v>0.37124180000000001</v>
      </c>
      <c r="DA760" s="9">
        <v>0.94615050000000001</v>
      </c>
    </row>
    <row r="761" spans="1:105" x14ac:dyDescent="0.25">
      <c r="A761" s="9" t="s">
        <v>163</v>
      </c>
      <c r="B761" s="9" t="s">
        <v>165</v>
      </c>
      <c r="C761" s="9" t="s">
        <v>18</v>
      </c>
      <c r="D761" s="9" t="s">
        <v>148</v>
      </c>
      <c r="E761" s="9">
        <v>2015</v>
      </c>
      <c r="F761" s="9">
        <v>8</v>
      </c>
      <c r="BE761" s="29">
        <v>70.949849999999998</v>
      </c>
      <c r="BF761" s="29">
        <v>70.057140000000004</v>
      </c>
      <c r="BG761" s="29">
        <v>69.321430000000007</v>
      </c>
      <c r="BH761" s="29">
        <v>68.232140000000001</v>
      </c>
      <c r="BI761" s="29">
        <v>68.546570000000003</v>
      </c>
      <c r="BJ761" s="29">
        <v>68.296570000000003</v>
      </c>
      <c r="BK761" s="29">
        <v>68.678719999999998</v>
      </c>
      <c r="BL761" s="29">
        <v>69.621570000000006</v>
      </c>
      <c r="BM761" s="29">
        <v>74.071280000000002</v>
      </c>
      <c r="BN761" s="29">
        <v>78.57593</v>
      </c>
      <c r="BO761" s="29">
        <v>82.540999999999997</v>
      </c>
      <c r="BP761" s="29">
        <v>84.395650000000003</v>
      </c>
      <c r="BQ761" s="29">
        <v>85.484930000000006</v>
      </c>
      <c r="BR761" s="29">
        <v>84.470640000000003</v>
      </c>
      <c r="BS761" s="29">
        <v>83.909930000000003</v>
      </c>
      <c r="BT761" s="29">
        <v>84.378720000000001</v>
      </c>
      <c r="BU761" s="29">
        <v>84.167850000000001</v>
      </c>
      <c r="BV761" s="29">
        <v>83.185860000000005</v>
      </c>
      <c r="BW761" s="29">
        <v>80.508859999999999</v>
      </c>
      <c r="BX761" s="29">
        <v>77.541150000000002</v>
      </c>
      <c r="BY761" s="29">
        <v>75.097210000000004</v>
      </c>
      <c r="BZ761" s="29">
        <v>73.730429999999998</v>
      </c>
      <c r="CA761" s="29">
        <v>72.629499999999993</v>
      </c>
      <c r="CB761" s="29">
        <v>72.168639999999996</v>
      </c>
    </row>
    <row r="762" spans="1:105" x14ac:dyDescent="0.25">
      <c r="A762" s="9" t="s">
        <v>163</v>
      </c>
      <c r="B762" s="9" t="s">
        <v>165</v>
      </c>
      <c r="C762" s="9" t="s">
        <v>18</v>
      </c>
      <c r="D762" s="9" t="s">
        <v>148</v>
      </c>
      <c r="E762" s="9">
        <v>2015</v>
      </c>
      <c r="F762" s="9">
        <v>9</v>
      </c>
      <c r="BE762" s="29">
        <v>70.703580000000002</v>
      </c>
      <c r="BF762" s="29">
        <v>70.217860000000002</v>
      </c>
      <c r="BG762" s="29">
        <v>70.085719999999995</v>
      </c>
      <c r="BH762" s="29">
        <v>69.232140000000001</v>
      </c>
      <c r="BI762" s="29">
        <v>68.835719999999995</v>
      </c>
      <c r="BJ762" s="29">
        <v>68.571430000000007</v>
      </c>
      <c r="BK762" s="29">
        <v>69.146429999999995</v>
      </c>
      <c r="BL762" s="29">
        <v>70.132140000000007</v>
      </c>
      <c r="BM762" s="29">
        <v>72.957149999999999</v>
      </c>
      <c r="BN762" s="29">
        <v>77.003569999999996</v>
      </c>
      <c r="BO762" s="29">
        <v>81.846429999999998</v>
      </c>
      <c r="BP762" s="29">
        <v>83.510710000000003</v>
      </c>
      <c r="BQ762" s="29">
        <v>85.392859999999999</v>
      </c>
      <c r="BR762" s="29">
        <v>86.053569999999993</v>
      </c>
      <c r="BS762" s="29">
        <v>86.68571</v>
      </c>
      <c r="BT762" s="29">
        <v>86.93571</v>
      </c>
      <c r="BU762" s="29">
        <v>86.007140000000007</v>
      </c>
      <c r="BV762" s="29">
        <v>84.625</v>
      </c>
      <c r="BW762" s="29">
        <v>84.167850000000001</v>
      </c>
      <c r="BX762" s="29">
        <v>78.825000000000003</v>
      </c>
      <c r="BY762" s="29">
        <v>76.264279999999999</v>
      </c>
      <c r="BZ762" s="29">
        <v>74.203580000000002</v>
      </c>
      <c r="CA762" s="29">
        <v>73.321430000000007</v>
      </c>
      <c r="CB762" s="29">
        <v>72.68929</v>
      </c>
    </row>
    <row r="763" spans="1:105" x14ac:dyDescent="0.25">
      <c r="A763" s="9" t="s">
        <v>163</v>
      </c>
      <c r="B763" s="9" t="s">
        <v>165</v>
      </c>
      <c r="C763" s="9" t="s">
        <v>18</v>
      </c>
      <c r="D763" s="9" t="s">
        <v>148</v>
      </c>
      <c r="E763" s="9">
        <v>2015</v>
      </c>
      <c r="F763" s="9">
        <v>10</v>
      </c>
      <c r="BE763" s="29">
        <v>64.360569999999996</v>
      </c>
      <c r="BF763" s="29">
        <v>64.321430000000007</v>
      </c>
      <c r="BG763" s="29">
        <v>63.927639999999997</v>
      </c>
      <c r="BH763" s="29">
        <v>62.724220000000003</v>
      </c>
      <c r="BI763" s="29">
        <v>61.386499999999998</v>
      </c>
      <c r="BJ763" s="29">
        <v>61.006999999999998</v>
      </c>
      <c r="BK763" s="29">
        <v>60.758069999999996</v>
      </c>
      <c r="BL763" s="29">
        <v>61.317709999999998</v>
      </c>
      <c r="BM763" s="29">
        <v>63.634779999999999</v>
      </c>
      <c r="BN763" s="29">
        <v>67.923289999999994</v>
      </c>
      <c r="BO763" s="29">
        <v>71.530569999999997</v>
      </c>
      <c r="BP763" s="29">
        <v>75.264139999999998</v>
      </c>
      <c r="BQ763" s="29">
        <v>77.756209999999996</v>
      </c>
      <c r="BR763" s="29">
        <v>77.377780000000001</v>
      </c>
      <c r="BS763" s="29">
        <v>76.959789999999998</v>
      </c>
      <c r="BT763" s="29">
        <v>76.151070000000004</v>
      </c>
      <c r="BU763" s="29">
        <v>75.153720000000007</v>
      </c>
      <c r="BV763" s="29">
        <v>74.784779999999998</v>
      </c>
      <c r="BW763" s="29">
        <v>73.096710000000002</v>
      </c>
      <c r="BX763" s="29">
        <v>70.357280000000003</v>
      </c>
      <c r="BY763" s="29">
        <v>68.941929999999999</v>
      </c>
      <c r="BZ763" s="29">
        <v>67.525930000000002</v>
      </c>
      <c r="CA763" s="29">
        <v>66.830430000000007</v>
      </c>
      <c r="CB763" s="29">
        <v>65.584639999999993</v>
      </c>
    </row>
    <row r="764" spans="1:105" x14ac:dyDescent="0.25">
      <c r="A764" s="9" t="s">
        <v>163</v>
      </c>
      <c r="B764" s="9" t="s">
        <v>165</v>
      </c>
      <c r="C764" s="9" t="s">
        <v>18</v>
      </c>
      <c r="D764" s="9" t="s">
        <v>148</v>
      </c>
      <c r="E764" s="9">
        <v>2016</v>
      </c>
      <c r="F764" s="9">
        <v>5</v>
      </c>
      <c r="BE764" s="29">
        <v>60.458849999999998</v>
      </c>
      <c r="BF764" s="29">
        <v>60.4435</v>
      </c>
      <c r="BG764" s="29">
        <v>60.429209999999998</v>
      </c>
      <c r="BH764" s="29">
        <v>60.561360000000001</v>
      </c>
      <c r="BI764" s="29">
        <v>60.537570000000002</v>
      </c>
      <c r="BJ764" s="29">
        <v>60.536499999999997</v>
      </c>
      <c r="BK764" s="29">
        <v>61.14114</v>
      </c>
      <c r="BL764" s="29">
        <v>61.259</v>
      </c>
      <c r="BM764" s="29">
        <v>63.327640000000002</v>
      </c>
      <c r="BN764" s="29">
        <v>65.200779999999995</v>
      </c>
      <c r="BO764" s="29">
        <v>67.862430000000003</v>
      </c>
      <c r="BP764" s="29">
        <v>69.425290000000004</v>
      </c>
      <c r="BQ764" s="29">
        <v>69.85342</v>
      </c>
      <c r="BR764" s="29">
        <v>70.078580000000002</v>
      </c>
      <c r="BS764" s="29">
        <v>69.424220000000005</v>
      </c>
      <c r="BT764" s="29">
        <v>69.607140000000001</v>
      </c>
      <c r="BU764" s="29">
        <v>68.507289999999998</v>
      </c>
      <c r="BV764" s="29">
        <v>66.552790000000002</v>
      </c>
      <c r="BW764" s="29">
        <v>64.233069999999998</v>
      </c>
      <c r="BX764" s="29">
        <v>62.15014</v>
      </c>
      <c r="BY764" s="29">
        <v>61.27328</v>
      </c>
      <c r="BZ764" s="29">
        <v>61.062429999999999</v>
      </c>
      <c r="CA764" s="29">
        <v>61.194569999999999</v>
      </c>
      <c r="CB764" s="29">
        <v>61.051859999999998</v>
      </c>
    </row>
    <row r="765" spans="1:105" x14ac:dyDescent="0.25">
      <c r="A765" s="9" t="s">
        <v>163</v>
      </c>
      <c r="B765" s="9" t="s">
        <v>165</v>
      </c>
      <c r="C765" s="9" t="s">
        <v>18</v>
      </c>
      <c r="D765" s="9" t="s">
        <v>148</v>
      </c>
      <c r="E765" s="9">
        <v>2016</v>
      </c>
      <c r="F765" s="9">
        <v>6</v>
      </c>
      <c r="BE765" s="29">
        <v>63.874859999999998</v>
      </c>
      <c r="BF765" s="29">
        <v>63.506999999999998</v>
      </c>
      <c r="BG765" s="29">
        <v>63.127499999999998</v>
      </c>
      <c r="BH765" s="29">
        <v>63.113219999999998</v>
      </c>
      <c r="BI765" s="29">
        <v>62.734780000000001</v>
      </c>
      <c r="BJ765" s="29">
        <v>62.82779</v>
      </c>
      <c r="BK765" s="29">
        <v>63.283859999999997</v>
      </c>
      <c r="BL765" s="29">
        <v>65.077640000000002</v>
      </c>
      <c r="BM765" s="29">
        <v>67.291150000000002</v>
      </c>
      <c r="BN765" s="29">
        <v>71.362430000000003</v>
      </c>
      <c r="BO765" s="29">
        <v>74.451710000000006</v>
      </c>
      <c r="BP765" s="29">
        <v>74.858710000000002</v>
      </c>
      <c r="BQ765" s="29">
        <v>76.298929999999999</v>
      </c>
      <c r="BR765" s="29">
        <v>76.10342</v>
      </c>
      <c r="BS765" s="29">
        <v>74.880930000000006</v>
      </c>
      <c r="BT765" s="29">
        <v>74.253569999999996</v>
      </c>
      <c r="BU765" s="29">
        <v>73.05171</v>
      </c>
      <c r="BV765" s="29">
        <v>71.81071</v>
      </c>
      <c r="BW765" s="29">
        <v>70.831360000000004</v>
      </c>
      <c r="BX765" s="29">
        <v>69.153289999999998</v>
      </c>
      <c r="BY765" s="29">
        <v>66.441929999999999</v>
      </c>
      <c r="BZ765" s="29">
        <v>65.432929999999999</v>
      </c>
      <c r="CA765" s="29">
        <v>64.567710000000005</v>
      </c>
      <c r="CB765" s="29">
        <v>63.835709999999999</v>
      </c>
    </row>
    <row r="766" spans="1:105" x14ac:dyDescent="0.25">
      <c r="A766" s="9" t="s">
        <v>163</v>
      </c>
      <c r="B766" s="9" t="s">
        <v>165</v>
      </c>
      <c r="C766" s="9" t="s">
        <v>18</v>
      </c>
      <c r="D766" s="9" t="s">
        <v>148</v>
      </c>
      <c r="E766" s="9">
        <v>2016</v>
      </c>
      <c r="F766" s="9">
        <v>7</v>
      </c>
      <c r="G766" s="9">
        <v>198.58680000000001</v>
      </c>
      <c r="H766" s="9">
        <v>199.70060000000001</v>
      </c>
      <c r="I766" s="9">
        <v>202.7527</v>
      </c>
      <c r="J766" s="9">
        <v>207.23830000000001</v>
      </c>
      <c r="K766" s="9">
        <v>215.16829999999999</v>
      </c>
      <c r="L766" s="9">
        <v>236.56360000000001</v>
      </c>
      <c r="M766" s="9">
        <v>237.0026</v>
      </c>
      <c r="N766" s="9">
        <v>239.80350000000001</v>
      </c>
      <c r="O766" s="9">
        <v>248.20599999999999</v>
      </c>
      <c r="P766" s="9">
        <v>254.19710000000001</v>
      </c>
      <c r="Q766" s="9">
        <v>257.05770000000001</v>
      </c>
      <c r="R766" s="9">
        <v>259.57810000000001</v>
      </c>
      <c r="S766" s="9">
        <v>256.73820000000001</v>
      </c>
      <c r="T766" s="9">
        <v>223.25749999999999</v>
      </c>
      <c r="U766" s="9">
        <v>224.1962</v>
      </c>
      <c r="V766" s="9">
        <v>224.13890000000001</v>
      </c>
      <c r="W766" s="9">
        <v>223.1996</v>
      </c>
      <c r="X766" s="9">
        <v>213.1199</v>
      </c>
      <c r="Y766" s="9">
        <v>247.86590000000001</v>
      </c>
      <c r="Z766" s="9">
        <v>259.4049</v>
      </c>
      <c r="AA766" s="9">
        <v>254.69470000000001</v>
      </c>
      <c r="AB766" s="9">
        <v>219.9374</v>
      </c>
      <c r="AC766" s="9">
        <v>211.40119999999999</v>
      </c>
      <c r="AD766" s="9">
        <v>211.2423</v>
      </c>
      <c r="AE766" s="9">
        <v>221.59059999999999</v>
      </c>
      <c r="AF766" s="9">
        <v>199.2431</v>
      </c>
      <c r="AG766" s="9">
        <v>200.9281</v>
      </c>
      <c r="AH766" s="9">
        <v>204.49690000000001</v>
      </c>
      <c r="AI766" s="9">
        <v>208.92310000000001</v>
      </c>
      <c r="AJ766" s="9">
        <v>216.2646</v>
      </c>
      <c r="AK766" s="9">
        <v>237.03229999999999</v>
      </c>
      <c r="AL766" s="9">
        <v>235.79249999999999</v>
      </c>
      <c r="AM766" s="9">
        <v>238.28729999999999</v>
      </c>
      <c r="AN766" s="9">
        <v>246.67679999999999</v>
      </c>
      <c r="AO766" s="9">
        <v>250.5771</v>
      </c>
      <c r="AP766" s="9">
        <v>253.92330000000001</v>
      </c>
      <c r="AQ766" s="9">
        <v>257.5872</v>
      </c>
      <c r="AR766" s="9">
        <v>258.7013</v>
      </c>
      <c r="AS766" s="9">
        <v>261.54899999999998</v>
      </c>
      <c r="AT766" s="9">
        <v>262.21519999999998</v>
      </c>
      <c r="AU766" s="9">
        <v>260.94159999999999</v>
      </c>
      <c r="AV766" s="9">
        <v>259.0446</v>
      </c>
      <c r="AW766" s="9">
        <v>253.0951</v>
      </c>
      <c r="AX766" s="9">
        <v>252.42269999999999</v>
      </c>
      <c r="AY766" s="9">
        <v>256.8349</v>
      </c>
      <c r="AZ766" s="9">
        <v>251.9393</v>
      </c>
      <c r="BA766" s="9">
        <v>217.6807</v>
      </c>
      <c r="BB766" s="9">
        <v>209.73769999999999</v>
      </c>
      <c r="BC766" s="9">
        <v>209.53819999999999</v>
      </c>
      <c r="BD766" s="9">
        <v>258.92720000000003</v>
      </c>
      <c r="BE766" s="29">
        <v>67.413349999999994</v>
      </c>
      <c r="BF766" s="29">
        <v>67.033860000000004</v>
      </c>
      <c r="BG766" s="29">
        <v>66.70514</v>
      </c>
      <c r="BH766" s="29">
        <v>66.52328</v>
      </c>
      <c r="BI766" s="29">
        <v>66.587289999999996</v>
      </c>
      <c r="BJ766" s="29">
        <v>66.169719999999998</v>
      </c>
      <c r="BK766" s="29">
        <v>67.243639999999999</v>
      </c>
      <c r="BL766" s="29">
        <v>67.97672</v>
      </c>
      <c r="BM766" s="29">
        <v>70.29907</v>
      </c>
      <c r="BN766" s="29">
        <v>71.543790000000001</v>
      </c>
      <c r="BO766" s="29">
        <v>73.251999999999995</v>
      </c>
      <c r="BP766" s="29">
        <v>74.752499999999998</v>
      </c>
      <c r="BQ766" s="29">
        <v>75.999350000000007</v>
      </c>
      <c r="BR766" s="29">
        <v>77.733999999999995</v>
      </c>
      <c r="BS766" s="29">
        <v>79.068150000000003</v>
      </c>
      <c r="BT766" s="29">
        <v>79.800150000000002</v>
      </c>
      <c r="BU766" s="29">
        <v>80.402640000000005</v>
      </c>
      <c r="BV766" s="29">
        <v>80.464429999999993</v>
      </c>
      <c r="BW766" s="29">
        <v>76.593000000000004</v>
      </c>
      <c r="BX766" s="29">
        <v>74.272220000000004</v>
      </c>
      <c r="BY766" s="29">
        <v>71.72672</v>
      </c>
      <c r="BZ766" s="29">
        <v>70.993639999999999</v>
      </c>
      <c r="CA766" s="29">
        <v>70.375789999999995</v>
      </c>
      <c r="CB766" s="29">
        <v>69.903289999999998</v>
      </c>
      <c r="CC766" s="9">
        <v>0.31500159999999999</v>
      </c>
      <c r="CD766" s="9">
        <v>0.30163669999999998</v>
      </c>
      <c r="CE766" s="9">
        <v>0.26073049999999998</v>
      </c>
      <c r="CF766" s="9">
        <v>0.18494450000000001</v>
      </c>
      <c r="CG766" s="9">
        <v>0.12561829999999999</v>
      </c>
      <c r="CH766" s="9">
        <v>0.2445281</v>
      </c>
      <c r="CI766" s="9">
        <v>8.4547300000000006E-2</v>
      </c>
      <c r="CJ766" s="9">
        <v>0.1015736</v>
      </c>
      <c r="CK766" s="9">
        <v>0.16913339999999999</v>
      </c>
      <c r="CL766" s="9">
        <v>0.28485450000000001</v>
      </c>
      <c r="CM766" s="9">
        <v>0.40284789999999998</v>
      </c>
      <c r="CN766" s="9">
        <v>0.37296820000000003</v>
      </c>
      <c r="CO766" s="9">
        <v>0.34565649999999998</v>
      </c>
      <c r="CP766" s="9">
        <v>0.63224069999999999</v>
      </c>
      <c r="CQ766" s="9">
        <v>0.61419299999999999</v>
      </c>
      <c r="CR766" s="9">
        <v>0.81536640000000005</v>
      </c>
      <c r="CS766" s="9">
        <v>0.929728</v>
      </c>
      <c r="CT766" s="9">
        <v>1.7791779999999999</v>
      </c>
      <c r="CU766" s="9">
        <v>0.62051959999999995</v>
      </c>
      <c r="CV766" s="9">
        <v>0.82882619999999996</v>
      </c>
      <c r="CW766" s="9">
        <v>1.1087020000000001</v>
      </c>
      <c r="CX766" s="9">
        <v>0.31660090000000002</v>
      </c>
      <c r="CY766" s="9">
        <v>0.37017430000000001</v>
      </c>
      <c r="CZ766" s="9">
        <v>0.37209500000000001</v>
      </c>
      <c r="DA766" s="9">
        <v>0.94628210000000001</v>
      </c>
    </row>
    <row r="767" spans="1:105" x14ac:dyDescent="0.25">
      <c r="A767" s="9" t="s">
        <v>163</v>
      </c>
      <c r="B767" s="9" t="s">
        <v>165</v>
      </c>
      <c r="C767" s="9" t="s">
        <v>18</v>
      </c>
      <c r="D767" s="9" t="s">
        <v>148</v>
      </c>
      <c r="E767" s="9">
        <v>2016</v>
      </c>
      <c r="F767" s="9">
        <v>8</v>
      </c>
      <c r="BE767" s="29">
        <v>70.949849999999998</v>
      </c>
      <c r="BF767" s="29">
        <v>70.057140000000004</v>
      </c>
      <c r="BG767" s="29">
        <v>69.321430000000007</v>
      </c>
      <c r="BH767" s="29">
        <v>68.232140000000001</v>
      </c>
      <c r="BI767" s="29">
        <v>68.546570000000003</v>
      </c>
      <c r="BJ767" s="29">
        <v>68.296570000000003</v>
      </c>
      <c r="BK767" s="29">
        <v>68.678719999999998</v>
      </c>
      <c r="BL767" s="29">
        <v>69.621570000000006</v>
      </c>
      <c r="BM767" s="29">
        <v>74.071280000000002</v>
      </c>
      <c r="BN767" s="29">
        <v>78.57593</v>
      </c>
      <c r="BO767" s="29">
        <v>82.540999999999997</v>
      </c>
      <c r="BP767" s="29">
        <v>84.395650000000003</v>
      </c>
      <c r="BQ767" s="29">
        <v>85.484930000000006</v>
      </c>
      <c r="BR767" s="29">
        <v>84.470640000000003</v>
      </c>
      <c r="BS767" s="29">
        <v>83.909930000000003</v>
      </c>
      <c r="BT767" s="29">
        <v>84.378720000000001</v>
      </c>
      <c r="BU767" s="29">
        <v>84.167850000000001</v>
      </c>
      <c r="BV767" s="29">
        <v>83.185860000000005</v>
      </c>
      <c r="BW767" s="29">
        <v>80.508859999999999</v>
      </c>
      <c r="BX767" s="29">
        <v>77.541150000000002</v>
      </c>
      <c r="BY767" s="29">
        <v>75.097210000000004</v>
      </c>
      <c r="BZ767" s="29">
        <v>73.730429999999998</v>
      </c>
      <c r="CA767" s="29">
        <v>72.629499999999993</v>
      </c>
      <c r="CB767" s="29">
        <v>72.168639999999996</v>
      </c>
    </row>
    <row r="768" spans="1:105" x14ac:dyDescent="0.25">
      <c r="A768" s="9" t="s">
        <v>163</v>
      </c>
      <c r="B768" s="9" t="s">
        <v>165</v>
      </c>
      <c r="C768" s="9" t="s">
        <v>18</v>
      </c>
      <c r="D768" s="9" t="s">
        <v>148</v>
      </c>
      <c r="E768" s="9">
        <v>2016</v>
      </c>
      <c r="F768" s="9">
        <v>9</v>
      </c>
      <c r="BE768" s="29">
        <v>70.703580000000002</v>
      </c>
      <c r="BF768" s="29">
        <v>70.217860000000002</v>
      </c>
      <c r="BG768" s="29">
        <v>70.085719999999995</v>
      </c>
      <c r="BH768" s="29">
        <v>69.232140000000001</v>
      </c>
      <c r="BI768" s="29">
        <v>68.835719999999995</v>
      </c>
      <c r="BJ768" s="29">
        <v>68.571430000000007</v>
      </c>
      <c r="BK768" s="29">
        <v>69.146429999999995</v>
      </c>
      <c r="BL768" s="29">
        <v>70.132140000000007</v>
      </c>
      <c r="BM768" s="29">
        <v>72.957149999999999</v>
      </c>
      <c r="BN768" s="29">
        <v>77.003569999999996</v>
      </c>
      <c r="BO768" s="29">
        <v>81.846429999999998</v>
      </c>
      <c r="BP768" s="29">
        <v>83.510710000000003</v>
      </c>
      <c r="BQ768" s="29">
        <v>85.392859999999999</v>
      </c>
      <c r="BR768" s="29">
        <v>86.053569999999993</v>
      </c>
      <c r="BS768" s="29">
        <v>86.68571</v>
      </c>
      <c r="BT768" s="29">
        <v>86.93571</v>
      </c>
      <c r="BU768" s="29">
        <v>86.007140000000007</v>
      </c>
      <c r="BV768" s="29">
        <v>84.625</v>
      </c>
      <c r="BW768" s="29">
        <v>84.167850000000001</v>
      </c>
      <c r="BX768" s="29">
        <v>78.825000000000003</v>
      </c>
      <c r="BY768" s="29">
        <v>76.264279999999999</v>
      </c>
      <c r="BZ768" s="29">
        <v>74.203580000000002</v>
      </c>
      <c r="CA768" s="29">
        <v>73.321430000000007</v>
      </c>
      <c r="CB768" s="29">
        <v>72.68929</v>
      </c>
    </row>
    <row r="769" spans="1:105" x14ac:dyDescent="0.25">
      <c r="A769" s="9" t="s">
        <v>163</v>
      </c>
      <c r="B769" s="9" t="s">
        <v>165</v>
      </c>
      <c r="C769" s="9" t="s">
        <v>18</v>
      </c>
      <c r="D769" s="9" t="s">
        <v>148</v>
      </c>
      <c r="E769" s="9">
        <v>2016</v>
      </c>
      <c r="F769" s="9">
        <v>10</v>
      </c>
      <c r="BE769" s="29">
        <v>64.360569999999996</v>
      </c>
      <c r="BF769" s="29">
        <v>64.321430000000007</v>
      </c>
      <c r="BG769" s="29">
        <v>63.927639999999997</v>
      </c>
      <c r="BH769" s="29">
        <v>62.724220000000003</v>
      </c>
      <c r="BI769" s="29">
        <v>61.386499999999998</v>
      </c>
      <c r="BJ769" s="29">
        <v>61.006999999999998</v>
      </c>
      <c r="BK769" s="29">
        <v>60.758069999999996</v>
      </c>
      <c r="BL769" s="29">
        <v>61.317709999999998</v>
      </c>
      <c r="BM769" s="29">
        <v>63.634779999999999</v>
      </c>
      <c r="BN769" s="29">
        <v>67.923289999999994</v>
      </c>
      <c r="BO769" s="29">
        <v>71.530569999999997</v>
      </c>
      <c r="BP769" s="29">
        <v>75.264139999999998</v>
      </c>
      <c r="BQ769" s="29">
        <v>77.756209999999996</v>
      </c>
      <c r="BR769" s="29">
        <v>77.377780000000001</v>
      </c>
      <c r="BS769" s="29">
        <v>76.959789999999998</v>
      </c>
      <c r="BT769" s="29">
        <v>76.151070000000004</v>
      </c>
      <c r="BU769" s="29">
        <v>75.153720000000007</v>
      </c>
      <c r="BV769" s="29">
        <v>74.784779999999998</v>
      </c>
      <c r="BW769" s="29">
        <v>73.096710000000002</v>
      </c>
      <c r="BX769" s="29">
        <v>70.357280000000003</v>
      </c>
      <c r="BY769" s="29">
        <v>68.941929999999999</v>
      </c>
      <c r="BZ769" s="29">
        <v>67.525930000000002</v>
      </c>
      <c r="CA769" s="29">
        <v>66.830430000000007</v>
      </c>
      <c r="CB769" s="29">
        <v>65.584639999999993</v>
      </c>
    </row>
    <row r="770" spans="1:105" x14ac:dyDescent="0.25">
      <c r="A770" s="9" t="s">
        <v>163</v>
      </c>
      <c r="B770" s="9" t="s">
        <v>165</v>
      </c>
      <c r="C770" s="9" t="s">
        <v>18</v>
      </c>
      <c r="D770" s="9" t="s">
        <v>148</v>
      </c>
      <c r="E770" s="9">
        <v>2017</v>
      </c>
      <c r="F770" s="9">
        <v>5</v>
      </c>
      <c r="BE770" s="29">
        <v>60.458849999999998</v>
      </c>
      <c r="BF770" s="29">
        <v>60.4435</v>
      </c>
      <c r="BG770" s="29">
        <v>60.429209999999998</v>
      </c>
      <c r="BH770" s="29">
        <v>60.561360000000001</v>
      </c>
      <c r="BI770" s="29">
        <v>60.537570000000002</v>
      </c>
      <c r="BJ770" s="29">
        <v>60.536499999999997</v>
      </c>
      <c r="BK770" s="29">
        <v>61.14114</v>
      </c>
      <c r="BL770" s="29">
        <v>61.259</v>
      </c>
      <c r="BM770" s="29">
        <v>63.327640000000002</v>
      </c>
      <c r="BN770" s="29">
        <v>65.200779999999995</v>
      </c>
      <c r="BO770" s="29">
        <v>67.862430000000003</v>
      </c>
      <c r="BP770" s="29">
        <v>69.425290000000004</v>
      </c>
      <c r="BQ770" s="29">
        <v>69.85342</v>
      </c>
      <c r="BR770" s="29">
        <v>70.078580000000002</v>
      </c>
      <c r="BS770" s="29">
        <v>69.424220000000005</v>
      </c>
      <c r="BT770" s="29">
        <v>69.607140000000001</v>
      </c>
      <c r="BU770" s="29">
        <v>68.507289999999998</v>
      </c>
      <c r="BV770" s="29">
        <v>66.552790000000002</v>
      </c>
      <c r="BW770" s="29">
        <v>64.233069999999998</v>
      </c>
      <c r="BX770" s="29">
        <v>62.15014</v>
      </c>
      <c r="BY770" s="29">
        <v>61.27328</v>
      </c>
      <c r="BZ770" s="29">
        <v>61.062429999999999</v>
      </c>
      <c r="CA770" s="29">
        <v>61.194569999999999</v>
      </c>
      <c r="CB770" s="29">
        <v>61.051859999999998</v>
      </c>
    </row>
    <row r="771" spans="1:105" x14ac:dyDescent="0.25">
      <c r="A771" s="9" t="s">
        <v>163</v>
      </c>
      <c r="B771" s="9" t="s">
        <v>165</v>
      </c>
      <c r="C771" s="9" t="s">
        <v>18</v>
      </c>
      <c r="D771" s="9" t="s">
        <v>148</v>
      </c>
      <c r="E771" s="9">
        <v>2017</v>
      </c>
      <c r="F771" s="9">
        <v>6</v>
      </c>
      <c r="BE771" s="29">
        <v>63.874859999999998</v>
      </c>
      <c r="BF771" s="29">
        <v>63.506999999999998</v>
      </c>
      <c r="BG771" s="29">
        <v>63.127499999999998</v>
      </c>
      <c r="BH771" s="29">
        <v>63.113219999999998</v>
      </c>
      <c r="BI771" s="29">
        <v>62.734780000000001</v>
      </c>
      <c r="BJ771" s="29">
        <v>62.82779</v>
      </c>
      <c r="BK771" s="29">
        <v>63.283859999999997</v>
      </c>
      <c r="BL771" s="29">
        <v>65.077640000000002</v>
      </c>
      <c r="BM771" s="29">
        <v>67.291150000000002</v>
      </c>
      <c r="BN771" s="29">
        <v>71.362430000000003</v>
      </c>
      <c r="BO771" s="29">
        <v>74.451710000000006</v>
      </c>
      <c r="BP771" s="29">
        <v>74.858710000000002</v>
      </c>
      <c r="BQ771" s="29">
        <v>76.298929999999999</v>
      </c>
      <c r="BR771" s="29">
        <v>76.10342</v>
      </c>
      <c r="BS771" s="29">
        <v>74.880930000000006</v>
      </c>
      <c r="BT771" s="29">
        <v>74.253569999999996</v>
      </c>
      <c r="BU771" s="29">
        <v>73.05171</v>
      </c>
      <c r="BV771" s="29">
        <v>71.81071</v>
      </c>
      <c r="BW771" s="29">
        <v>70.831360000000004</v>
      </c>
      <c r="BX771" s="29">
        <v>69.153289999999998</v>
      </c>
      <c r="BY771" s="29">
        <v>66.441929999999999</v>
      </c>
      <c r="BZ771" s="29">
        <v>65.432929999999999</v>
      </c>
      <c r="CA771" s="29">
        <v>64.567710000000005</v>
      </c>
      <c r="CB771" s="29">
        <v>63.835709999999999</v>
      </c>
    </row>
    <row r="772" spans="1:105" x14ac:dyDescent="0.25">
      <c r="A772" s="9" t="s">
        <v>163</v>
      </c>
      <c r="B772" s="9" t="s">
        <v>165</v>
      </c>
      <c r="C772" s="9" t="s">
        <v>18</v>
      </c>
      <c r="D772" s="9" t="s">
        <v>148</v>
      </c>
      <c r="E772" s="9">
        <v>2017</v>
      </c>
      <c r="F772" s="9">
        <v>7</v>
      </c>
      <c r="G772" s="9">
        <v>197.5932</v>
      </c>
      <c r="H772" s="9">
        <v>198.78829999999999</v>
      </c>
      <c r="I772" s="9">
        <v>202.0694</v>
      </c>
      <c r="J772" s="9">
        <v>207.15639999999999</v>
      </c>
      <c r="K772" s="9">
        <v>215.2208</v>
      </c>
      <c r="L772" s="9">
        <v>236.6138</v>
      </c>
      <c r="M772" s="9">
        <v>236.9494</v>
      </c>
      <c r="N772" s="9">
        <v>239.8032</v>
      </c>
      <c r="O772" s="9">
        <v>248.2268</v>
      </c>
      <c r="P772" s="9">
        <v>254.19820000000001</v>
      </c>
      <c r="Q772" s="9">
        <v>257.06020000000001</v>
      </c>
      <c r="R772" s="9">
        <v>259.58120000000002</v>
      </c>
      <c r="S772" s="9">
        <v>256.7079</v>
      </c>
      <c r="T772" s="9">
        <v>223.27189999999999</v>
      </c>
      <c r="U772" s="9">
        <v>224.2106</v>
      </c>
      <c r="V772" s="9">
        <v>224.17529999999999</v>
      </c>
      <c r="W772" s="9">
        <v>223.23509999999999</v>
      </c>
      <c r="X772" s="9">
        <v>213.16820000000001</v>
      </c>
      <c r="Y772" s="9">
        <v>247.87530000000001</v>
      </c>
      <c r="Z772" s="9">
        <v>259.46010000000001</v>
      </c>
      <c r="AA772" s="9">
        <v>254.71870000000001</v>
      </c>
      <c r="AB772" s="9">
        <v>219.87020000000001</v>
      </c>
      <c r="AC772" s="9">
        <v>211.3398</v>
      </c>
      <c r="AD772" s="9">
        <v>211.18090000000001</v>
      </c>
      <c r="AE772" s="9">
        <v>221.6199</v>
      </c>
      <c r="AF772" s="9">
        <v>198.24959999999999</v>
      </c>
      <c r="AG772" s="9">
        <v>200.01580000000001</v>
      </c>
      <c r="AH772" s="9">
        <v>203.81360000000001</v>
      </c>
      <c r="AI772" s="9">
        <v>208.84129999999999</v>
      </c>
      <c r="AJ772" s="9">
        <v>216.31720000000001</v>
      </c>
      <c r="AK772" s="9">
        <v>237.08250000000001</v>
      </c>
      <c r="AL772" s="9">
        <v>235.73939999999999</v>
      </c>
      <c r="AM772" s="9">
        <v>238.28700000000001</v>
      </c>
      <c r="AN772" s="9">
        <v>246.69759999999999</v>
      </c>
      <c r="AO772" s="9">
        <v>250.57820000000001</v>
      </c>
      <c r="AP772" s="9">
        <v>253.92580000000001</v>
      </c>
      <c r="AQ772" s="9">
        <v>257.59039999999999</v>
      </c>
      <c r="AR772" s="9">
        <v>258.67110000000002</v>
      </c>
      <c r="AS772" s="9">
        <v>261.5634</v>
      </c>
      <c r="AT772" s="9">
        <v>262.2296</v>
      </c>
      <c r="AU772" s="9">
        <v>260.97789999999998</v>
      </c>
      <c r="AV772" s="9">
        <v>259.08010000000002</v>
      </c>
      <c r="AW772" s="9">
        <v>253.14340000000001</v>
      </c>
      <c r="AX772" s="9">
        <v>252.43209999999999</v>
      </c>
      <c r="AY772" s="9">
        <v>256.89010000000002</v>
      </c>
      <c r="AZ772" s="9">
        <v>251.9633</v>
      </c>
      <c r="BA772" s="9">
        <v>217.61359999999999</v>
      </c>
      <c r="BB772" s="9">
        <v>209.6763</v>
      </c>
      <c r="BC772" s="9">
        <v>209.4769</v>
      </c>
      <c r="BD772" s="9">
        <v>258.95659999999998</v>
      </c>
      <c r="BE772" s="29">
        <v>67.413349999999994</v>
      </c>
      <c r="BF772" s="29">
        <v>67.033860000000004</v>
      </c>
      <c r="BG772" s="29">
        <v>66.70514</v>
      </c>
      <c r="BH772" s="29">
        <v>66.52328</v>
      </c>
      <c r="BI772" s="29">
        <v>66.587289999999996</v>
      </c>
      <c r="BJ772" s="29">
        <v>66.169719999999998</v>
      </c>
      <c r="BK772" s="29">
        <v>67.243639999999999</v>
      </c>
      <c r="BL772" s="29">
        <v>67.97672</v>
      </c>
      <c r="BM772" s="29">
        <v>70.29907</v>
      </c>
      <c r="BN772" s="29">
        <v>71.543790000000001</v>
      </c>
      <c r="BO772" s="29">
        <v>73.251999999999995</v>
      </c>
      <c r="BP772" s="29">
        <v>74.752499999999998</v>
      </c>
      <c r="BQ772" s="29">
        <v>75.999350000000007</v>
      </c>
      <c r="BR772" s="29">
        <v>77.733999999999995</v>
      </c>
      <c r="BS772" s="29">
        <v>79.068150000000003</v>
      </c>
      <c r="BT772" s="29">
        <v>79.800150000000002</v>
      </c>
      <c r="BU772" s="29">
        <v>80.402640000000005</v>
      </c>
      <c r="BV772" s="29">
        <v>80.464429999999993</v>
      </c>
      <c r="BW772" s="29">
        <v>76.593000000000004</v>
      </c>
      <c r="BX772" s="29">
        <v>74.272220000000004</v>
      </c>
      <c r="BY772" s="29">
        <v>71.72672</v>
      </c>
      <c r="BZ772" s="29">
        <v>70.993639999999999</v>
      </c>
      <c r="CA772" s="29">
        <v>70.375789999999995</v>
      </c>
      <c r="CB772" s="29">
        <v>69.903289999999998</v>
      </c>
      <c r="CC772" s="9">
        <v>0.31599559999999999</v>
      </c>
      <c r="CD772" s="9">
        <v>0.30254779999999998</v>
      </c>
      <c r="CE772" s="9">
        <v>0.26155850000000003</v>
      </c>
      <c r="CF772" s="9">
        <v>0.18542429999999999</v>
      </c>
      <c r="CG772" s="9">
        <v>0.12595129999999999</v>
      </c>
      <c r="CH772" s="9">
        <v>0.24517149999999999</v>
      </c>
      <c r="CI772" s="9">
        <v>8.47387E-2</v>
      </c>
      <c r="CJ772" s="9">
        <v>0.10170659999999999</v>
      </c>
      <c r="CK772" s="9">
        <v>0.16915620000000001</v>
      </c>
      <c r="CL772" s="9">
        <v>0.28464529999999999</v>
      </c>
      <c r="CM772" s="9">
        <v>0.40295429999999999</v>
      </c>
      <c r="CN772" s="9">
        <v>0.3728805</v>
      </c>
      <c r="CO772" s="9">
        <v>0.34650180000000003</v>
      </c>
      <c r="CP772" s="9">
        <v>0.63499030000000001</v>
      </c>
      <c r="CQ772" s="9">
        <v>0.6160274</v>
      </c>
      <c r="CR772" s="9">
        <v>0.81792299999999996</v>
      </c>
      <c r="CS772" s="9">
        <v>0.93339159999999999</v>
      </c>
      <c r="CT772" s="9">
        <v>1.782921</v>
      </c>
      <c r="CU772" s="9">
        <v>0.62185040000000003</v>
      </c>
      <c r="CV772" s="9">
        <v>0.8306268</v>
      </c>
      <c r="CW772" s="9">
        <v>1.108085</v>
      </c>
      <c r="CX772" s="9">
        <v>0.31735999999999998</v>
      </c>
      <c r="CY772" s="9">
        <v>0.37113560000000001</v>
      </c>
      <c r="CZ772" s="9">
        <v>0.37296180000000001</v>
      </c>
      <c r="DA772" s="9">
        <v>0.94995370000000001</v>
      </c>
    </row>
    <row r="773" spans="1:105" x14ac:dyDescent="0.25">
      <c r="A773" s="9" t="s">
        <v>163</v>
      </c>
      <c r="B773" s="9" t="s">
        <v>165</v>
      </c>
      <c r="C773" s="9" t="s">
        <v>18</v>
      </c>
      <c r="D773" s="9" t="s">
        <v>148</v>
      </c>
      <c r="E773" s="9">
        <v>2017</v>
      </c>
      <c r="F773" s="9">
        <v>8</v>
      </c>
      <c r="BE773" s="29">
        <v>70.949849999999998</v>
      </c>
      <c r="BF773" s="29">
        <v>70.057140000000004</v>
      </c>
      <c r="BG773" s="29">
        <v>69.321430000000007</v>
      </c>
      <c r="BH773" s="29">
        <v>68.232140000000001</v>
      </c>
      <c r="BI773" s="29">
        <v>68.546570000000003</v>
      </c>
      <c r="BJ773" s="29">
        <v>68.296570000000003</v>
      </c>
      <c r="BK773" s="29">
        <v>68.678719999999998</v>
      </c>
      <c r="BL773" s="29">
        <v>69.621570000000006</v>
      </c>
      <c r="BM773" s="29">
        <v>74.071280000000002</v>
      </c>
      <c r="BN773" s="29">
        <v>78.57593</v>
      </c>
      <c r="BO773" s="29">
        <v>82.540999999999997</v>
      </c>
      <c r="BP773" s="29">
        <v>84.395650000000003</v>
      </c>
      <c r="BQ773" s="29">
        <v>85.484930000000006</v>
      </c>
      <c r="BR773" s="29">
        <v>84.470640000000003</v>
      </c>
      <c r="BS773" s="29">
        <v>83.909930000000003</v>
      </c>
      <c r="BT773" s="29">
        <v>84.378720000000001</v>
      </c>
      <c r="BU773" s="29">
        <v>84.167850000000001</v>
      </c>
      <c r="BV773" s="29">
        <v>83.185860000000005</v>
      </c>
      <c r="BW773" s="29">
        <v>80.508859999999999</v>
      </c>
      <c r="BX773" s="29">
        <v>77.541150000000002</v>
      </c>
      <c r="BY773" s="29">
        <v>75.097210000000004</v>
      </c>
      <c r="BZ773" s="29">
        <v>73.730429999999998</v>
      </c>
      <c r="CA773" s="29">
        <v>72.629499999999993</v>
      </c>
      <c r="CB773" s="29">
        <v>72.168639999999996</v>
      </c>
    </row>
    <row r="774" spans="1:105" x14ac:dyDescent="0.25">
      <c r="A774" s="9" t="s">
        <v>163</v>
      </c>
      <c r="B774" s="9" t="s">
        <v>165</v>
      </c>
      <c r="C774" s="9" t="s">
        <v>18</v>
      </c>
      <c r="D774" s="9" t="s">
        <v>148</v>
      </c>
      <c r="E774" s="9">
        <v>2017</v>
      </c>
      <c r="F774" s="9">
        <v>9</v>
      </c>
      <c r="BE774" s="29">
        <v>70.703580000000002</v>
      </c>
      <c r="BF774" s="29">
        <v>70.217860000000002</v>
      </c>
      <c r="BG774" s="29">
        <v>70.085719999999995</v>
      </c>
      <c r="BH774" s="29">
        <v>69.232140000000001</v>
      </c>
      <c r="BI774" s="29">
        <v>68.835719999999995</v>
      </c>
      <c r="BJ774" s="29">
        <v>68.571430000000007</v>
      </c>
      <c r="BK774" s="29">
        <v>69.146429999999995</v>
      </c>
      <c r="BL774" s="29">
        <v>70.132140000000007</v>
      </c>
      <c r="BM774" s="29">
        <v>72.957149999999999</v>
      </c>
      <c r="BN774" s="29">
        <v>77.003569999999996</v>
      </c>
      <c r="BO774" s="29">
        <v>81.846429999999998</v>
      </c>
      <c r="BP774" s="29">
        <v>83.510710000000003</v>
      </c>
      <c r="BQ774" s="29">
        <v>85.392859999999999</v>
      </c>
      <c r="BR774" s="29">
        <v>86.053569999999993</v>
      </c>
      <c r="BS774" s="29">
        <v>86.68571</v>
      </c>
      <c r="BT774" s="29">
        <v>86.93571</v>
      </c>
      <c r="BU774" s="29">
        <v>86.007140000000007</v>
      </c>
      <c r="BV774" s="29">
        <v>84.625</v>
      </c>
      <c r="BW774" s="29">
        <v>84.167850000000001</v>
      </c>
      <c r="BX774" s="29">
        <v>78.825000000000003</v>
      </c>
      <c r="BY774" s="29">
        <v>76.264279999999999</v>
      </c>
      <c r="BZ774" s="29">
        <v>74.203580000000002</v>
      </c>
      <c r="CA774" s="29">
        <v>73.321430000000007</v>
      </c>
      <c r="CB774" s="29">
        <v>72.68929</v>
      </c>
    </row>
    <row r="775" spans="1:105" x14ac:dyDescent="0.25">
      <c r="A775" s="9" t="s">
        <v>163</v>
      </c>
      <c r="B775" s="9" t="s">
        <v>165</v>
      </c>
      <c r="C775" s="9" t="s">
        <v>18</v>
      </c>
      <c r="D775" s="9" t="s">
        <v>148</v>
      </c>
      <c r="E775" s="9">
        <v>2017</v>
      </c>
      <c r="F775" s="9">
        <v>10</v>
      </c>
      <c r="BE775" s="29">
        <v>64.360569999999996</v>
      </c>
      <c r="BF775" s="29">
        <v>64.321430000000007</v>
      </c>
      <c r="BG775" s="29">
        <v>63.927639999999997</v>
      </c>
      <c r="BH775" s="29">
        <v>62.724220000000003</v>
      </c>
      <c r="BI775" s="29">
        <v>61.386499999999998</v>
      </c>
      <c r="BJ775" s="29">
        <v>61.006999999999998</v>
      </c>
      <c r="BK775" s="29">
        <v>60.758069999999996</v>
      </c>
      <c r="BL775" s="29">
        <v>61.317709999999998</v>
      </c>
      <c r="BM775" s="29">
        <v>63.634779999999999</v>
      </c>
      <c r="BN775" s="29">
        <v>67.923289999999994</v>
      </c>
      <c r="BO775" s="29">
        <v>71.530569999999997</v>
      </c>
      <c r="BP775" s="29">
        <v>75.264139999999998</v>
      </c>
      <c r="BQ775" s="29">
        <v>77.756209999999996</v>
      </c>
      <c r="BR775" s="29">
        <v>77.377780000000001</v>
      </c>
      <c r="BS775" s="29">
        <v>76.959789999999998</v>
      </c>
      <c r="BT775" s="29">
        <v>76.151070000000004</v>
      </c>
      <c r="BU775" s="29">
        <v>75.153720000000007</v>
      </c>
      <c r="BV775" s="29">
        <v>74.784779999999998</v>
      </c>
      <c r="BW775" s="29">
        <v>73.096710000000002</v>
      </c>
      <c r="BX775" s="29">
        <v>70.357280000000003</v>
      </c>
      <c r="BY775" s="29">
        <v>68.941929999999999</v>
      </c>
      <c r="BZ775" s="29">
        <v>67.525930000000002</v>
      </c>
      <c r="CA775" s="29">
        <v>66.830430000000007</v>
      </c>
      <c r="CB775" s="29">
        <v>65.584639999999993</v>
      </c>
    </row>
    <row r="776" spans="1:105" x14ac:dyDescent="0.25">
      <c r="A776" s="9" t="s">
        <v>163</v>
      </c>
      <c r="B776" s="9" t="s">
        <v>165</v>
      </c>
      <c r="C776" s="9" t="s">
        <v>18</v>
      </c>
      <c r="D776" s="9" t="s">
        <v>148</v>
      </c>
      <c r="E776" s="9">
        <v>2018</v>
      </c>
      <c r="F776" s="9">
        <v>5</v>
      </c>
      <c r="BE776" s="29">
        <v>60.458849999999998</v>
      </c>
      <c r="BF776" s="29">
        <v>60.4435</v>
      </c>
      <c r="BG776" s="29">
        <v>60.429209999999998</v>
      </c>
      <c r="BH776" s="29">
        <v>60.561360000000001</v>
      </c>
      <c r="BI776" s="29">
        <v>60.537570000000002</v>
      </c>
      <c r="BJ776" s="29">
        <v>60.536499999999997</v>
      </c>
      <c r="BK776" s="29">
        <v>61.14114</v>
      </c>
      <c r="BL776" s="29">
        <v>61.259</v>
      </c>
      <c r="BM776" s="29">
        <v>63.327640000000002</v>
      </c>
      <c r="BN776" s="29">
        <v>65.200779999999995</v>
      </c>
      <c r="BO776" s="29">
        <v>67.862430000000003</v>
      </c>
      <c r="BP776" s="29">
        <v>69.425290000000004</v>
      </c>
      <c r="BQ776" s="29">
        <v>69.85342</v>
      </c>
      <c r="BR776" s="29">
        <v>70.078580000000002</v>
      </c>
      <c r="BS776" s="29">
        <v>69.424220000000005</v>
      </c>
      <c r="BT776" s="29">
        <v>69.607140000000001</v>
      </c>
      <c r="BU776" s="29">
        <v>68.507289999999998</v>
      </c>
      <c r="BV776" s="29">
        <v>66.552790000000002</v>
      </c>
      <c r="BW776" s="29">
        <v>64.233069999999998</v>
      </c>
      <c r="BX776" s="29">
        <v>62.15014</v>
      </c>
      <c r="BY776" s="29">
        <v>61.27328</v>
      </c>
      <c r="BZ776" s="29">
        <v>61.062429999999999</v>
      </c>
      <c r="CA776" s="29">
        <v>61.194569999999999</v>
      </c>
      <c r="CB776" s="29">
        <v>61.051859999999998</v>
      </c>
    </row>
    <row r="777" spans="1:105" x14ac:dyDescent="0.25">
      <c r="A777" s="9" t="s">
        <v>163</v>
      </c>
      <c r="B777" s="9" t="s">
        <v>165</v>
      </c>
      <c r="C777" s="9" t="s">
        <v>18</v>
      </c>
      <c r="D777" s="9" t="s">
        <v>148</v>
      </c>
      <c r="E777" s="9">
        <v>2018</v>
      </c>
      <c r="F777" s="9">
        <v>6</v>
      </c>
      <c r="BE777" s="29">
        <v>63.874859999999998</v>
      </c>
      <c r="BF777" s="29">
        <v>63.506999999999998</v>
      </c>
      <c r="BG777" s="29">
        <v>63.127499999999998</v>
      </c>
      <c r="BH777" s="29">
        <v>63.113219999999998</v>
      </c>
      <c r="BI777" s="29">
        <v>62.734780000000001</v>
      </c>
      <c r="BJ777" s="29">
        <v>62.82779</v>
      </c>
      <c r="BK777" s="29">
        <v>63.283859999999997</v>
      </c>
      <c r="BL777" s="29">
        <v>65.077640000000002</v>
      </c>
      <c r="BM777" s="29">
        <v>67.291150000000002</v>
      </c>
      <c r="BN777" s="29">
        <v>71.362430000000003</v>
      </c>
      <c r="BO777" s="29">
        <v>74.451710000000006</v>
      </c>
      <c r="BP777" s="29">
        <v>74.858710000000002</v>
      </c>
      <c r="BQ777" s="29">
        <v>76.298929999999999</v>
      </c>
      <c r="BR777" s="29">
        <v>76.10342</v>
      </c>
      <c r="BS777" s="29">
        <v>74.880930000000006</v>
      </c>
      <c r="BT777" s="29">
        <v>74.253569999999996</v>
      </c>
      <c r="BU777" s="29">
        <v>73.05171</v>
      </c>
      <c r="BV777" s="29">
        <v>71.81071</v>
      </c>
      <c r="BW777" s="29">
        <v>70.831360000000004</v>
      </c>
      <c r="BX777" s="29">
        <v>69.153289999999998</v>
      </c>
      <c r="BY777" s="29">
        <v>66.441929999999999</v>
      </c>
      <c r="BZ777" s="29">
        <v>65.432929999999999</v>
      </c>
      <c r="CA777" s="29">
        <v>64.567710000000005</v>
      </c>
      <c r="CB777" s="29">
        <v>63.835709999999999</v>
      </c>
    </row>
    <row r="778" spans="1:105" x14ac:dyDescent="0.25">
      <c r="A778" s="9" t="s">
        <v>163</v>
      </c>
      <c r="B778" s="9" t="s">
        <v>165</v>
      </c>
      <c r="C778" s="9" t="s">
        <v>18</v>
      </c>
      <c r="D778" s="9" t="s">
        <v>148</v>
      </c>
      <c r="E778" s="9">
        <v>2018</v>
      </c>
      <c r="F778" s="9">
        <v>7</v>
      </c>
      <c r="G778" s="9">
        <v>197.63650000000001</v>
      </c>
      <c r="H778" s="9">
        <v>198.8432</v>
      </c>
      <c r="I778" s="9">
        <v>202.0855</v>
      </c>
      <c r="J778" s="9">
        <v>207.11869999999999</v>
      </c>
      <c r="K778" s="9">
        <v>215.21969999999999</v>
      </c>
      <c r="L778" s="9">
        <v>236.63849999999999</v>
      </c>
      <c r="M778" s="9">
        <v>236.96080000000001</v>
      </c>
      <c r="N778" s="9">
        <v>239.8014</v>
      </c>
      <c r="O778" s="9">
        <v>248.24250000000001</v>
      </c>
      <c r="P778" s="9">
        <v>254.23429999999999</v>
      </c>
      <c r="Q778" s="9">
        <v>257.08240000000001</v>
      </c>
      <c r="R778" s="9">
        <v>259.56670000000003</v>
      </c>
      <c r="S778" s="9">
        <v>256.66180000000003</v>
      </c>
      <c r="T778" s="9">
        <v>223.2227</v>
      </c>
      <c r="U778" s="9">
        <v>224.16130000000001</v>
      </c>
      <c r="V778" s="9">
        <v>224.13720000000001</v>
      </c>
      <c r="W778" s="9">
        <v>223.2115</v>
      </c>
      <c r="X778" s="9">
        <v>213.18299999999999</v>
      </c>
      <c r="Y778" s="9">
        <v>247.88570000000001</v>
      </c>
      <c r="Z778" s="9">
        <v>259.49099999999999</v>
      </c>
      <c r="AA778" s="9">
        <v>254.73150000000001</v>
      </c>
      <c r="AB778" s="9">
        <v>219.90190000000001</v>
      </c>
      <c r="AC778" s="9">
        <v>211.38200000000001</v>
      </c>
      <c r="AD778" s="9">
        <v>211.22309999999999</v>
      </c>
      <c r="AE778" s="9">
        <v>221.584</v>
      </c>
      <c r="AF778" s="9">
        <v>198.2928</v>
      </c>
      <c r="AG778" s="9">
        <v>200.07060000000001</v>
      </c>
      <c r="AH778" s="9">
        <v>203.8297</v>
      </c>
      <c r="AI778" s="9">
        <v>208.80359999999999</v>
      </c>
      <c r="AJ778" s="9">
        <v>216.316</v>
      </c>
      <c r="AK778" s="9">
        <v>237.1071</v>
      </c>
      <c r="AL778" s="9">
        <v>235.7508</v>
      </c>
      <c r="AM778" s="9">
        <v>238.2852</v>
      </c>
      <c r="AN778" s="9">
        <v>246.71340000000001</v>
      </c>
      <c r="AO778" s="9">
        <v>250.61439999999999</v>
      </c>
      <c r="AP778" s="9">
        <v>253.94800000000001</v>
      </c>
      <c r="AQ778" s="9">
        <v>257.57589999999999</v>
      </c>
      <c r="AR778" s="9">
        <v>258.62490000000003</v>
      </c>
      <c r="AS778" s="9">
        <v>261.51420000000002</v>
      </c>
      <c r="AT778" s="9">
        <v>262.18040000000002</v>
      </c>
      <c r="AU778" s="9">
        <v>260.93990000000002</v>
      </c>
      <c r="AV778" s="9">
        <v>259.0566</v>
      </c>
      <c r="AW778" s="9">
        <v>253.15819999999999</v>
      </c>
      <c r="AX778" s="9">
        <v>252.4425</v>
      </c>
      <c r="AY778" s="9">
        <v>256.92099999999999</v>
      </c>
      <c r="AZ778" s="9">
        <v>251.9761</v>
      </c>
      <c r="BA778" s="9">
        <v>217.64529999999999</v>
      </c>
      <c r="BB778" s="9">
        <v>209.71850000000001</v>
      </c>
      <c r="BC778" s="9">
        <v>209.51910000000001</v>
      </c>
      <c r="BD778" s="9">
        <v>258.92070000000001</v>
      </c>
      <c r="BE778" s="29">
        <v>67.413349999999994</v>
      </c>
      <c r="BF778" s="29">
        <v>67.033860000000004</v>
      </c>
      <c r="BG778" s="29">
        <v>66.70514</v>
      </c>
      <c r="BH778" s="29">
        <v>66.52328</v>
      </c>
      <c r="BI778" s="29">
        <v>66.587289999999996</v>
      </c>
      <c r="BJ778" s="29">
        <v>66.169719999999998</v>
      </c>
      <c r="BK778" s="29">
        <v>67.243639999999999</v>
      </c>
      <c r="BL778" s="29">
        <v>67.97672</v>
      </c>
      <c r="BM778" s="29">
        <v>70.29907</v>
      </c>
      <c r="BN778" s="29">
        <v>71.543790000000001</v>
      </c>
      <c r="BO778" s="29">
        <v>73.251999999999995</v>
      </c>
      <c r="BP778" s="29">
        <v>74.752499999999998</v>
      </c>
      <c r="BQ778" s="29">
        <v>75.999350000000007</v>
      </c>
      <c r="BR778" s="29">
        <v>77.733999999999995</v>
      </c>
      <c r="BS778" s="29">
        <v>79.068150000000003</v>
      </c>
      <c r="BT778" s="29">
        <v>79.800150000000002</v>
      </c>
      <c r="BU778" s="29">
        <v>80.402640000000005</v>
      </c>
      <c r="BV778" s="29">
        <v>80.464429999999993</v>
      </c>
      <c r="BW778" s="29">
        <v>76.593000000000004</v>
      </c>
      <c r="BX778" s="29">
        <v>74.272220000000004</v>
      </c>
      <c r="BY778" s="29">
        <v>71.72672</v>
      </c>
      <c r="BZ778" s="29">
        <v>70.993639999999999</v>
      </c>
      <c r="CA778" s="29">
        <v>70.375789999999995</v>
      </c>
      <c r="CB778" s="29">
        <v>69.903289999999998</v>
      </c>
      <c r="CC778" s="9">
        <v>0.31677470000000002</v>
      </c>
      <c r="CD778" s="9">
        <v>0.3033844</v>
      </c>
      <c r="CE778" s="9">
        <v>0.2622736</v>
      </c>
      <c r="CF778" s="9">
        <v>0.18602850000000001</v>
      </c>
      <c r="CG778" s="9">
        <v>0.12634580000000001</v>
      </c>
      <c r="CH778" s="9">
        <v>0.24585009999999999</v>
      </c>
      <c r="CI778" s="9">
        <v>8.4965100000000002E-2</v>
      </c>
      <c r="CJ778" s="9">
        <v>0.10185429999999999</v>
      </c>
      <c r="CK778" s="9">
        <v>0.16934250000000001</v>
      </c>
      <c r="CL778" s="9">
        <v>0.28486840000000002</v>
      </c>
      <c r="CM778" s="9">
        <v>0.40257349999999997</v>
      </c>
      <c r="CN778" s="9">
        <v>0.37236849999999999</v>
      </c>
      <c r="CO778" s="9">
        <v>0.34663919999999998</v>
      </c>
      <c r="CP778" s="9">
        <v>0.63879070000000004</v>
      </c>
      <c r="CQ778" s="9">
        <v>0.61831639999999999</v>
      </c>
      <c r="CR778" s="9">
        <v>0.81962409999999997</v>
      </c>
      <c r="CS778" s="9">
        <v>0.9345154</v>
      </c>
      <c r="CT778" s="9">
        <v>1.7846070000000001</v>
      </c>
      <c r="CU778" s="9">
        <v>0.62200860000000002</v>
      </c>
      <c r="CV778" s="9">
        <v>0.8296654</v>
      </c>
      <c r="CW778" s="9">
        <v>1.1083609999999999</v>
      </c>
      <c r="CX778" s="9">
        <v>0.31818190000000002</v>
      </c>
      <c r="CY778" s="9">
        <v>0.37248320000000001</v>
      </c>
      <c r="CZ778" s="9">
        <v>0.37452459999999999</v>
      </c>
      <c r="DA778" s="9">
        <v>0.95370659999999996</v>
      </c>
    </row>
    <row r="779" spans="1:105" x14ac:dyDescent="0.25">
      <c r="A779" s="9" t="s">
        <v>163</v>
      </c>
      <c r="B779" s="9" t="s">
        <v>165</v>
      </c>
      <c r="C779" s="9" t="s">
        <v>18</v>
      </c>
      <c r="D779" s="9" t="s">
        <v>148</v>
      </c>
      <c r="E779" s="9">
        <v>2018</v>
      </c>
      <c r="F779" s="9">
        <v>8</v>
      </c>
      <c r="BE779" s="29">
        <v>70.949849999999998</v>
      </c>
      <c r="BF779" s="29">
        <v>70.057140000000004</v>
      </c>
      <c r="BG779" s="29">
        <v>69.321430000000007</v>
      </c>
      <c r="BH779" s="29">
        <v>68.232140000000001</v>
      </c>
      <c r="BI779" s="29">
        <v>68.546570000000003</v>
      </c>
      <c r="BJ779" s="29">
        <v>68.296570000000003</v>
      </c>
      <c r="BK779" s="29">
        <v>68.678719999999998</v>
      </c>
      <c r="BL779" s="29">
        <v>69.621570000000006</v>
      </c>
      <c r="BM779" s="29">
        <v>74.071280000000002</v>
      </c>
      <c r="BN779" s="29">
        <v>78.57593</v>
      </c>
      <c r="BO779" s="29">
        <v>82.540999999999997</v>
      </c>
      <c r="BP779" s="29">
        <v>84.395650000000003</v>
      </c>
      <c r="BQ779" s="29">
        <v>85.484930000000006</v>
      </c>
      <c r="BR779" s="29">
        <v>84.470640000000003</v>
      </c>
      <c r="BS779" s="29">
        <v>83.909930000000003</v>
      </c>
      <c r="BT779" s="29">
        <v>84.378720000000001</v>
      </c>
      <c r="BU779" s="29">
        <v>84.167850000000001</v>
      </c>
      <c r="BV779" s="29">
        <v>83.185860000000005</v>
      </c>
      <c r="BW779" s="29">
        <v>80.508859999999999</v>
      </c>
      <c r="BX779" s="29">
        <v>77.541150000000002</v>
      </c>
      <c r="BY779" s="29">
        <v>75.097210000000004</v>
      </c>
      <c r="BZ779" s="29">
        <v>73.730429999999998</v>
      </c>
      <c r="CA779" s="29">
        <v>72.629499999999993</v>
      </c>
      <c r="CB779" s="29">
        <v>72.168639999999996</v>
      </c>
    </row>
    <row r="780" spans="1:105" x14ac:dyDescent="0.25">
      <c r="A780" s="9" t="s">
        <v>163</v>
      </c>
      <c r="B780" s="9" t="s">
        <v>165</v>
      </c>
      <c r="C780" s="9" t="s">
        <v>18</v>
      </c>
      <c r="D780" s="9" t="s">
        <v>148</v>
      </c>
      <c r="E780" s="9">
        <v>2018</v>
      </c>
      <c r="F780" s="9">
        <v>9</v>
      </c>
      <c r="BE780" s="29">
        <v>70.703580000000002</v>
      </c>
      <c r="BF780" s="29">
        <v>70.217860000000002</v>
      </c>
      <c r="BG780" s="29">
        <v>70.085719999999995</v>
      </c>
      <c r="BH780" s="29">
        <v>69.232140000000001</v>
      </c>
      <c r="BI780" s="29">
        <v>68.835719999999995</v>
      </c>
      <c r="BJ780" s="29">
        <v>68.571430000000007</v>
      </c>
      <c r="BK780" s="29">
        <v>69.146429999999995</v>
      </c>
      <c r="BL780" s="29">
        <v>70.132140000000007</v>
      </c>
      <c r="BM780" s="29">
        <v>72.957149999999999</v>
      </c>
      <c r="BN780" s="29">
        <v>77.003569999999996</v>
      </c>
      <c r="BO780" s="29">
        <v>81.846429999999998</v>
      </c>
      <c r="BP780" s="29">
        <v>83.510710000000003</v>
      </c>
      <c r="BQ780" s="29">
        <v>85.392859999999999</v>
      </c>
      <c r="BR780" s="29">
        <v>86.053569999999993</v>
      </c>
      <c r="BS780" s="29">
        <v>86.68571</v>
      </c>
      <c r="BT780" s="29">
        <v>86.93571</v>
      </c>
      <c r="BU780" s="29">
        <v>86.007140000000007</v>
      </c>
      <c r="BV780" s="29">
        <v>84.625</v>
      </c>
      <c r="BW780" s="29">
        <v>84.167850000000001</v>
      </c>
      <c r="BX780" s="29">
        <v>78.825000000000003</v>
      </c>
      <c r="BY780" s="29">
        <v>76.264279999999999</v>
      </c>
      <c r="BZ780" s="29">
        <v>74.203580000000002</v>
      </c>
      <c r="CA780" s="29">
        <v>73.321430000000007</v>
      </c>
      <c r="CB780" s="29">
        <v>72.68929</v>
      </c>
    </row>
    <row r="781" spans="1:105" x14ac:dyDescent="0.25">
      <c r="A781" s="9" t="s">
        <v>163</v>
      </c>
      <c r="B781" s="9" t="s">
        <v>165</v>
      </c>
      <c r="C781" s="9" t="s">
        <v>18</v>
      </c>
      <c r="D781" s="9" t="s">
        <v>148</v>
      </c>
      <c r="E781" s="9">
        <v>2018</v>
      </c>
      <c r="F781" s="9">
        <v>10</v>
      </c>
      <c r="BE781" s="29">
        <v>64.360569999999996</v>
      </c>
      <c r="BF781" s="29">
        <v>64.321430000000007</v>
      </c>
      <c r="BG781" s="29">
        <v>63.927639999999997</v>
      </c>
      <c r="BH781" s="29">
        <v>62.724220000000003</v>
      </c>
      <c r="BI781" s="29">
        <v>61.386499999999998</v>
      </c>
      <c r="BJ781" s="29">
        <v>61.006999999999998</v>
      </c>
      <c r="BK781" s="29">
        <v>60.758069999999996</v>
      </c>
      <c r="BL781" s="29">
        <v>61.317709999999998</v>
      </c>
      <c r="BM781" s="29">
        <v>63.634779999999999</v>
      </c>
      <c r="BN781" s="29">
        <v>67.923289999999994</v>
      </c>
      <c r="BO781" s="29">
        <v>71.530569999999997</v>
      </c>
      <c r="BP781" s="29">
        <v>75.264139999999998</v>
      </c>
      <c r="BQ781" s="29">
        <v>77.756209999999996</v>
      </c>
      <c r="BR781" s="29">
        <v>77.377780000000001</v>
      </c>
      <c r="BS781" s="29">
        <v>76.959789999999998</v>
      </c>
      <c r="BT781" s="29">
        <v>76.151070000000004</v>
      </c>
      <c r="BU781" s="29">
        <v>75.153720000000007</v>
      </c>
      <c r="BV781" s="29">
        <v>74.784779999999998</v>
      </c>
      <c r="BW781" s="29">
        <v>73.096710000000002</v>
      </c>
      <c r="BX781" s="29">
        <v>70.357280000000003</v>
      </c>
      <c r="BY781" s="29">
        <v>68.941929999999999</v>
      </c>
      <c r="BZ781" s="29">
        <v>67.525930000000002</v>
      </c>
      <c r="CA781" s="29">
        <v>66.830430000000007</v>
      </c>
      <c r="CB781" s="29">
        <v>65.584639999999993</v>
      </c>
    </row>
    <row r="782" spans="1:105" x14ac:dyDescent="0.25">
      <c r="A782" s="9" t="s">
        <v>163</v>
      </c>
      <c r="B782" s="9" t="s">
        <v>165</v>
      </c>
      <c r="C782" s="9" t="s">
        <v>18</v>
      </c>
      <c r="D782" s="9" t="s">
        <v>148</v>
      </c>
      <c r="E782" s="9">
        <v>2019</v>
      </c>
      <c r="F782" s="9">
        <v>5</v>
      </c>
      <c r="BE782" s="29">
        <v>60.458849999999998</v>
      </c>
      <c r="BF782" s="29">
        <v>60.4435</v>
      </c>
      <c r="BG782" s="29">
        <v>60.429209999999998</v>
      </c>
      <c r="BH782" s="29">
        <v>60.561360000000001</v>
      </c>
      <c r="BI782" s="29">
        <v>60.537570000000002</v>
      </c>
      <c r="BJ782" s="29">
        <v>60.536499999999997</v>
      </c>
      <c r="BK782" s="29">
        <v>61.14114</v>
      </c>
      <c r="BL782" s="29">
        <v>61.259</v>
      </c>
      <c r="BM782" s="29">
        <v>63.327640000000002</v>
      </c>
      <c r="BN782" s="29">
        <v>65.200779999999995</v>
      </c>
      <c r="BO782" s="29">
        <v>67.862430000000003</v>
      </c>
      <c r="BP782" s="29">
        <v>69.425290000000004</v>
      </c>
      <c r="BQ782" s="29">
        <v>69.85342</v>
      </c>
      <c r="BR782" s="29">
        <v>70.078580000000002</v>
      </c>
      <c r="BS782" s="29">
        <v>69.424220000000005</v>
      </c>
      <c r="BT782" s="29">
        <v>69.607140000000001</v>
      </c>
      <c r="BU782" s="29">
        <v>68.507289999999998</v>
      </c>
      <c r="BV782" s="29">
        <v>66.552790000000002</v>
      </c>
      <c r="BW782" s="29">
        <v>64.233069999999998</v>
      </c>
      <c r="BX782" s="29">
        <v>62.15014</v>
      </c>
      <c r="BY782" s="29">
        <v>61.27328</v>
      </c>
      <c r="BZ782" s="29">
        <v>61.062429999999999</v>
      </c>
      <c r="CA782" s="29">
        <v>61.194569999999999</v>
      </c>
      <c r="CB782" s="29">
        <v>61.051859999999998</v>
      </c>
    </row>
    <row r="783" spans="1:105" x14ac:dyDescent="0.25">
      <c r="A783" s="9" t="s">
        <v>163</v>
      </c>
      <c r="B783" s="9" t="s">
        <v>165</v>
      </c>
      <c r="C783" s="9" t="s">
        <v>18</v>
      </c>
      <c r="D783" s="9" t="s">
        <v>148</v>
      </c>
      <c r="E783" s="9">
        <v>2019</v>
      </c>
      <c r="F783" s="9">
        <v>6</v>
      </c>
      <c r="BE783" s="29">
        <v>63.874859999999998</v>
      </c>
      <c r="BF783" s="29">
        <v>63.506999999999998</v>
      </c>
      <c r="BG783" s="29">
        <v>63.127499999999998</v>
      </c>
      <c r="BH783" s="29">
        <v>63.113219999999998</v>
      </c>
      <c r="BI783" s="29">
        <v>62.734780000000001</v>
      </c>
      <c r="BJ783" s="29">
        <v>62.82779</v>
      </c>
      <c r="BK783" s="29">
        <v>63.283859999999997</v>
      </c>
      <c r="BL783" s="29">
        <v>65.077640000000002</v>
      </c>
      <c r="BM783" s="29">
        <v>67.291150000000002</v>
      </c>
      <c r="BN783" s="29">
        <v>71.362430000000003</v>
      </c>
      <c r="BO783" s="29">
        <v>74.451710000000006</v>
      </c>
      <c r="BP783" s="29">
        <v>74.858710000000002</v>
      </c>
      <c r="BQ783" s="29">
        <v>76.298929999999999</v>
      </c>
      <c r="BR783" s="29">
        <v>76.10342</v>
      </c>
      <c r="BS783" s="29">
        <v>74.880930000000006</v>
      </c>
      <c r="BT783" s="29">
        <v>74.253569999999996</v>
      </c>
      <c r="BU783" s="29">
        <v>73.05171</v>
      </c>
      <c r="BV783" s="29">
        <v>71.81071</v>
      </c>
      <c r="BW783" s="29">
        <v>70.831360000000004</v>
      </c>
      <c r="BX783" s="29">
        <v>69.153289999999998</v>
      </c>
      <c r="BY783" s="29">
        <v>66.441929999999999</v>
      </c>
      <c r="BZ783" s="29">
        <v>65.432929999999999</v>
      </c>
      <c r="CA783" s="29">
        <v>64.567710000000005</v>
      </c>
      <c r="CB783" s="29">
        <v>63.835709999999999</v>
      </c>
    </row>
    <row r="784" spans="1:105" x14ac:dyDescent="0.25">
      <c r="A784" s="9" t="s">
        <v>163</v>
      </c>
      <c r="B784" s="9" t="s">
        <v>165</v>
      </c>
      <c r="C784" s="9" t="s">
        <v>18</v>
      </c>
      <c r="D784" s="9" t="s">
        <v>148</v>
      </c>
      <c r="E784" s="9">
        <v>2019</v>
      </c>
      <c r="F784" s="9">
        <v>7</v>
      </c>
      <c r="G784" s="9">
        <v>197.85489999999999</v>
      </c>
      <c r="H784" s="9">
        <v>199.0369</v>
      </c>
      <c r="I784" s="9">
        <v>202.25309999999999</v>
      </c>
      <c r="J784" s="9">
        <v>207.1968</v>
      </c>
      <c r="K784" s="9">
        <v>215.2165</v>
      </c>
      <c r="L784" s="9">
        <v>236.595</v>
      </c>
      <c r="M784" s="9">
        <v>236.94499999999999</v>
      </c>
      <c r="N784" s="9">
        <v>239.77979999999999</v>
      </c>
      <c r="O784" s="9">
        <v>248.2277</v>
      </c>
      <c r="P784" s="9">
        <v>254.19069999999999</v>
      </c>
      <c r="Q784" s="9">
        <v>257.01780000000002</v>
      </c>
      <c r="R784" s="9">
        <v>259.53820000000002</v>
      </c>
      <c r="S784" s="9">
        <v>256.67160000000001</v>
      </c>
      <c r="T784" s="9">
        <v>223.26130000000001</v>
      </c>
      <c r="U784" s="9">
        <v>224.2</v>
      </c>
      <c r="V784" s="9">
        <v>224.18360000000001</v>
      </c>
      <c r="W784" s="9">
        <v>223.24260000000001</v>
      </c>
      <c r="X784" s="9">
        <v>213.18819999999999</v>
      </c>
      <c r="Y784" s="9">
        <v>247.87799999999999</v>
      </c>
      <c r="Z784" s="9">
        <v>259.46370000000002</v>
      </c>
      <c r="AA784" s="9">
        <v>254.69489999999999</v>
      </c>
      <c r="AB784" s="9">
        <v>219.79339999999999</v>
      </c>
      <c r="AC784" s="9">
        <v>211.2877</v>
      </c>
      <c r="AD784" s="9">
        <v>211.12880000000001</v>
      </c>
      <c r="AE784" s="9">
        <v>221.62219999999999</v>
      </c>
      <c r="AF784" s="9">
        <v>198.51130000000001</v>
      </c>
      <c r="AG784" s="9">
        <v>200.26439999999999</v>
      </c>
      <c r="AH784" s="9">
        <v>203.9973</v>
      </c>
      <c r="AI784" s="9">
        <v>208.8817</v>
      </c>
      <c r="AJ784" s="9">
        <v>216.31280000000001</v>
      </c>
      <c r="AK784" s="9">
        <v>237.06370000000001</v>
      </c>
      <c r="AL784" s="9">
        <v>235.73490000000001</v>
      </c>
      <c r="AM784" s="9">
        <v>238.2636</v>
      </c>
      <c r="AN784" s="9">
        <v>246.6985</v>
      </c>
      <c r="AO784" s="9">
        <v>250.57079999999999</v>
      </c>
      <c r="AP784" s="9">
        <v>253.88339999999999</v>
      </c>
      <c r="AQ784" s="9">
        <v>257.54739999999998</v>
      </c>
      <c r="AR784" s="9">
        <v>258.63479999999998</v>
      </c>
      <c r="AS784" s="9">
        <v>261.55279999999999</v>
      </c>
      <c r="AT784" s="9">
        <v>262.21899999999999</v>
      </c>
      <c r="AU784" s="9">
        <v>260.98630000000003</v>
      </c>
      <c r="AV784" s="9">
        <v>259.08760000000001</v>
      </c>
      <c r="AW784" s="9">
        <v>253.1634</v>
      </c>
      <c r="AX784" s="9">
        <v>252.4348</v>
      </c>
      <c r="AY784" s="9">
        <v>256.8938</v>
      </c>
      <c r="AZ784" s="9">
        <v>251.93950000000001</v>
      </c>
      <c r="BA784" s="9">
        <v>217.5367</v>
      </c>
      <c r="BB784" s="9">
        <v>209.6242</v>
      </c>
      <c r="BC784" s="9">
        <v>209.4247</v>
      </c>
      <c r="BD784" s="9">
        <v>258.95890000000003</v>
      </c>
      <c r="BE784" s="29">
        <v>67.413349999999994</v>
      </c>
      <c r="BF784" s="29">
        <v>67.033860000000004</v>
      </c>
      <c r="BG784" s="29">
        <v>66.70514</v>
      </c>
      <c r="BH784" s="29">
        <v>66.52328</v>
      </c>
      <c r="BI784" s="29">
        <v>66.587289999999996</v>
      </c>
      <c r="BJ784" s="29">
        <v>66.169719999999998</v>
      </c>
      <c r="BK784" s="29">
        <v>67.243639999999999</v>
      </c>
      <c r="BL784" s="29">
        <v>67.97672</v>
      </c>
      <c r="BM784" s="29">
        <v>70.29907</v>
      </c>
      <c r="BN784" s="29">
        <v>71.543790000000001</v>
      </c>
      <c r="BO784" s="29">
        <v>73.251999999999995</v>
      </c>
      <c r="BP784" s="29">
        <v>74.752499999999998</v>
      </c>
      <c r="BQ784" s="29">
        <v>75.999350000000007</v>
      </c>
      <c r="BR784" s="29">
        <v>77.733999999999995</v>
      </c>
      <c r="BS784" s="29">
        <v>79.068150000000003</v>
      </c>
      <c r="BT784" s="29">
        <v>79.800150000000002</v>
      </c>
      <c r="BU784" s="29">
        <v>80.402640000000005</v>
      </c>
      <c r="BV784" s="29">
        <v>80.464429999999993</v>
      </c>
      <c r="BW784" s="29">
        <v>76.593000000000004</v>
      </c>
      <c r="BX784" s="29">
        <v>74.272220000000004</v>
      </c>
      <c r="BY784" s="29">
        <v>71.72672</v>
      </c>
      <c r="BZ784" s="29">
        <v>70.993639999999999</v>
      </c>
      <c r="CA784" s="29">
        <v>70.375789999999995</v>
      </c>
      <c r="CB784" s="29">
        <v>69.903289999999998</v>
      </c>
      <c r="CC784" s="9">
        <v>0.31508150000000001</v>
      </c>
      <c r="CD784" s="9">
        <v>0.30166530000000003</v>
      </c>
      <c r="CE784" s="9">
        <v>0.26078770000000001</v>
      </c>
      <c r="CF784" s="9">
        <v>0.18496080000000001</v>
      </c>
      <c r="CG784" s="9">
        <v>0.12563840000000001</v>
      </c>
      <c r="CH784" s="9">
        <v>0.24457899999999999</v>
      </c>
      <c r="CI784" s="9">
        <v>8.45167E-2</v>
      </c>
      <c r="CJ784" s="9">
        <v>0.10157770000000001</v>
      </c>
      <c r="CK784" s="9">
        <v>0.1688434</v>
      </c>
      <c r="CL784" s="9">
        <v>0.28431190000000001</v>
      </c>
      <c r="CM784" s="9">
        <v>0.40230179999999999</v>
      </c>
      <c r="CN784" s="9">
        <v>0.3717049</v>
      </c>
      <c r="CO784" s="9">
        <v>0.34473799999999999</v>
      </c>
      <c r="CP784" s="9">
        <v>0.63578670000000004</v>
      </c>
      <c r="CQ784" s="9">
        <v>0.61569119999999999</v>
      </c>
      <c r="CR784" s="9">
        <v>0.81657000000000002</v>
      </c>
      <c r="CS784" s="9">
        <v>0.93248969999999998</v>
      </c>
      <c r="CT784" s="9">
        <v>1.7863020000000001</v>
      </c>
      <c r="CU784" s="9">
        <v>0.62195800000000001</v>
      </c>
      <c r="CV784" s="9">
        <v>0.82871340000000004</v>
      </c>
      <c r="CW784" s="9">
        <v>1.1054269999999999</v>
      </c>
      <c r="CX784" s="9">
        <v>0.31636959999999997</v>
      </c>
      <c r="CY784" s="9">
        <v>0.37024049999999997</v>
      </c>
      <c r="CZ784" s="9">
        <v>0.37217129999999998</v>
      </c>
      <c r="DA784" s="9">
        <v>0.95141949999999997</v>
      </c>
    </row>
    <row r="785" spans="1:105" x14ac:dyDescent="0.25">
      <c r="A785" s="9" t="s">
        <v>163</v>
      </c>
      <c r="B785" s="9" t="s">
        <v>165</v>
      </c>
      <c r="C785" s="9" t="s">
        <v>18</v>
      </c>
      <c r="D785" s="9" t="s">
        <v>148</v>
      </c>
      <c r="E785" s="9">
        <v>2019</v>
      </c>
      <c r="F785" s="9">
        <v>8</v>
      </c>
      <c r="BE785" s="29">
        <v>70.949849999999998</v>
      </c>
      <c r="BF785" s="29">
        <v>70.057140000000004</v>
      </c>
      <c r="BG785" s="29">
        <v>69.321430000000007</v>
      </c>
      <c r="BH785" s="29">
        <v>68.232140000000001</v>
      </c>
      <c r="BI785" s="29">
        <v>68.546570000000003</v>
      </c>
      <c r="BJ785" s="29">
        <v>68.296570000000003</v>
      </c>
      <c r="BK785" s="29">
        <v>68.678719999999998</v>
      </c>
      <c r="BL785" s="29">
        <v>69.621570000000006</v>
      </c>
      <c r="BM785" s="29">
        <v>74.071280000000002</v>
      </c>
      <c r="BN785" s="29">
        <v>78.57593</v>
      </c>
      <c r="BO785" s="29">
        <v>82.540999999999997</v>
      </c>
      <c r="BP785" s="29">
        <v>84.395650000000003</v>
      </c>
      <c r="BQ785" s="29">
        <v>85.484930000000006</v>
      </c>
      <c r="BR785" s="29">
        <v>84.470640000000003</v>
      </c>
      <c r="BS785" s="29">
        <v>83.909930000000003</v>
      </c>
      <c r="BT785" s="29">
        <v>84.378720000000001</v>
      </c>
      <c r="BU785" s="29">
        <v>84.167850000000001</v>
      </c>
      <c r="BV785" s="29">
        <v>83.185860000000005</v>
      </c>
      <c r="BW785" s="29">
        <v>80.508859999999999</v>
      </c>
      <c r="BX785" s="29">
        <v>77.541150000000002</v>
      </c>
      <c r="BY785" s="29">
        <v>75.097210000000004</v>
      </c>
      <c r="BZ785" s="29">
        <v>73.730429999999998</v>
      </c>
      <c r="CA785" s="29">
        <v>72.629499999999993</v>
      </c>
      <c r="CB785" s="29">
        <v>72.168639999999996</v>
      </c>
    </row>
    <row r="786" spans="1:105" x14ac:dyDescent="0.25">
      <c r="A786" s="9" t="s">
        <v>163</v>
      </c>
      <c r="B786" s="9" t="s">
        <v>165</v>
      </c>
      <c r="C786" s="9" t="s">
        <v>18</v>
      </c>
      <c r="D786" s="9" t="s">
        <v>148</v>
      </c>
      <c r="E786" s="9">
        <v>2019</v>
      </c>
      <c r="F786" s="9">
        <v>9</v>
      </c>
      <c r="BE786" s="29">
        <v>70.703580000000002</v>
      </c>
      <c r="BF786" s="29">
        <v>70.217860000000002</v>
      </c>
      <c r="BG786" s="29">
        <v>70.085719999999995</v>
      </c>
      <c r="BH786" s="29">
        <v>69.232140000000001</v>
      </c>
      <c r="BI786" s="29">
        <v>68.835719999999995</v>
      </c>
      <c r="BJ786" s="29">
        <v>68.571430000000007</v>
      </c>
      <c r="BK786" s="29">
        <v>69.146429999999995</v>
      </c>
      <c r="BL786" s="29">
        <v>70.132140000000007</v>
      </c>
      <c r="BM786" s="29">
        <v>72.957149999999999</v>
      </c>
      <c r="BN786" s="29">
        <v>77.003569999999996</v>
      </c>
      <c r="BO786" s="29">
        <v>81.846429999999998</v>
      </c>
      <c r="BP786" s="29">
        <v>83.510710000000003</v>
      </c>
      <c r="BQ786" s="29">
        <v>85.392859999999999</v>
      </c>
      <c r="BR786" s="29">
        <v>86.053569999999993</v>
      </c>
      <c r="BS786" s="29">
        <v>86.68571</v>
      </c>
      <c r="BT786" s="29">
        <v>86.93571</v>
      </c>
      <c r="BU786" s="29">
        <v>86.007140000000007</v>
      </c>
      <c r="BV786" s="29">
        <v>84.625</v>
      </c>
      <c r="BW786" s="29">
        <v>84.167850000000001</v>
      </c>
      <c r="BX786" s="29">
        <v>78.825000000000003</v>
      </c>
      <c r="BY786" s="29">
        <v>76.264279999999999</v>
      </c>
      <c r="BZ786" s="29">
        <v>74.203580000000002</v>
      </c>
      <c r="CA786" s="29">
        <v>73.321430000000007</v>
      </c>
      <c r="CB786" s="29">
        <v>72.68929</v>
      </c>
    </row>
    <row r="787" spans="1:105" x14ac:dyDescent="0.25">
      <c r="A787" s="9" t="s">
        <v>163</v>
      </c>
      <c r="B787" s="9" t="s">
        <v>165</v>
      </c>
      <c r="C787" s="9" t="s">
        <v>18</v>
      </c>
      <c r="D787" s="9" t="s">
        <v>148</v>
      </c>
      <c r="E787" s="9">
        <v>2019</v>
      </c>
      <c r="F787" s="9">
        <v>10</v>
      </c>
      <c r="BE787" s="29">
        <v>64.360569999999996</v>
      </c>
      <c r="BF787" s="29">
        <v>64.321430000000007</v>
      </c>
      <c r="BG787" s="29">
        <v>63.927639999999997</v>
      </c>
      <c r="BH787" s="29">
        <v>62.724220000000003</v>
      </c>
      <c r="BI787" s="29">
        <v>61.386499999999998</v>
      </c>
      <c r="BJ787" s="29">
        <v>61.006999999999998</v>
      </c>
      <c r="BK787" s="29">
        <v>60.758069999999996</v>
      </c>
      <c r="BL787" s="29">
        <v>61.317709999999998</v>
      </c>
      <c r="BM787" s="29">
        <v>63.634779999999999</v>
      </c>
      <c r="BN787" s="29">
        <v>67.923289999999994</v>
      </c>
      <c r="BO787" s="29">
        <v>71.530569999999997</v>
      </c>
      <c r="BP787" s="29">
        <v>75.264139999999998</v>
      </c>
      <c r="BQ787" s="29">
        <v>77.756209999999996</v>
      </c>
      <c r="BR787" s="29">
        <v>77.377780000000001</v>
      </c>
      <c r="BS787" s="29">
        <v>76.959789999999998</v>
      </c>
      <c r="BT787" s="29">
        <v>76.151070000000004</v>
      </c>
      <c r="BU787" s="29">
        <v>75.153720000000007</v>
      </c>
      <c r="BV787" s="29">
        <v>74.784779999999998</v>
      </c>
      <c r="BW787" s="29">
        <v>73.096710000000002</v>
      </c>
      <c r="BX787" s="29">
        <v>70.357280000000003</v>
      </c>
      <c r="BY787" s="29">
        <v>68.941929999999999</v>
      </c>
      <c r="BZ787" s="29">
        <v>67.525930000000002</v>
      </c>
      <c r="CA787" s="29">
        <v>66.830430000000007</v>
      </c>
      <c r="CB787" s="29">
        <v>65.584639999999993</v>
      </c>
    </row>
    <row r="788" spans="1:105" x14ac:dyDescent="0.25">
      <c r="A788" s="9" t="s">
        <v>163</v>
      </c>
      <c r="B788" s="9" t="s">
        <v>165</v>
      </c>
      <c r="C788" s="9" t="s">
        <v>18</v>
      </c>
      <c r="D788" s="9" t="s">
        <v>148</v>
      </c>
      <c r="E788" s="9">
        <v>2020</v>
      </c>
      <c r="F788" s="9">
        <v>5</v>
      </c>
      <c r="BE788" s="29">
        <v>60.458849999999998</v>
      </c>
      <c r="BF788" s="29">
        <v>60.4435</v>
      </c>
      <c r="BG788" s="29">
        <v>60.429209999999998</v>
      </c>
      <c r="BH788" s="29">
        <v>60.561360000000001</v>
      </c>
      <c r="BI788" s="29">
        <v>60.537570000000002</v>
      </c>
      <c r="BJ788" s="29">
        <v>60.536499999999997</v>
      </c>
      <c r="BK788" s="29">
        <v>61.14114</v>
      </c>
      <c r="BL788" s="29">
        <v>61.259</v>
      </c>
      <c r="BM788" s="29">
        <v>63.327640000000002</v>
      </c>
      <c r="BN788" s="29">
        <v>65.200779999999995</v>
      </c>
      <c r="BO788" s="29">
        <v>67.862430000000003</v>
      </c>
      <c r="BP788" s="29">
        <v>69.425290000000004</v>
      </c>
      <c r="BQ788" s="29">
        <v>69.85342</v>
      </c>
      <c r="BR788" s="29">
        <v>70.078580000000002</v>
      </c>
      <c r="BS788" s="29">
        <v>69.424220000000005</v>
      </c>
      <c r="BT788" s="29">
        <v>69.607140000000001</v>
      </c>
      <c r="BU788" s="29">
        <v>68.507289999999998</v>
      </c>
      <c r="BV788" s="29">
        <v>66.552790000000002</v>
      </c>
      <c r="BW788" s="29">
        <v>64.233069999999998</v>
      </c>
      <c r="BX788" s="29">
        <v>62.15014</v>
      </c>
      <c r="BY788" s="29">
        <v>61.27328</v>
      </c>
      <c r="BZ788" s="29">
        <v>61.062429999999999</v>
      </c>
      <c r="CA788" s="29">
        <v>61.194569999999999</v>
      </c>
      <c r="CB788" s="29">
        <v>61.051859999999998</v>
      </c>
    </row>
    <row r="789" spans="1:105" x14ac:dyDescent="0.25">
      <c r="A789" s="9" t="s">
        <v>163</v>
      </c>
      <c r="B789" s="9" t="s">
        <v>165</v>
      </c>
      <c r="C789" s="9" t="s">
        <v>18</v>
      </c>
      <c r="D789" s="9" t="s">
        <v>148</v>
      </c>
      <c r="E789" s="9">
        <v>2020</v>
      </c>
      <c r="F789" s="9">
        <v>6</v>
      </c>
      <c r="BE789" s="29">
        <v>63.874859999999998</v>
      </c>
      <c r="BF789" s="29">
        <v>63.506999999999998</v>
      </c>
      <c r="BG789" s="29">
        <v>63.127499999999998</v>
      </c>
      <c r="BH789" s="29">
        <v>63.113219999999998</v>
      </c>
      <c r="BI789" s="29">
        <v>62.734780000000001</v>
      </c>
      <c r="BJ789" s="29">
        <v>62.82779</v>
      </c>
      <c r="BK789" s="29">
        <v>63.283859999999997</v>
      </c>
      <c r="BL789" s="29">
        <v>65.077640000000002</v>
      </c>
      <c r="BM789" s="29">
        <v>67.291150000000002</v>
      </c>
      <c r="BN789" s="29">
        <v>71.362430000000003</v>
      </c>
      <c r="BO789" s="29">
        <v>74.451710000000006</v>
      </c>
      <c r="BP789" s="29">
        <v>74.858710000000002</v>
      </c>
      <c r="BQ789" s="29">
        <v>76.298929999999999</v>
      </c>
      <c r="BR789" s="29">
        <v>76.10342</v>
      </c>
      <c r="BS789" s="29">
        <v>74.880930000000006</v>
      </c>
      <c r="BT789" s="29">
        <v>74.253569999999996</v>
      </c>
      <c r="BU789" s="29">
        <v>73.05171</v>
      </c>
      <c r="BV789" s="29">
        <v>71.81071</v>
      </c>
      <c r="BW789" s="29">
        <v>70.831360000000004</v>
      </c>
      <c r="BX789" s="29">
        <v>69.153289999999998</v>
      </c>
      <c r="BY789" s="29">
        <v>66.441929999999999</v>
      </c>
      <c r="BZ789" s="29">
        <v>65.432929999999999</v>
      </c>
      <c r="CA789" s="29">
        <v>64.567710000000005</v>
      </c>
      <c r="CB789" s="29">
        <v>63.835709999999999</v>
      </c>
    </row>
    <row r="790" spans="1:105" x14ac:dyDescent="0.25">
      <c r="A790" s="9" t="s">
        <v>163</v>
      </c>
      <c r="B790" s="9" t="s">
        <v>165</v>
      </c>
      <c r="C790" s="9" t="s">
        <v>18</v>
      </c>
      <c r="D790" s="9" t="s">
        <v>148</v>
      </c>
      <c r="E790" s="9">
        <v>2020</v>
      </c>
      <c r="F790" s="9">
        <v>7</v>
      </c>
      <c r="G790" s="9">
        <v>198.35749999999999</v>
      </c>
      <c r="H790" s="9">
        <v>199.4922</v>
      </c>
      <c r="I790" s="9">
        <v>202.60169999999999</v>
      </c>
      <c r="J790" s="9">
        <v>207.2216</v>
      </c>
      <c r="K790" s="9">
        <v>215.18369999999999</v>
      </c>
      <c r="L790" s="9">
        <v>236.5831</v>
      </c>
      <c r="M790" s="9">
        <v>236.9881</v>
      </c>
      <c r="N790" s="9">
        <v>239.7988</v>
      </c>
      <c r="O790" s="9">
        <v>248.19479999999999</v>
      </c>
      <c r="P790" s="9">
        <v>254.16800000000001</v>
      </c>
      <c r="Q790" s="9">
        <v>257.02550000000002</v>
      </c>
      <c r="R790" s="9">
        <v>259.55509999999998</v>
      </c>
      <c r="S790" s="9">
        <v>256.70549999999997</v>
      </c>
      <c r="T790" s="9">
        <v>223.24369999999999</v>
      </c>
      <c r="U790" s="9">
        <v>224.1824</v>
      </c>
      <c r="V790" s="9">
        <v>224.13130000000001</v>
      </c>
      <c r="W790" s="9">
        <v>223.18010000000001</v>
      </c>
      <c r="X790" s="9">
        <v>213.0975</v>
      </c>
      <c r="Y790" s="9">
        <v>247.8485</v>
      </c>
      <c r="Z790" s="9">
        <v>259.39400000000001</v>
      </c>
      <c r="AA790" s="9">
        <v>254.66329999999999</v>
      </c>
      <c r="AB790" s="9">
        <v>219.88329999999999</v>
      </c>
      <c r="AC790" s="9">
        <v>211.36420000000001</v>
      </c>
      <c r="AD790" s="9">
        <v>211.20519999999999</v>
      </c>
      <c r="AE790" s="9">
        <v>221.57650000000001</v>
      </c>
      <c r="AF790" s="9">
        <v>199.0138</v>
      </c>
      <c r="AG790" s="9">
        <v>200.71969999999999</v>
      </c>
      <c r="AH790" s="9">
        <v>204.3459</v>
      </c>
      <c r="AI790" s="9">
        <v>208.90639999999999</v>
      </c>
      <c r="AJ790" s="9">
        <v>216.28</v>
      </c>
      <c r="AK790" s="9">
        <v>237.05179999999999</v>
      </c>
      <c r="AL790" s="9">
        <v>235.77799999999999</v>
      </c>
      <c r="AM790" s="9">
        <v>238.2826</v>
      </c>
      <c r="AN790" s="9">
        <v>246.66560000000001</v>
      </c>
      <c r="AO790" s="9">
        <v>250.548</v>
      </c>
      <c r="AP790" s="9">
        <v>253.89109999999999</v>
      </c>
      <c r="AQ790" s="9">
        <v>257.5643</v>
      </c>
      <c r="AR790" s="9">
        <v>258.66860000000003</v>
      </c>
      <c r="AS790" s="9">
        <v>261.53519999999997</v>
      </c>
      <c r="AT790" s="9">
        <v>262.20139999999998</v>
      </c>
      <c r="AU790" s="9">
        <v>260.93400000000003</v>
      </c>
      <c r="AV790" s="9">
        <v>259.02510000000001</v>
      </c>
      <c r="AW790" s="9">
        <v>253.0727</v>
      </c>
      <c r="AX790" s="9">
        <v>252.40530000000001</v>
      </c>
      <c r="AY790" s="9">
        <v>256.82409999999999</v>
      </c>
      <c r="AZ790" s="9">
        <v>251.90790000000001</v>
      </c>
      <c r="BA790" s="9">
        <v>217.6266</v>
      </c>
      <c r="BB790" s="9">
        <v>209.70060000000001</v>
      </c>
      <c r="BC790" s="9">
        <v>209.50120000000001</v>
      </c>
      <c r="BD790" s="9">
        <v>258.91320000000002</v>
      </c>
      <c r="BE790" s="29">
        <v>67.413349999999994</v>
      </c>
      <c r="BF790" s="29">
        <v>67.033860000000004</v>
      </c>
      <c r="BG790" s="29">
        <v>66.70514</v>
      </c>
      <c r="BH790" s="29">
        <v>66.52328</v>
      </c>
      <c r="BI790" s="29">
        <v>66.587289999999996</v>
      </c>
      <c r="BJ790" s="29">
        <v>66.169719999999998</v>
      </c>
      <c r="BK790" s="29">
        <v>67.243639999999999</v>
      </c>
      <c r="BL790" s="29">
        <v>67.97672</v>
      </c>
      <c r="BM790" s="29">
        <v>70.29907</v>
      </c>
      <c r="BN790" s="29">
        <v>71.543790000000001</v>
      </c>
      <c r="BO790" s="29">
        <v>73.251999999999995</v>
      </c>
      <c r="BP790" s="29">
        <v>74.752499999999998</v>
      </c>
      <c r="BQ790" s="29">
        <v>75.999350000000007</v>
      </c>
      <c r="BR790" s="29">
        <v>77.733999999999995</v>
      </c>
      <c r="BS790" s="29">
        <v>79.068150000000003</v>
      </c>
      <c r="BT790" s="29">
        <v>79.800150000000002</v>
      </c>
      <c r="BU790" s="29">
        <v>80.402640000000005</v>
      </c>
      <c r="BV790" s="29">
        <v>80.464429999999993</v>
      </c>
      <c r="BW790" s="29">
        <v>76.593000000000004</v>
      </c>
      <c r="BX790" s="29">
        <v>74.272220000000004</v>
      </c>
      <c r="BY790" s="29">
        <v>71.72672</v>
      </c>
      <c r="BZ790" s="29">
        <v>70.993639999999999</v>
      </c>
      <c r="CA790" s="29">
        <v>70.375789999999995</v>
      </c>
      <c r="CB790" s="29">
        <v>69.903289999999998</v>
      </c>
      <c r="CC790" s="9">
        <v>0.31455810000000001</v>
      </c>
      <c r="CD790" s="9">
        <v>0.30119889999999999</v>
      </c>
      <c r="CE790" s="9">
        <v>0.26033499999999998</v>
      </c>
      <c r="CF790" s="9">
        <v>0.18464259999999999</v>
      </c>
      <c r="CG790" s="9">
        <v>0.125421</v>
      </c>
      <c r="CH790" s="9">
        <v>0.24416389999999999</v>
      </c>
      <c r="CI790" s="9">
        <v>8.4439799999999995E-2</v>
      </c>
      <c r="CJ790" s="9">
        <v>0.1014548</v>
      </c>
      <c r="CK790" s="9">
        <v>0.16904920000000001</v>
      </c>
      <c r="CL790" s="9">
        <v>0.28457710000000003</v>
      </c>
      <c r="CM790" s="9">
        <v>0.40272639999999998</v>
      </c>
      <c r="CN790" s="9">
        <v>0.37254379999999998</v>
      </c>
      <c r="CO790" s="9">
        <v>0.34535549999999998</v>
      </c>
      <c r="CP790" s="9">
        <v>0.63152240000000004</v>
      </c>
      <c r="CQ790" s="9">
        <v>0.61362260000000002</v>
      </c>
      <c r="CR790" s="9">
        <v>0.81482460000000001</v>
      </c>
      <c r="CS790" s="9">
        <v>0.92978329999999998</v>
      </c>
      <c r="CT790" s="9">
        <v>1.779474</v>
      </c>
      <c r="CU790" s="9">
        <v>0.62092899999999995</v>
      </c>
      <c r="CV790" s="9">
        <v>0.82899509999999998</v>
      </c>
      <c r="CW790" s="9">
        <v>1.1076729999999999</v>
      </c>
      <c r="CX790" s="9">
        <v>0.31611050000000002</v>
      </c>
      <c r="CY790" s="9">
        <v>0.36936829999999998</v>
      </c>
      <c r="CZ790" s="9">
        <v>0.37124180000000001</v>
      </c>
      <c r="DA790" s="9">
        <v>0.94615050000000001</v>
      </c>
    </row>
    <row r="791" spans="1:105" x14ac:dyDescent="0.25">
      <c r="A791" s="9" t="s">
        <v>163</v>
      </c>
      <c r="B791" s="9" t="s">
        <v>165</v>
      </c>
      <c r="C791" s="9" t="s">
        <v>18</v>
      </c>
      <c r="D791" s="9" t="s">
        <v>148</v>
      </c>
      <c r="E791" s="9">
        <v>2020</v>
      </c>
      <c r="F791" s="9">
        <v>8</v>
      </c>
      <c r="BE791" s="29">
        <v>70.949849999999998</v>
      </c>
      <c r="BF791" s="29">
        <v>70.057140000000004</v>
      </c>
      <c r="BG791" s="29">
        <v>69.321430000000007</v>
      </c>
      <c r="BH791" s="29">
        <v>68.232140000000001</v>
      </c>
      <c r="BI791" s="29">
        <v>68.546570000000003</v>
      </c>
      <c r="BJ791" s="29">
        <v>68.296570000000003</v>
      </c>
      <c r="BK791" s="29">
        <v>68.678719999999998</v>
      </c>
      <c r="BL791" s="29">
        <v>69.621570000000006</v>
      </c>
      <c r="BM791" s="29">
        <v>74.071280000000002</v>
      </c>
      <c r="BN791" s="29">
        <v>78.57593</v>
      </c>
      <c r="BO791" s="29">
        <v>82.540999999999997</v>
      </c>
      <c r="BP791" s="29">
        <v>84.395650000000003</v>
      </c>
      <c r="BQ791" s="29">
        <v>85.484930000000006</v>
      </c>
      <c r="BR791" s="29">
        <v>84.470640000000003</v>
      </c>
      <c r="BS791" s="29">
        <v>83.909930000000003</v>
      </c>
      <c r="BT791" s="29">
        <v>84.378720000000001</v>
      </c>
      <c r="BU791" s="29">
        <v>84.167850000000001</v>
      </c>
      <c r="BV791" s="29">
        <v>83.185860000000005</v>
      </c>
      <c r="BW791" s="29">
        <v>80.508859999999999</v>
      </c>
      <c r="BX791" s="29">
        <v>77.541150000000002</v>
      </c>
      <c r="BY791" s="29">
        <v>75.097210000000004</v>
      </c>
      <c r="BZ791" s="29">
        <v>73.730429999999998</v>
      </c>
      <c r="CA791" s="29">
        <v>72.629499999999993</v>
      </c>
      <c r="CB791" s="29">
        <v>72.168639999999996</v>
      </c>
    </row>
    <row r="792" spans="1:105" x14ac:dyDescent="0.25">
      <c r="A792" s="9" t="s">
        <v>163</v>
      </c>
      <c r="B792" s="9" t="s">
        <v>165</v>
      </c>
      <c r="C792" s="9" t="s">
        <v>18</v>
      </c>
      <c r="D792" s="9" t="s">
        <v>148</v>
      </c>
      <c r="E792" s="9">
        <v>2020</v>
      </c>
      <c r="F792" s="9">
        <v>9</v>
      </c>
      <c r="BE792" s="29">
        <v>70.703580000000002</v>
      </c>
      <c r="BF792" s="29">
        <v>70.217860000000002</v>
      </c>
      <c r="BG792" s="29">
        <v>70.085719999999995</v>
      </c>
      <c r="BH792" s="29">
        <v>69.232140000000001</v>
      </c>
      <c r="BI792" s="29">
        <v>68.835719999999995</v>
      </c>
      <c r="BJ792" s="29">
        <v>68.571430000000007</v>
      </c>
      <c r="BK792" s="29">
        <v>69.146429999999995</v>
      </c>
      <c r="BL792" s="29">
        <v>70.132140000000007</v>
      </c>
      <c r="BM792" s="29">
        <v>72.957149999999999</v>
      </c>
      <c r="BN792" s="29">
        <v>77.003569999999996</v>
      </c>
      <c r="BO792" s="29">
        <v>81.846429999999998</v>
      </c>
      <c r="BP792" s="29">
        <v>83.510710000000003</v>
      </c>
      <c r="BQ792" s="29">
        <v>85.392859999999999</v>
      </c>
      <c r="BR792" s="29">
        <v>86.053569999999993</v>
      </c>
      <c r="BS792" s="29">
        <v>86.68571</v>
      </c>
      <c r="BT792" s="29">
        <v>86.93571</v>
      </c>
      <c r="BU792" s="29">
        <v>86.007140000000007</v>
      </c>
      <c r="BV792" s="29">
        <v>84.625</v>
      </c>
      <c r="BW792" s="29">
        <v>84.167850000000001</v>
      </c>
      <c r="BX792" s="29">
        <v>78.825000000000003</v>
      </c>
      <c r="BY792" s="29">
        <v>76.264279999999999</v>
      </c>
      <c r="BZ792" s="29">
        <v>74.203580000000002</v>
      </c>
      <c r="CA792" s="29">
        <v>73.321430000000007</v>
      </c>
      <c r="CB792" s="29">
        <v>72.68929</v>
      </c>
    </row>
    <row r="793" spans="1:105" x14ac:dyDescent="0.25">
      <c r="A793" s="9" t="s">
        <v>163</v>
      </c>
      <c r="B793" s="9" t="s">
        <v>165</v>
      </c>
      <c r="C793" s="9" t="s">
        <v>18</v>
      </c>
      <c r="D793" s="9" t="s">
        <v>148</v>
      </c>
      <c r="E793" s="9">
        <v>2020</v>
      </c>
      <c r="F793" s="9">
        <v>10</v>
      </c>
      <c r="BE793" s="29">
        <v>64.360569999999996</v>
      </c>
      <c r="BF793" s="29">
        <v>64.321430000000007</v>
      </c>
      <c r="BG793" s="29">
        <v>63.927639999999997</v>
      </c>
      <c r="BH793" s="29">
        <v>62.724220000000003</v>
      </c>
      <c r="BI793" s="29">
        <v>61.386499999999998</v>
      </c>
      <c r="BJ793" s="29">
        <v>61.006999999999998</v>
      </c>
      <c r="BK793" s="29">
        <v>60.758069999999996</v>
      </c>
      <c r="BL793" s="29">
        <v>61.317709999999998</v>
      </c>
      <c r="BM793" s="29">
        <v>63.634779999999999</v>
      </c>
      <c r="BN793" s="29">
        <v>67.923289999999994</v>
      </c>
      <c r="BO793" s="29">
        <v>71.530569999999997</v>
      </c>
      <c r="BP793" s="29">
        <v>75.264139999999998</v>
      </c>
      <c r="BQ793" s="29">
        <v>77.756209999999996</v>
      </c>
      <c r="BR793" s="29">
        <v>77.377780000000001</v>
      </c>
      <c r="BS793" s="29">
        <v>76.959789999999998</v>
      </c>
      <c r="BT793" s="29">
        <v>76.151070000000004</v>
      </c>
      <c r="BU793" s="29">
        <v>75.153720000000007</v>
      </c>
      <c r="BV793" s="29">
        <v>74.784779999999998</v>
      </c>
      <c r="BW793" s="29">
        <v>73.096710000000002</v>
      </c>
      <c r="BX793" s="29">
        <v>70.357280000000003</v>
      </c>
      <c r="BY793" s="29">
        <v>68.941929999999999</v>
      </c>
      <c r="BZ793" s="29">
        <v>67.525930000000002</v>
      </c>
      <c r="CA793" s="29">
        <v>66.830430000000007</v>
      </c>
      <c r="CB793" s="29">
        <v>65.584639999999993</v>
      </c>
    </row>
    <row r="794" spans="1:105" x14ac:dyDescent="0.25">
      <c r="A794" s="9" t="s">
        <v>163</v>
      </c>
      <c r="B794" s="9" t="s">
        <v>165</v>
      </c>
      <c r="C794" s="9" t="s">
        <v>18</v>
      </c>
      <c r="D794" s="9" t="s">
        <v>148</v>
      </c>
      <c r="E794" s="9">
        <v>2021</v>
      </c>
      <c r="F794" s="9">
        <v>5</v>
      </c>
      <c r="BE794" s="29">
        <v>60.458849999999998</v>
      </c>
      <c r="BF794" s="29">
        <v>60.4435</v>
      </c>
      <c r="BG794" s="29">
        <v>60.429209999999998</v>
      </c>
      <c r="BH794" s="29">
        <v>60.561360000000001</v>
      </c>
      <c r="BI794" s="29">
        <v>60.537570000000002</v>
      </c>
      <c r="BJ794" s="29">
        <v>60.536499999999997</v>
      </c>
      <c r="BK794" s="29">
        <v>61.14114</v>
      </c>
      <c r="BL794" s="29">
        <v>61.259</v>
      </c>
      <c r="BM794" s="29">
        <v>63.327640000000002</v>
      </c>
      <c r="BN794" s="29">
        <v>65.200779999999995</v>
      </c>
      <c r="BO794" s="29">
        <v>67.862430000000003</v>
      </c>
      <c r="BP794" s="29">
        <v>69.425290000000004</v>
      </c>
      <c r="BQ794" s="29">
        <v>69.85342</v>
      </c>
      <c r="BR794" s="29">
        <v>70.078580000000002</v>
      </c>
      <c r="BS794" s="29">
        <v>69.424220000000005</v>
      </c>
      <c r="BT794" s="29">
        <v>69.607140000000001</v>
      </c>
      <c r="BU794" s="29">
        <v>68.507289999999998</v>
      </c>
      <c r="BV794" s="29">
        <v>66.552790000000002</v>
      </c>
      <c r="BW794" s="29">
        <v>64.233069999999998</v>
      </c>
      <c r="BX794" s="29">
        <v>62.15014</v>
      </c>
      <c r="BY794" s="29">
        <v>61.27328</v>
      </c>
      <c r="BZ794" s="29">
        <v>61.062429999999999</v>
      </c>
      <c r="CA794" s="29">
        <v>61.194569999999999</v>
      </c>
      <c r="CB794" s="29">
        <v>61.051859999999998</v>
      </c>
    </row>
    <row r="795" spans="1:105" x14ac:dyDescent="0.25">
      <c r="A795" s="9" t="s">
        <v>163</v>
      </c>
      <c r="B795" s="9" t="s">
        <v>165</v>
      </c>
      <c r="C795" s="9" t="s">
        <v>18</v>
      </c>
      <c r="D795" s="9" t="s">
        <v>148</v>
      </c>
      <c r="E795" s="9">
        <v>2021</v>
      </c>
      <c r="F795" s="9">
        <v>6</v>
      </c>
      <c r="BE795" s="29">
        <v>63.874859999999998</v>
      </c>
      <c r="BF795" s="29">
        <v>63.506999999999998</v>
      </c>
      <c r="BG795" s="29">
        <v>63.127499999999998</v>
      </c>
      <c r="BH795" s="29">
        <v>63.113219999999998</v>
      </c>
      <c r="BI795" s="29">
        <v>62.734780000000001</v>
      </c>
      <c r="BJ795" s="29">
        <v>62.82779</v>
      </c>
      <c r="BK795" s="29">
        <v>63.283859999999997</v>
      </c>
      <c r="BL795" s="29">
        <v>65.077640000000002</v>
      </c>
      <c r="BM795" s="29">
        <v>67.291150000000002</v>
      </c>
      <c r="BN795" s="29">
        <v>71.362430000000003</v>
      </c>
      <c r="BO795" s="29">
        <v>74.451710000000006</v>
      </c>
      <c r="BP795" s="29">
        <v>74.858710000000002</v>
      </c>
      <c r="BQ795" s="29">
        <v>76.298929999999999</v>
      </c>
      <c r="BR795" s="29">
        <v>76.10342</v>
      </c>
      <c r="BS795" s="29">
        <v>74.880930000000006</v>
      </c>
      <c r="BT795" s="29">
        <v>74.253569999999996</v>
      </c>
      <c r="BU795" s="29">
        <v>73.05171</v>
      </c>
      <c r="BV795" s="29">
        <v>71.81071</v>
      </c>
      <c r="BW795" s="29">
        <v>70.831360000000004</v>
      </c>
      <c r="BX795" s="29">
        <v>69.153289999999998</v>
      </c>
      <c r="BY795" s="29">
        <v>66.441929999999999</v>
      </c>
      <c r="BZ795" s="29">
        <v>65.432929999999999</v>
      </c>
      <c r="CA795" s="29">
        <v>64.567710000000005</v>
      </c>
      <c r="CB795" s="29">
        <v>63.835709999999999</v>
      </c>
    </row>
    <row r="796" spans="1:105" x14ac:dyDescent="0.25">
      <c r="A796" s="9" t="s">
        <v>163</v>
      </c>
      <c r="B796" s="9" t="s">
        <v>165</v>
      </c>
      <c r="C796" s="9" t="s">
        <v>18</v>
      </c>
      <c r="D796" s="9" t="s">
        <v>148</v>
      </c>
      <c r="E796" s="9">
        <v>2021</v>
      </c>
      <c r="F796" s="9">
        <v>7</v>
      </c>
      <c r="G796" s="9">
        <v>198.2388</v>
      </c>
      <c r="H796" s="9">
        <v>199.3845</v>
      </c>
      <c r="I796" s="9">
        <v>202.51130000000001</v>
      </c>
      <c r="J796" s="9">
        <v>207.191</v>
      </c>
      <c r="K796" s="9">
        <v>215.1858</v>
      </c>
      <c r="L796" s="9">
        <v>236.59620000000001</v>
      </c>
      <c r="M796" s="9">
        <v>236.99180000000001</v>
      </c>
      <c r="N796" s="9">
        <v>239.80799999999999</v>
      </c>
      <c r="O796" s="9">
        <v>248.2079</v>
      </c>
      <c r="P796" s="9">
        <v>254.19550000000001</v>
      </c>
      <c r="Q796" s="9">
        <v>257.06150000000002</v>
      </c>
      <c r="R796" s="9">
        <v>259.5752</v>
      </c>
      <c r="S796" s="9">
        <v>256.7122</v>
      </c>
      <c r="T796" s="9">
        <v>223.23929999999999</v>
      </c>
      <c r="U796" s="9">
        <v>224.178</v>
      </c>
      <c r="V796" s="9">
        <v>224.1249</v>
      </c>
      <c r="W796" s="9">
        <v>223.184</v>
      </c>
      <c r="X796" s="9">
        <v>213.11320000000001</v>
      </c>
      <c r="Y796" s="9">
        <v>247.86019999999999</v>
      </c>
      <c r="Z796" s="9">
        <v>259.4162</v>
      </c>
      <c r="AA796" s="9">
        <v>254.69300000000001</v>
      </c>
      <c r="AB796" s="9">
        <v>219.93299999999999</v>
      </c>
      <c r="AC796" s="9">
        <v>211.4025</v>
      </c>
      <c r="AD796" s="9">
        <v>211.24359999999999</v>
      </c>
      <c r="AE796" s="9">
        <v>221.57470000000001</v>
      </c>
      <c r="AF796" s="9">
        <v>198.89510000000001</v>
      </c>
      <c r="AG796" s="9">
        <v>200.61199999999999</v>
      </c>
      <c r="AH796" s="9">
        <v>204.25550000000001</v>
      </c>
      <c r="AI796" s="9">
        <v>208.8759</v>
      </c>
      <c r="AJ796" s="9">
        <v>216.28210000000001</v>
      </c>
      <c r="AK796" s="9">
        <v>237.06489999999999</v>
      </c>
      <c r="AL796" s="9">
        <v>235.7817</v>
      </c>
      <c r="AM796" s="9">
        <v>238.29169999999999</v>
      </c>
      <c r="AN796" s="9">
        <v>246.67869999999999</v>
      </c>
      <c r="AO796" s="9">
        <v>250.57560000000001</v>
      </c>
      <c r="AP796" s="9">
        <v>253.9271</v>
      </c>
      <c r="AQ796" s="9">
        <v>257.58440000000002</v>
      </c>
      <c r="AR796" s="9">
        <v>258.67540000000002</v>
      </c>
      <c r="AS796" s="9">
        <v>261.5308</v>
      </c>
      <c r="AT796" s="9">
        <v>262.197</v>
      </c>
      <c r="AU796" s="9">
        <v>260.92759999999998</v>
      </c>
      <c r="AV796" s="9">
        <v>259.029</v>
      </c>
      <c r="AW796" s="9">
        <v>253.08840000000001</v>
      </c>
      <c r="AX796" s="9">
        <v>252.4171</v>
      </c>
      <c r="AY796" s="9">
        <v>256.84629999999999</v>
      </c>
      <c r="AZ796" s="9">
        <v>251.9376</v>
      </c>
      <c r="BA796" s="9">
        <v>217.6764</v>
      </c>
      <c r="BB796" s="9">
        <v>209.7389</v>
      </c>
      <c r="BC796" s="9">
        <v>209.5395</v>
      </c>
      <c r="BD796" s="9">
        <v>258.91129999999998</v>
      </c>
      <c r="BE796" s="29">
        <v>67.413349999999994</v>
      </c>
      <c r="BF796" s="29">
        <v>67.033860000000004</v>
      </c>
      <c r="BG796" s="29">
        <v>66.70514</v>
      </c>
      <c r="BH796" s="29">
        <v>66.52328</v>
      </c>
      <c r="BI796" s="29">
        <v>66.587289999999996</v>
      </c>
      <c r="BJ796" s="29">
        <v>66.169719999999998</v>
      </c>
      <c r="BK796" s="29">
        <v>67.243639999999999</v>
      </c>
      <c r="BL796" s="29">
        <v>67.97672</v>
      </c>
      <c r="BM796" s="29">
        <v>70.29907</v>
      </c>
      <c r="BN796" s="29">
        <v>71.543790000000001</v>
      </c>
      <c r="BO796" s="29">
        <v>73.251999999999995</v>
      </c>
      <c r="BP796" s="29">
        <v>74.752499999999998</v>
      </c>
      <c r="BQ796" s="29">
        <v>75.999350000000007</v>
      </c>
      <c r="BR796" s="29">
        <v>77.733999999999995</v>
      </c>
      <c r="BS796" s="29">
        <v>79.068150000000003</v>
      </c>
      <c r="BT796" s="29">
        <v>79.800150000000002</v>
      </c>
      <c r="BU796" s="29">
        <v>80.402640000000005</v>
      </c>
      <c r="BV796" s="29">
        <v>80.464429999999993</v>
      </c>
      <c r="BW796" s="29">
        <v>76.593000000000004</v>
      </c>
      <c r="BX796" s="29">
        <v>74.272220000000004</v>
      </c>
      <c r="BY796" s="29">
        <v>71.72672</v>
      </c>
      <c r="BZ796" s="29">
        <v>70.993639999999999</v>
      </c>
      <c r="CA796" s="29">
        <v>70.375789999999995</v>
      </c>
      <c r="CB796" s="29">
        <v>69.903289999999998</v>
      </c>
      <c r="CC796" s="9">
        <v>0.3153627</v>
      </c>
      <c r="CD796" s="9">
        <v>0.3020022</v>
      </c>
      <c r="CE796" s="9">
        <v>0.2610423</v>
      </c>
      <c r="CF796" s="9">
        <v>0.18514069999999999</v>
      </c>
      <c r="CG796" s="9">
        <v>0.12575259999999999</v>
      </c>
      <c r="CH796" s="9">
        <v>0.24476600000000001</v>
      </c>
      <c r="CI796" s="9">
        <v>8.4638400000000003E-2</v>
      </c>
      <c r="CJ796" s="9">
        <v>0.101594</v>
      </c>
      <c r="CK796" s="9">
        <v>0.16922300000000001</v>
      </c>
      <c r="CL796" s="9">
        <v>0.28480709999999998</v>
      </c>
      <c r="CM796" s="9">
        <v>0.4028195</v>
      </c>
      <c r="CN796" s="9">
        <v>0.37286589999999997</v>
      </c>
      <c r="CO796" s="9">
        <v>0.3461611</v>
      </c>
      <c r="CP796" s="9">
        <v>0.63312069999999998</v>
      </c>
      <c r="CQ796" s="9">
        <v>0.61488849999999995</v>
      </c>
      <c r="CR796" s="9">
        <v>0.81633180000000005</v>
      </c>
      <c r="CS796" s="9">
        <v>0.93086060000000004</v>
      </c>
      <c r="CT796" s="9">
        <v>1.779255</v>
      </c>
      <c r="CU796" s="9">
        <v>0.62090069999999997</v>
      </c>
      <c r="CV796" s="9">
        <v>0.82935990000000004</v>
      </c>
      <c r="CW796" s="9">
        <v>1.1087899999999999</v>
      </c>
      <c r="CX796" s="9">
        <v>0.31694450000000002</v>
      </c>
      <c r="CY796" s="9">
        <v>0.3705021</v>
      </c>
      <c r="CZ796" s="9">
        <v>0.37241930000000001</v>
      </c>
      <c r="DA796" s="9">
        <v>0.94741299999999995</v>
      </c>
    </row>
    <row r="797" spans="1:105" x14ac:dyDescent="0.25">
      <c r="A797" s="9" t="s">
        <v>163</v>
      </c>
      <c r="B797" s="9" t="s">
        <v>165</v>
      </c>
      <c r="C797" s="9" t="s">
        <v>18</v>
      </c>
      <c r="D797" s="9" t="s">
        <v>148</v>
      </c>
      <c r="E797" s="9">
        <v>2021</v>
      </c>
      <c r="F797" s="9">
        <v>8</v>
      </c>
      <c r="BE797" s="29">
        <v>70.949849999999998</v>
      </c>
      <c r="BF797" s="29">
        <v>70.057140000000004</v>
      </c>
      <c r="BG797" s="29">
        <v>69.321430000000007</v>
      </c>
      <c r="BH797" s="29">
        <v>68.232140000000001</v>
      </c>
      <c r="BI797" s="29">
        <v>68.546570000000003</v>
      </c>
      <c r="BJ797" s="29">
        <v>68.296570000000003</v>
      </c>
      <c r="BK797" s="29">
        <v>68.678719999999998</v>
      </c>
      <c r="BL797" s="29">
        <v>69.621570000000006</v>
      </c>
      <c r="BM797" s="29">
        <v>74.071280000000002</v>
      </c>
      <c r="BN797" s="29">
        <v>78.57593</v>
      </c>
      <c r="BO797" s="29">
        <v>82.540999999999997</v>
      </c>
      <c r="BP797" s="29">
        <v>84.395650000000003</v>
      </c>
      <c r="BQ797" s="29">
        <v>85.484930000000006</v>
      </c>
      <c r="BR797" s="29">
        <v>84.470640000000003</v>
      </c>
      <c r="BS797" s="29">
        <v>83.909930000000003</v>
      </c>
      <c r="BT797" s="29">
        <v>84.378720000000001</v>
      </c>
      <c r="BU797" s="29">
        <v>84.167850000000001</v>
      </c>
      <c r="BV797" s="29">
        <v>83.185860000000005</v>
      </c>
      <c r="BW797" s="29">
        <v>80.508859999999999</v>
      </c>
      <c r="BX797" s="29">
        <v>77.541150000000002</v>
      </c>
      <c r="BY797" s="29">
        <v>75.097210000000004</v>
      </c>
      <c r="BZ797" s="29">
        <v>73.730429999999998</v>
      </c>
      <c r="CA797" s="29">
        <v>72.629499999999993</v>
      </c>
      <c r="CB797" s="29">
        <v>72.168639999999996</v>
      </c>
    </row>
    <row r="798" spans="1:105" x14ac:dyDescent="0.25">
      <c r="A798" s="9" t="s">
        <v>163</v>
      </c>
      <c r="B798" s="9" t="s">
        <v>165</v>
      </c>
      <c r="C798" s="9" t="s">
        <v>18</v>
      </c>
      <c r="D798" s="9" t="s">
        <v>148</v>
      </c>
      <c r="E798" s="9">
        <v>2021</v>
      </c>
      <c r="F798" s="9">
        <v>9</v>
      </c>
      <c r="BE798" s="29">
        <v>70.703580000000002</v>
      </c>
      <c r="BF798" s="29">
        <v>70.217860000000002</v>
      </c>
      <c r="BG798" s="29">
        <v>70.085719999999995</v>
      </c>
      <c r="BH798" s="29">
        <v>69.232140000000001</v>
      </c>
      <c r="BI798" s="29">
        <v>68.835719999999995</v>
      </c>
      <c r="BJ798" s="29">
        <v>68.571430000000007</v>
      </c>
      <c r="BK798" s="29">
        <v>69.146429999999995</v>
      </c>
      <c r="BL798" s="29">
        <v>70.132140000000007</v>
      </c>
      <c r="BM798" s="29">
        <v>72.957149999999999</v>
      </c>
      <c r="BN798" s="29">
        <v>77.003569999999996</v>
      </c>
      <c r="BO798" s="29">
        <v>81.846429999999998</v>
      </c>
      <c r="BP798" s="29">
        <v>83.510710000000003</v>
      </c>
      <c r="BQ798" s="29">
        <v>85.392859999999999</v>
      </c>
      <c r="BR798" s="29">
        <v>86.053569999999993</v>
      </c>
      <c r="BS798" s="29">
        <v>86.68571</v>
      </c>
      <c r="BT798" s="29">
        <v>86.93571</v>
      </c>
      <c r="BU798" s="29">
        <v>86.007140000000007</v>
      </c>
      <c r="BV798" s="29">
        <v>84.625</v>
      </c>
      <c r="BW798" s="29">
        <v>84.167850000000001</v>
      </c>
      <c r="BX798" s="29">
        <v>78.825000000000003</v>
      </c>
      <c r="BY798" s="29">
        <v>76.264279999999999</v>
      </c>
      <c r="BZ798" s="29">
        <v>74.203580000000002</v>
      </c>
      <c r="CA798" s="29">
        <v>73.321430000000007</v>
      </c>
      <c r="CB798" s="29">
        <v>72.68929</v>
      </c>
    </row>
    <row r="799" spans="1:105" x14ac:dyDescent="0.25">
      <c r="A799" s="9" t="s">
        <v>163</v>
      </c>
      <c r="B799" s="9" t="s">
        <v>165</v>
      </c>
      <c r="C799" s="9" t="s">
        <v>18</v>
      </c>
      <c r="D799" s="9" t="s">
        <v>148</v>
      </c>
      <c r="E799" s="9">
        <v>2021</v>
      </c>
      <c r="F799" s="9">
        <v>10</v>
      </c>
      <c r="BE799" s="29">
        <v>64.360569999999996</v>
      </c>
      <c r="BF799" s="29">
        <v>64.321430000000007</v>
      </c>
      <c r="BG799" s="29">
        <v>63.927639999999997</v>
      </c>
      <c r="BH799" s="29">
        <v>62.724220000000003</v>
      </c>
      <c r="BI799" s="29">
        <v>61.386499999999998</v>
      </c>
      <c r="BJ799" s="29">
        <v>61.006999999999998</v>
      </c>
      <c r="BK799" s="29">
        <v>60.758069999999996</v>
      </c>
      <c r="BL799" s="29">
        <v>61.317709999999998</v>
      </c>
      <c r="BM799" s="29">
        <v>63.634779999999999</v>
      </c>
      <c r="BN799" s="29">
        <v>67.923289999999994</v>
      </c>
      <c r="BO799" s="29">
        <v>71.530569999999997</v>
      </c>
      <c r="BP799" s="29">
        <v>75.264139999999998</v>
      </c>
      <c r="BQ799" s="29">
        <v>77.756209999999996</v>
      </c>
      <c r="BR799" s="29">
        <v>77.377780000000001</v>
      </c>
      <c r="BS799" s="29">
        <v>76.959789999999998</v>
      </c>
      <c r="BT799" s="29">
        <v>76.151070000000004</v>
      </c>
      <c r="BU799" s="29">
        <v>75.153720000000007</v>
      </c>
      <c r="BV799" s="29">
        <v>74.784779999999998</v>
      </c>
      <c r="BW799" s="29">
        <v>73.096710000000002</v>
      </c>
      <c r="BX799" s="29">
        <v>70.357280000000003</v>
      </c>
      <c r="BY799" s="29">
        <v>68.941929999999999</v>
      </c>
      <c r="BZ799" s="29">
        <v>67.525930000000002</v>
      </c>
      <c r="CA799" s="29">
        <v>66.830430000000007</v>
      </c>
      <c r="CB799" s="29">
        <v>65.584639999999993</v>
      </c>
    </row>
    <row r="800" spans="1:105" x14ac:dyDescent="0.25">
      <c r="A800" s="9" t="s">
        <v>163</v>
      </c>
      <c r="B800" s="9" t="s">
        <v>165</v>
      </c>
      <c r="C800" s="9" t="s">
        <v>18</v>
      </c>
      <c r="D800" s="9" t="s">
        <v>148</v>
      </c>
      <c r="E800" s="9">
        <v>2022</v>
      </c>
      <c r="F800" s="9">
        <v>5</v>
      </c>
      <c r="BE800" s="29">
        <v>60.458849999999998</v>
      </c>
      <c r="BF800" s="29">
        <v>60.4435</v>
      </c>
      <c r="BG800" s="29">
        <v>60.429209999999998</v>
      </c>
      <c r="BH800" s="29">
        <v>60.561360000000001</v>
      </c>
      <c r="BI800" s="29">
        <v>60.537570000000002</v>
      </c>
      <c r="BJ800" s="29">
        <v>60.536499999999997</v>
      </c>
      <c r="BK800" s="29">
        <v>61.14114</v>
      </c>
      <c r="BL800" s="29">
        <v>61.259</v>
      </c>
      <c r="BM800" s="29">
        <v>63.327640000000002</v>
      </c>
      <c r="BN800" s="29">
        <v>65.200779999999995</v>
      </c>
      <c r="BO800" s="29">
        <v>67.862430000000003</v>
      </c>
      <c r="BP800" s="29">
        <v>69.425290000000004</v>
      </c>
      <c r="BQ800" s="29">
        <v>69.85342</v>
      </c>
      <c r="BR800" s="29">
        <v>70.078580000000002</v>
      </c>
      <c r="BS800" s="29">
        <v>69.424220000000005</v>
      </c>
      <c r="BT800" s="29">
        <v>69.607140000000001</v>
      </c>
      <c r="BU800" s="29">
        <v>68.507289999999998</v>
      </c>
      <c r="BV800" s="29">
        <v>66.552790000000002</v>
      </c>
      <c r="BW800" s="29">
        <v>64.233069999999998</v>
      </c>
      <c r="BX800" s="29">
        <v>62.15014</v>
      </c>
      <c r="BY800" s="29">
        <v>61.27328</v>
      </c>
      <c r="BZ800" s="29">
        <v>61.062429999999999</v>
      </c>
      <c r="CA800" s="29">
        <v>61.194569999999999</v>
      </c>
      <c r="CB800" s="29">
        <v>61.051859999999998</v>
      </c>
    </row>
    <row r="801" spans="1:105" x14ac:dyDescent="0.25">
      <c r="A801" s="9" t="s">
        <v>163</v>
      </c>
      <c r="B801" s="9" t="s">
        <v>165</v>
      </c>
      <c r="C801" s="9" t="s">
        <v>18</v>
      </c>
      <c r="D801" s="9" t="s">
        <v>148</v>
      </c>
      <c r="E801" s="9">
        <v>2022</v>
      </c>
      <c r="F801" s="9">
        <v>6</v>
      </c>
      <c r="BE801" s="29">
        <v>63.874859999999998</v>
      </c>
      <c r="BF801" s="29">
        <v>63.506999999999998</v>
      </c>
      <c r="BG801" s="29">
        <v>63.127499999999998</v>
      </c>
      <c r="BH801" s="29">
        <v>63.113219999999998</v>
      </c>
      <c r="BI801" s="29">
        <v>62.734780000000001</v>
      </c>
      <c r="BJ801" s="29">
        <v>62.82779</v>
      </c>
      <c r="BK801" s="29">
        <v>63.283859999999997</v>
      </c>
      <c r="BL801" s="29">
        <v>65.077640000000002</v>
      </c>
      <c r="BM801" s="29">
        <v>67.291150000000002</v>
      </c>
      <c r="BN801" s="29">
        <v>71.362430000000003</v>
      </c>
      <c r="BO801" s="29">
        <v>74.451710000000006</v>
      </c>
      <c r="BP801" s="29">
        <v>74.858710000000002</v>
      </c>
      <c r="BQ801" s="29">
        <v>76.298929999999999</v>
      </c>
      <c r="BR801" s="29">
        <v>76.10342</v>
      </c>
      <c r="BS801" s="29">
        <v>74.880930000000006</v>
      </c>
      <c r="BT801" s="29">
        <v>74.253569999999996</v>
      </c>
      <c r="BU801" s="29">
        <v>73.05171</v>
      </c>
      <c r="BV801" s="29">
        <v>71.81071</v>
      </c>
      <c r="BW801" s="29">
        <v>70.831360000000004</v>
      </c>
      <c r="BX801" s="29">
        <v>69.153289999999998</v>
      </c>
      <c r="BY801" s="29">
        <v>66.441929999999999</v>
      </c>
      <c r="BZ801" s="29">
        <v>65.432929999999999</v>
      </c>
      <c r="CA801" s="29">
        <v>64.567710000000005</v>
      </c>
      <c r="CB801" s="29">
        <v>63.835709999999999</v>
      </c>
    </row>
    <row r="802" spans="1:105" x14ac:dyDescent="0.25">
      <c r="A802" s="9" t="s">
        <v>163</v>
      </c>
      <c r="B802" s="9" t="s">
        <v>165</v>
      </c>
      <c r="C802" s="9" t="s">
        <v>18</v>
      </c>
      <c r="D802" s="9" t="s">
        <v>148</v>
      </c>
      <c r="E802" s="9">
        <v>2022</v>
      </c>
      <c r="F802" s="9">
        <v>7</v>
      </c>
      <c r="G802" s="9">
        <v>198.58680000000001</v>
      </c>
      <c r="H802" s="9">
        <v>199.70060000000001</v>
      </c>
      <c r="I802" s="9">
        <v>202.7527</v>
      </c>
      <c r="J802" s="9">
        <v>207.23830000000001</v>
      </c>
      <c r="K802" s="9">
        <v>215.16829999999999</v>
      </c>
      <c r="L802" s="9">
        <v>236.56360000000001</v>
      </c>
      <c r="M802" s="9">
        <v>237.0026</v>
      </c>
      <c r="N802" s="9">
        <v>239.80350000000001</v>
      </c>
      <c r="O802" s="9">
        <v>248.20599999999999</v>
      </c>
      <c r="P802" s="9">
        <v>254.19710000000001</v>
      </c>
      <c r="Q802" s="9">
        <v>257.05770000000001</v>
      </c>
      <c r="R802" s="9">
        <v>259.57810000000001</v>
      </c>
      <c r="S802" s="9">
        <v>256.73820000000001</v>
      </c>
      <c r="T802" s="9">
        <v>223.25749999999999</v>
      </c>
      <c r="U802" s="9">
        <v>224.1962</v>
      </c>
      <c r="V802" s="9">
        <v>224.13890000000001</v>
      </c>
      <c r="W802" s="9">
        <v>223.1996</v>
      </c>
      <c r="X802" s="9">
        <v>213.1199</v>
      </c>
      <c r="Y802" s="9">
        <v>247.86590000000001</v>
      </c>
      <c r="Z802" s="9">
        <v>259.4049</v>
      </c>
      <c r="AA802" s="9">
        <v>254.69470000000001</v>
      </c>
      <c r="AB802" s="9">
        <v>219.9374</v>
      </c>
      <c r="AC802" s="9">
        <v>211.40119999999999</v>
      </c>
      <c r="AD802" s="9">
        <v>211.2423</v>
      </c>
      <c r="AE802" s="9">
        <v>221.59059999999999</v>
      </c>
      <c r="AF802" s="9">
        <v>199.2431</v>
      </c>
      <c r="AG802" s="9">
        <v>200.9281</v>
      </c>
      <c r="AH802" s="9">
        <v>204.49690000000001</v>
      </c>
      <c r="AI802" s="9">
        <v>208.92310000000001</v>
      </c>
      <c r="AJ802" s="9">
        <v>216.2646</v>
      </c>
      <c r="AK802" s="9">
        <v>237.03229999999999</v>
      </c>
      <c r="AL802" s="9">
        <v>235.79249999999999</v>
      </c>
      <c r="AM802" s="9">
        <v>238.28729999999999</v>
      </c>
      <c r="AN802" s="9">
        <v>246.67679999999999</v>
      </c>
      <c r="AO802" s="9">
        <v>250.5771</v>
      </c>
      <c r="AP802" s="9">
        <v>253.92330000000001</v>
      </c>
      <c r="AQ802" s="9">
        <v>257.5872</v>
      </c>
      <c r="AR802" s="9">
        <v>258.7013</v>
      </c>
      <c r="AS802" s="9">
        <v>261.54899999999998</v>
      </c>
      <c r="AT802" s="9">
        <v>262.21519999999998</v>
      </c>
      <c r="AU802" s="9">
        <v>260.94159999999999</v>
      </c>
      <c r="AV802" s="9">
        <v>259.0446</v>
      </c>
      <c r="AW802" s="9">
        <v>253.0951</v>
      </c>
      <c r="AX802" s="9">
        <v>252.42269999999999</v>
      </c>
      <c r="AY802" s="9">
        <v>256.8349</v>
      </c>
      <c r="AZ802" s="9">
        <v>251.9393</v>
      </c>
      <c r="BA802" s="9">
        <v>217.6807</v>
      </c>
      <c r="BB802" s="9">
        <v>209.73769999999999</v>
      </c>
      <c r="BC802" s="9">
        <v>209.53819999999999</v>
      </c>
      <c r="BD802" s="9">
        <v>258.92720000000003</v>
      </c>
      <c r="BE802" s="29">
        <v>67.413349999999994</v>
      </c>
      <c r="BF802" s="29">
        <v>67.033860000000004</v>
      </c>
      <c r="BG802" s="29">
        <v>66.70514</v>
      </c>
      <c r="BH802" s="29">
        <v>66.52328</v>
      </c>
      <c r="BI802" s="29">
        <v>66.587289999999996</v>
      </c>
      <c r="BJ802" s="29">
        <v>66.169719999999998</v>
      </c>
      <c r="BK802" s="29">
        <v>67.243639999999999</v>
      </c>
      <c r="BL802" s="29">
        <v>67.97672</v>
      </c>
      <c r="BM802" s="29">
        <v>70.29907</v>
      </c>
      <c r="BN802" s="29">
        <v>71.543790000000001</v>
      </c>
      <c r="BO802" s="29">
        <v>73.251999999999995</v>
      </c>
      <c r="BP802" s="29">
        <v>74.752499999999998</v>
      </c>
      <c r="BQ802" s="29">
        <v>75.999350000000007</v>
      </c>
      <c r="BR802" s="29">
        <v>77.733999999999995</v>
      </c>
      <c r="BS802" s="29">
        <v>79.068150000000003</v>
      </c>
      <c r="BT802" s="29">
        <v>79.800150000000002</v>
      </c>
      <c r="BU802" s="29">
        <v>80.402640000000005</v>
      </c>
      <c r="BV802" s="29">
        <v>80.464429999999993</v>
      </c>
      <c r="BW802" s="29">
        <v>76.593000000000004</v>
      </c>
      <c r="BX802" s="29">
        <v>74.272220000000004</v>
      </c>
      <c r="BY802" s="29">
        <v>71.72672</v>
      </c>
      <c r="BZ802" s="29">
        <v>70.993639999999999</v>
      </c>
      <c r="CA802" s="29">
        <v>70.375789999999995</v>
      </c>
      <c r="CB802" s="29">
        <v>69.903289999999998</v>
      </c>
      <c r="CC802" s="9">
        <v>0.31500159999999999</v>
      </c>
      <c r="CD802" s="9">
        <v>0.30163669999999998</v>
      </c>
      <c r="CE802" s="9">
        <v>0.26073049999999998</v>
      </c>
      <c r="CF802" s="9">
        <v>0.18494450000000001</v>
      </c>
      <c r="CG802" s="9">
        <v>0.12561829999999999</v>
      </c>
      <c r="CH802" s="9">
        <v>0.2445281</v>
      </c>
      <c r="CI802" s="9">
        <v>8.4547300000000006E-2</v>
      </c>
      <c r="CJ802" s="9">
        <v>0.1015736</v>
      </c>
      <c r="CK802" s="9">
        <v>0.16913339999999999</v>
      </c>
      <c r="CL802" s="9">
        <v>0.28485450000000001</v>
      </c>
      <c r="CM802" s="9">
        <v>0.40284789999999998</v>
      </c>
      <c r="CN802" s="9">
        <v>0.37296820000000003</v>
      </c>
      <c r="CO802" s="9">
        <v>0.34565649999999998</v>
      </c>
      <c r="CP802" s="9">
        <v>0.63224069999999999</v>
      </c>
      <c r="CQ802" s="9">
        <v>0.61419299999999999</v>
      </c>
      <c r="CR802" s="9">
        <v>0.81536640000000005</v>
      </c>
      <c r="CS802" s="9">
        <v>0.929728</v>
      </c>
      <c r="CT802" s="9">
        <v>1.7791779999999999</v>
      </c>
      <c r="CU802" s="9">
        <v>0.62051959999999995</v>
      </c>
      <c r="CV802" s="9">
        <v>0.82882619999999996</v>
      </c>
      <c r="CW802" s="9">
        <v>1.1087020000000001</v>
      </c>
      <c r="CX802" s="9">
        <v>0.31660090000000002</v>
      </c>
      <c r="CY802" s="9">
        <v>0.37017430000000001</v>
      </c>
      <c r="CZ802" s="9">
        <v>0.37209500000000001</v>
      </c>
      <c r="DA802" s="9">
        <v>0.94628210000000001</v>
      </c>
    </row>
    <row r="803" spans="1:105" x14ac:dyDescent="0.25">
      <c r="A803" s="9" t="s">
        <v>163</v>
      </c>
      <c r="B803" s="9" t="s">
        <v>165</v>
      </c>
      <c r="C803" s="9" t="s">
        <v>18</v>
      </c>
      <c r="D803" s="9" t="s">
        <v>148</v>
      </c>
      <c r="E803" s="9">
        <v>2022</v>
      </c>
      <c r="F803" s="9">
        <v>8</v>
      </c>
      <c r="BE803" s="29">
        <v>70.949849999999998</v>
      </c>
      <c r="BF803" s="29">
        <v>70.057140000000004</v>
      </c>
      <c r="BG803" s="29">
        <v>69.321430000000007</v>
      </c>
      <c r="BH803" s="29">
        <v>68.232140000000001</v>
      </c>
      <c r="BI803" s="29">
        <v>68.546570000000003</v>
      </c>
      <c r="BJ803" s="29">
        <v>68.296570000000003</v>
      </c>
      <c r="BK803" s="29">
        <v>68.678719999999998</v>
      </c>
      <c r="BL803" s="29">
        <v>69.621570000000006</v>
      </c>
      <c r="BM803" s="29">
        <v>74.071280000000002</v>
      </c>
      <c r="BN803" s="29">
        <v>78.57593</v>
      </c>
      <c r="BO803" s="29">
        <v>82.540999999999997</v>
      </c>
      <c r="BP803" s="29">
        <v>84.395650000000003</v>
      </c>
      <c r="BQ803" s="29">
        <v>85.484930000000006</v>
      </c>
      <c r="BR803" s="29">
        <v>84.470640000000003</v>
      </c>
      <c r="BS803" s="29">
        <v>83.909930000000003</v>
      </c>
      <c r="BT803" s="29">
        <v>84.378720000000001</v>
      </c>
      <c r="BU803" s="29">
        <v>84.167850000000001</v>
      </c>
      <c r="BV803" s="29">
        <v>83.185860000000005</v>
      </c>
      <c r="BW803" s="29">
        <v>80.508859999999999</v>
      </c>
      <c r="BX803" s="29">
        <v>77.541150000000002</v>
      </c>
      <c r="BY803" s="29">
        <v>75.097210000000004</v>
      </c>
      <c r="BZ803" s="29">
        <v>73.730429999999998</v>
      </c>
      <c r="CA803" s="29">
        <v>72.629499999999993</v>
      </c>
      <c r="CB803" s="29">
        <v>72.168639999999996</v>
      </c>
    </row>
    <row r="804" spans="1:105" x14ac:dyDescent="0.25">
      <c r="A804" s="9" t="s">
        <v>163</v>
      </c>
      <c r="B804" s="9" t="s">
        <v>165</v>
      </c>
      <c r="C804" s="9" t="s">
        <v>18</v>
      </c>
      <c r="D804" s="9" t="s">
        <v>148</v>
      </c>
      <c r="E804" s="9">
        <v>2022</v>
      </c>
      <c r="F804" s="9">
        <v>9</v>
      </c>
      <c r="BE804" s="29">
        <v>70.703580000000002</v>
      </c>
      <c r="BF804" s="29">
        <v>70.217860000000002</v>
      </c>
      <c r="BG804" s="29">
        <v>70.085719999999995</v>
      </c>
      <c r="BH804" s="29">
        <v>69.232140000000001</v>
      </c>
      <c r="BI804" s="29">
        <v>68.835719999999995</v>
      </c>
      <c r="BJ804" s="29">
        <v>68.571430000000007</v>
      </c>
      <c r="BK804" s="29">
        <v>69.146429999999995</v>
      </c>
      <c r="BL804" s="29">
        <v>70.132140000000007</v>
      </c>
      <c r="BM804" s="29">
        <v>72.957149999999999</v>
      </c>
      <c r="BN804" s="29">
        <v>77.003569999999996</v>
      </c>
      <c r="BO804" s="29">
        <v>81.846429999999998</v>
      </c>
      <c r="BP804" s="29">
        <v>83.510710000000003</v>
      </c>
      <c r="BQ804" s="29">
        <v>85.392859999999999</v>
      </c>
      <c r="BR804" s="29">
        <v>86.053569999999993</v>
      </c>
      <c r="BS804" s="29">
        <v>86.68571</v>
      </c>
      <c r="BT804" s="29">
        <v>86.93571</v>
      </c>
      <c r="BU804" s="29">
        <v>86.007140000000007</v>
      </c>
      <c r="BV804" s="29">
        <v>84.625</v>
      </c>
      <c r="BW804" s="29">
        <v>84.167850000000001</v>
      </c>
      <c r="BX804" s="29">
        <v>78.825000000000003</v>
      </c>
      <c r="BY804" s="29">
        <v>76.264279999999999</v>
      </c>
      <c r="BZ804" s="29">
        <v>74.203580000000002</v>
      </c>
      <c r="CA804" s="29">
        <v>73.321430000000007</v>
      </c>
      <c r="CB804" s="29">
        <v>72.68929</v>
      </c>
    </row>
    <row r="805" spans="1:105" x14ac:dyDescent="0.25">
      <c r="A805" s="9" t="s">
        <v>163</v>
      </c>
      <c r="B805" s="9" t="s">
        <v>165</v>
      </c>
      <c r="C805" s="9" t="s">
        <v>18</v>
      </c>
      <c r="D805" s="9" t="s">
        <v>148</v>
      </c>
      <c r="E805" s="9">
        <v>2022</v>
      </c>
      <c r="F805" s="9">
        <v>10</v>
      </c>
      <c r="BE805" s="29">
        <v>64.360569999999996</v>
      </c>
      <c r="BF805" s="29">
        <v>64.321430000000007</v>
      </c>
      <c r="BG805" s="29">
        <v>63.927639999999997</v>
      </c>
      <c r="BH805" s="29">
        <v>62.724220000000003</v>
      </c>
      <c r="BI805" s="29">
        <v>61.386499999999998</v>
      </c>
      <c r="BJ805" s="29">
        <v>61.006999999999998</v>
      </c>
      <c r="BK805" s="29">
        <v>60.758069999999996</v>
      </c>
      <c r="BL805" s="29">
        <v>61.317709999999998</v>
      </c>
      <c r="BM805" s="29">
        <v>63.634779999999999</v>
      </c>
      <c r="BN805" s="29">
        <v>67.923289999999994</v>
      </c>
      <c r="BO805" s="29">
        <v>71.530569999999997</v>
      </c>
      <c r="BP805" s="29">
        <v>75.264139999999998</v>
      </c>
      <c r="BQ805" s="29">
        <v>77.756209999999996</v>
      </c>
      <c r="BR805" s="29">
        <v>77.377780000000001</v>
      </c>
      <c r="BS805" s="29">
        <v>76.959789999999998</v>
      </c>
      <c r="BT805" s="29">
        <v>76.151070000000004</v>
      </c>
      <c r="BU805" s="29">
        <v>75.153720000000007</v>
      </c>
      <c r="BV805" s="29">
        <v>74.784779999999998</v>
      </c>
      <c r="BW805" s="29">
        <v>73.096710000000002</v>
      </c>
      <c r="BX805" s="29">
        <v>70.357280000000003</v>
      </c>
      <c r="BY805" s="29">
        <v>68.941929999999999</v>
      </c>
      <c r="BZ805" s="29">
        <v>67.525930000000002</v>
      </c>
      <c r="CA805" s="29">
        <v>66.830430000000007</v>
      </c>
      <c r="CB805" s="29">
        <v>65.584639999999993</v>
      </c>
    </row>
    <row r="806" spans="1:105" x14ac:dyDescent="0.25">
      <c r="A806" s="9" t="s">
        <v>163</v>
      </c>
      <c r="B806" s="9" t="s">
        <v>165</v>
      </c>
      <c r="C806" s="9" t="s">
        <v>18</v>
      </c>
      <c r="D806" s="9" t="s">
        <v>148</v>
      </c>
      <c r="E806" s="9">
        <v>2023</v>
      </c>
      <c r="F806" s="9">
        <v>5</v>
      </c>
      <c r="BE806" s="29">
        <v>60.458849999999998</v>
      </c>
      <c r="BF806" s="29">
        <v>60.4435</v>
      </c>
      <c r="BG806" s="29">
        <v>60.429209999999998</v>
      </c>
      <c r="BH806" s="29">
        <v>60.561360000000001</v>
      </c>
      <c r="BI806" s="29">
        <v>60.537570000000002</v>
      </c>
      <c r="BJ806" s="29">
        <v>60.536499999999997</v>
      </c>
      <c r="BK806" s="29">
        <v>61.14114</v>
      </c>
      <c r="BL806" s="29">
        <v>61.259</v>
      </c>
      <c r="BM806" s="29">
        <v>63.327640000000002</v>
      </c>
      <c r="BN806" s="29">
        <v>65.200779999999995</v>
      </c>
      <c r="BO806" s="29">
        <v>67.862430000000003</v>
      </c>
      <c r="BP806" s="29">
        <v>69.425290000000004</v>
      </c>
      <c r="BQ806" s="29">
        <v>69.85342</v>
      </c>
      <c r="BR806" s="29">
        <v>70.078580000000002</v>
      </c>
      <c r="BS806" s="29">
        <v>69.424220000000005</v>
      </c>
      <c r="BT806" s="29">
        <v>69.607140000000001</v>
      </c>
      <c r="BU806" s="29">
        <v>68.507289999999998</v>
      </c>
      <c r="BV806" s="29">
        <v>66.552790000000002</v>
      </c>
      <c r="BW806" s="29">
        <v>64.233069999999998</v>
      </c>
      <c r="BX806" s="29">
        <v>62.15014</v>
      </c>
      <c r="BY806" s="29">
        <v>61.27328</v>
      </c>
      <c r="BZ806" s="29">
        <v>61.062429999999999</v>
      </c>
      <c r="CA806" s="29">
        <v>61.194569999999999</v>
      </c>
      <c r="CB806" s="29">
        <v>61.051859999999998</v>
      </c>
    </row>
    <row r="807" spans="1:105" x14ac:dyDescent="0.25">
      <c r="A807" s="9" t="s">
        <v>163</v>
      </c>
      <c r="B807" s="9" t="s">
        <v>165</v>
      </c>
      <c r="C807" s="9" t="s">
        <v>18</v>
      </c>
      <c r="D807" s="9" t="s">
        <v>148</v>
      </c>
      <c r="E807" s="9">
        <v>2023</v>
      </c>
      <c r="F807" s="9">
        <v>6</v>
      </c>
      <c r="BE807" s="29">
        <v>63.874859999999998</v>
      </c>
      <c r="BF807" s="29">
        <v>63.506999999999998</v>
      </c>
      <c r="BG807" s="29">
        <v>63.127499999999998</v>
      </c>
      <c r="BH807" s="29">
        <v>63.113219999999998</v>
      </c>
      <c r="BI807" s="29">
        <v>62.734780000000001</v>
      </c>
      <c r="BJ807" s="29">
        <v>62.82779</v>
      </c>
      <c r="BK807" s="29">
        <v>63.283859999999997</v>
      </c>
      <c r="BL807" s="29">
        <v>65.077640000000002</v>
      </c>
      <c r="BM807" s="29">
        <v>67.291150000000002</v>
      </c>
      <c r="BN807" s="29">
        <v>71.362430000000003</v>
      </c>
      <c r="BO807" s="29">
        <v>74.451710000000006</v>
      </c>
      <c r="BP807" s="29">
        <v>74.858710000000002</v>
      </c>
      <c r="BQ807" s="29">
        <v>76.298929999999999</v>
      </c>
      <c r="BR807" s="29">
        <v>76.10342</v>
      </c>
      <c r="BS807" s="29">
        <v>74.880930000000006</v>
      </c>
      <c r="BT807" s="29">
        <v>74.253569999999996</v>
      </c>
      <c r="BU807" s="29">
        <v>73.05171</v>
      </c>
      <c r="BV807" s="29">
        <v>71.81071</v>
      </c>
      <c r="BW807" s="29">
        <v>70.831360000000004</v>
      </c>
      <c r="BX807" s="29">
        <v>69.153289999999998</v>
      </c>
      <c r="BY807" s="29">
        <v>66.441929999999999</v>
      </c>
      <c r="BZ807" s="29">
        <v>65.432929999999999</v>
      </c>
      <c r="CA807" s="29">
        <v>64.567710000000005</v>
      </c>
      <c r="CB807" s="29">
        <v>63.835709999999999</v>
      </c>
    </row>
    <row r="808" spans="1:105" x14ac:dyDescent="0.25">
      <c r="A808" s="9" t="s">
        <v>163</v>
      </c>
      <c r="B808" s="9" t="s">
        <v>165</v>
      </c>
      <c r="C808" s="9" t="s">
        <v>18</v>
      </c>
      <c r="D808" s="9" t="s">
        <v>148</v>
      </c>
      <c r="E808" s="9">
        <v>2023</v>
      </c>
      <c r="F808" s="9">
        <v>7</v>
      </c>
      <c r="G808" s="9">
        <v>197.5932</v>
      </c>
      <c r="H808" s="9">
        <v>198.78829999999999</v>
      </c>
      <c r="I808" s="9">
        <v>202.0694</v>
      </c>
      <c r="J808" s="9">
        <v>207.15639999999999</v>
      </c>
      <c r="K808" s="9">
        <v>215.2208</v>
      </c>
      <c r="L808" s="9">
        <v>236.6138</v>
      </c>
      <c r="M808" s="9">
        <v>236.9494</v>
      </c>
      <c r="N808" s="9">
        <v>239.8032</v>
      </c>
      <c r="O808" s="9">
        <v>248.2268</v>
      </c>
      <c r="P808" s="9">
        <v>254.19820000000001</v>
      </c>
      <c r="Q808" s="9">
        <v>257.06020000000001</v>
      </c>
      <c r="R808" s="9">
        <v>259.58120000000002</v>
      </c>
      <c r="S808" s="9">
        <v>256.7079</v>
      </c>
      <c r="T808" s="9">
        <v>223.27189999999999</v>
      </c>
      <c r="U808" s="9">
        <v>224.2106</v>
      </c>
      <c r="V808" s="9">
        <v>224.17529999999999</v>
      </c>
      <c r="W808" s="9">
        <v>223.23509999999999</v>
      </c>
      <c r="X808" s="9">
        <v>213.16820000000001</v>
      </c>
      <c r="Y808" s="9">
        <v>247.87530000000001</v>
      </c>
      <c r="Z808" s="9">
        <v>259.46010000000001</v>
      </c>
      <c r="AA808" s="9">
        <v>254.71870000000001</v>
      </c>
      <c r="AB808" s="9">
        <v>219.87020000000001</v>
      </c>
      <c r="AC808" s="9">
        <v>211.3398</v>
      </c>
      <c r="AD808" s="9">
        <v>211.18090000000001</v>
      </c>
      <c r="AE808" s="9">
        <v>221.6199</v>
      </c>
      <c r="AF808" s="9">
        <v>198.24959999999999</v>
      </c>
      <c r="AG808" s="9">
        <v>200.01580000000001</v>
      </c>
      <c r="AH808" s="9">
        <v>203.81360000000001</v>
      </c>
      <c r="AI808" s="9">
        <v>208.84129999999999</v>
      </c>
      <c r="AJ808" s="9">
        <v>216.31720000000001</v>
      </c>
      <c r="AK808" s="9">
        <v>237.08250000000001</v>
      </c>
      <c r="AL808" s="9">
        <v>235.73939999999999</v>
      </c>
      <c r="AM808" s="9">
        <v>238.28700000000001</v>
      </c>
      <c r="AN808" s="9">
        <v>246.69759999999999</v>
      </c>
      <c r="AO808" s="9">
        <v>250.57820000000001</v>
      </c>
      <c r="AP808" s="9">
        <v>253.92580000000001</v>
      </c>
      <c r="AQ808" s="9">
        <v>257.59039999999999</v>
      </c>
      <c r="AR808" s="9">
        <v>258.67110000000002</v>
      </c>
      <c r="AS808" s="9">
        <v>261.5634</v>
      </c>
      <c r="AT808" s="9">
        <v>262.2296</v>
      </c>
      <c r="AU808" s="9">
        <v>260.97789999999998</v>
      </c>
      <c r="AV808" s="9">
        <v>259.08010000000002</v>
      </c>
      <c r="AW808" s="9">
        <v>253.14340000000001</v>
      </c>
      <c r="AX808" s="9">
        <v>252.43209999999999</v>
      </c>
      <c r="AY808" s="9">
        <v>256.89010000000002</v>
      </c>
      <c r="AZ808" s="9">
        <v>251.9633</v>
      </c>
      <c r="BA808" s="9">
        <v>217.61359999999999</v>
      </c>
      <c r="BB808" s="9">
        <v>209.6763</v>
      </c>
      <c r="BC808" s="9">
        <v>209.4769</v>
      </c>
      <c r="BD808" s="9">
        <v>258.95659999999998</v>
      </c>
      <c r="BE808" s="29">
        <v>67.413349999999994</v>
      </c>
      <c r="BF808" s="29">
        <v>67.033860000000004</v>
      </c>
      <c r="BG808" s="29">
        <v>66.70514</v>
      </c>
      <c r="BH808" s="29">
        <v>66.52328</v>
      </c>
      <c r="BI808" s="29">
        <v>66.587289999999996</v>
      </c>
      <c r="BJ808" s="29">
        <v>66.169719999999998</v>
      </c>
      <c r="BK808" s="29">
        <v>67.243639999999999</v>
      </c>
      <c r="BL808" s="29">
        <v>67.97672</v>
      </c>
      <c r="BM808" s="29">
        <v>70.29907</v>
      </c>
      <c r="BN808" s="29">
        <v>71.543790000000001</v>
      </c>
      <c r="BO808" s="29">
        <v>73.251999999999995</v>
      </c>
      <c r="BP808" s="29">
        <v>74.752499999999998</v>
      </c>
      <c r="BQ808" s="29">
        <v>75.999350000000007</v>
      </c>
      <c r="BR808" s="29">
        <v>77.733999999999995</v>
      </c>
      <c r="BS808" s="29">
        <v>79.068150000000003</v>
      </c>
      <c r="BT808" s="29">
        <v>79.800150000000002</v>
      </c>
      <c r="BU808" s="29">
        <v>80.402640000000005</v>
      </c>
      <c r="BV808" s="29">
        <v>80.464429999999993</v>
      </c>
      <c r="BW808" s="29">
        <v>76.593000000000004</v>
      </c>
      <c r="BX808" s="29">
        <v>74.272220000000004</v>
      </c>
      <c r="BY808" s="29">
        <v>71.72672</v>
      </c>
      <c r="BZ808" s="29">
        <v>70.993639999999999</v>
      </c>
      <c r="CA808" s="29">
        <v>70.375789999999995</v>
      </c>
      <c r="CB808" s="29">
        <v>69.903289999999998</v>
      </c>
      <c r="CC808" s="9">
        <v>0.31599559999999999</v>
      </c>
      <c r="CD808" s="9">
        <v>0.30254779999999998</v>
      </c>
      <c r="CE808" s="9">
        <v>0.26155850000000003</v>
      </c>
      <c r="CF808" s="9">
        <v>0.18542429999999999</v>
      </c>
      <c r="CG808" s="9">
        <v>0.12595129999999999</v>
      </c>
      <c r="CH808" s="9">
        <v>0.24517149999999999</v>
      </c>
      <c r="CI808" s="9">
        <v>8.47387E-2</v>
      </c>
      <c r="CJ808" s="9">
        <v>0.10170659999999999</v>
      </c>
      <c r="CK808" s="9">
        <v>0.16915620000000001</v>
      </c>
      <c r="CL808" s="9">
        <v>0.28464529999999999</v>
      </c>
      <c r="CM808" s="9">
        <v>0.40295429999999999</v>
      </c>
      <c r="CN808" s="9">
        <v>0.3728805</v>
      </c>
      <c r="CO808" s="9">
        <v>0.34650180000000003</v>
      </c>
      <c r="CP808" s="9">
        <v>0.63499030000000001</v>
      </c>
      <c r="CQ808" s="9">
        <v>0.6160274</v>
      </c>
      <c r="CR808" s="9">
        <v>0.81792299999999996</v>
      </c>
      <c r="CS808" s="9">
        <v>0.93339159999999999</v>
      </c>
      <c r="CT808" s="9">
        <v>1.782921</v>
      </c>
      <c r="CU808" s="9">
        <v>0.62185040000000003</v>
      </c>
      <c r="CV808" s="9">
        <v>0.8306268</v>
      </c>
      <c r="CW808" s="9">
        <v>1.108085</v>
      </c>
      <c r="CX808" s="9">
        <v>0.31735999999999998</v>
      </c>
      <c r="CY808" s="9">
        <v>0.37113560000000001</v>
      </c>
      <c r="CZ808" s="9">
        <v>0.37296180000000001</v>
      </c>
      <c r="DA808" s="9">
        <v>0.94995370000000001</v>
      </c>
    </row>
    <row r="809" spans="1:105" x14ac:dyDescent="0.25">
      <c r="A809" s="9" t="s">
        <v>163</v>
      </c>
      <c r="B809" s="9" t="s">
        <v>165</v>
      </c>
      <c r="C809" s="9" t="s">
        <v>18</v>
      </c>
      <c r="D809" s="9" t="s">
        <v>148</v>
      </c>
      <c r="E809" s="9">
        <v>2023</v>
      </c>
      <c r="F809" s="9">
        <v>8</v>
      </c>
      <c r="BE809" s="29">
        <v>70.949849999999998</v>
      </c>
      <c r="BF809" s="29">
        <v>70.057140000000004</v>
      </c>
      <c r="BG809" s="29">
        <v>69.321430000000007</v>
      </c>
      <c r="BH809" s="29">
        <v>68.232140000000001</v>
      </c>
      <c r="BI809" s="29">
        <v>68.546570000000003</v>
      </c>
      <c r="BJ809" s="29">
        <v>68.296570000000003</v>
      </c>
      <c r="BK809" s="29">
        <v>68.678719999999998</v>
      </c>
      <c r="BL809" s="29">
        <v>69.621570000000006</v>
      </c>
      <c r="BM809" s="29">
        <v>74.071280000000002</v>
      </c>
      <c r="BN809" s="29">
        <v>78.57593</v>
      </c>
      <c r="BO809" s="29">
        <v>82.540999999999997</v>
      </c>
      <c r="BP809" s="29">
        <v>84.395650000000003</v>
      </c>
      <c r="BQ809" s="29">
        <v>85.484930000000006</v>
      </c>
      <c r="BR809" s="29">
        <v>84.470640000000003</v>
      </c>
      <c r="BS809" s="29">
        <v>83.909930000000003</v>
      </c>
      <c r="BT809" s="29">
        <v>84.378720000000001</v>
      </c>
      <c r="BU809" s="29">
        <v>84.167850000000001</v>
      </c>
      <c r="BV809" s="29">
        <v>83.185860000000005</v>
      </c>
      <c r="BW809" s="29">
        <v>80.508859999999999</v>
      </c>
      <c r="BX809" s="29">
        <v>77.541150000000002</v>
      </c>
      <c r="BY809" s="29">
        <v>75.097210000000004</v>
      </c>
      <c r="BZ809" s="29">
        <v>73.730429999999998</v>
      </c>
      <c r="CA809" s="29">
        <v>72.629499999999993</v>
      </c>
      <c r="CB809" s="29">
        <v>72.168639999999996</v>
      </c>
    </row>
    <row r="810" spans="1:105" x14ac:dyDescent="0.25">
      <c r="A810" s="9" t="s">
        <v>163</v>
      </c>
      <c r="B810" s="9" t="s">
        <v>165</v>
      </c>
      <c r="C810" s="9" t="s">
        <v>18</v>
      </c>
      <c r="D810" s="9" t="s">
        <v>148</v>
      </c>
      <c r="E810" s="9">
        <v>2023</v>
      </c>
      <c r="F810" s="9">
        <v>9</v>
      </c>
      <c r="BE810" s="29">
        <v>70.703580000000002</v>
      </c>
      <c r="BF810" s="29">
        <v>70.217860000000002</v>
      </c>
      <c r="BG810" s="29">
        <v>70.085719999999995</v>
      </c>
      <c r="BH810" s="29">
        <v>69.232140000000001</v>
      </c>
      <c r="BI810" s="29">
        <v>68.835719999999995</v>
      </c>
      <c r="BJ810" s="29">
        <v>68.571430000000007</v>
      </c>
      <c r="BK810" s="29">
        <v>69.146429999999995</v>
      </c>
      <c r="BL810" s="29">
        <v>70.132140000000007</v>
      </c>
      <c r="BM810" s="29">
        <v>72.957149999999999</v>
      </c>
      <c r="BN810" s="29">
        <v>77.003569999999996</v>
      </c>
      <c r="BO810" s="29">
        <v>81.846429999999998</v>
      </c>
      <c r="BP810" s="29">
        <v>83.510710000000003</v>
      </c>
      <c r="BQ810" s="29">
        <v>85.392859999999999</v>
      </c>
      <c r="BR810" s="29">
        <v>86.053569999999993</v>
      </c>
      <c r="BS810" s="29">
        <v>86.68571</v>
      </c>
      <c r="BT810" s="29">
        <v>86.93571</v>
      </c>
      <c r="BU810" s="29">
        <v>86.007140000000007</v>
      </c>
      <c r="BV810" s="29">
        <v>84.625</v>
      </c>
      <c r="BW810" s="29">
        <v>84.167850000000001</v>
      </c>
      <c r="BX810" s="29">
        <v>78.825000000000003</v>
      </c>
      <c r="BY810" s="29">
        <v>76.264279999999999</v>
      </c>
      <c r="BZ810" s="29">
        <v>74.203580000000002</v>
      </c>
      <c r="CA810" s="29">
        <v>73.321430000000007</v>
      </c>
      <c r="CB810" s="29">
        <v>72.68929</v>
      </c>
    </row>
    <row r="811" spans="1:105" x14ac:dyDescent="0.25">
      <c r="A811" s="9" t="s">
        <v>163</v>
      </c>
      <c r="B811" s="9" t="s">
        <v>165</v>
      </c>
      <c r="C811" s="9" t="s">
        <v>18</v>
      </c>
      <c r="D811" s="9" t="s">
        <v>148</v>
      </c>
      <c r="E811" s="9">
        <v>2023</v>
      </c>
      <c r="F811" s="9">
        <v>10</v>
      </c>
      <c r="BE811" s="29">
        <v>64.360569999999996</v>
      </c>
      <c r="BF811" s="29">
        <v>64.321430000000007</v>
      </c>
      <c r="BG811" s="29">
        <v>63.927639999999997</v>
      </c>
      <c r="BH811" s="29">
        <v>62.724220000000003</v>
      </c>
      <c r="BI811" s="29">
        <v>61.386499999999998</v>
      </c>
      <c r="BJ811" s="29">
        <v>61.006999999999998</v>
      </c>
      <c r="BK811" s="29">
        <v>60.758069999999996</v>
      </c>
      <c r="BL811" s="29">
        <v>61.317709999999998</v>
      </c>
      <c r="BM811" s="29">
        <v>63.634779999999999</v>
      </c>
      <c r="BN811" s="29">
        <v>67.923289999999994</v>
      </c>
      <c r="BO811" s="29">
        <v>71.530569999999997</v>
      </c>
      <c r="BP811" s="29">
        <v>75.264139999999998</v>
      </c>
      <c r="BQ811" s="29">
        <v>77.756209999999996</v>
      </c>
      <c r="BR811" s="29">
        <v>77.377780000000001</v>
      </c>
      <c r="BS811" s="29">
        <v>76.959789999999998</v>
      </c>
      <c r="BT811" s="29">
        <v>76.151070000000004</v>
      </c>
      <c r="BU811" s="29">
        <v>75.153720000000007</v>
      </c>
      <c r="BV811" s="29">
        <v>74.784779999999998</v>
      </c>
      <c r="BW811" s="29">
        <v>73.096710000000002</v>
      </c>
      <c r="BX811" s="29">
        <v>70.357280000000003</v>
      </c>
      <c r="BY811" s="29">
        <v>68.941929999999999</v>
      </c>
      <c r="BZ811" s="29">
        <v>67.525930000000002</v>
      </c>
      <c r="CA811" s="29">
        <v>66.830430000000007</v>
      </c>
      <c r="CB811" s="29">
        <v>65.584639999999993</v>
      </c>
    </row>
    <row r="812" spans="1:105" x14ac:dyDescent="0.25">
      <c r="A812" s="9" t="s">
        <v>163</v>
      </c>
      <c r="B812" s="9" t="s">
        <v>165</v>
      </c>
      <c r="C812" s="9" t="s">
        <v>18</v>
      </c>
      <c r="D812" s="9" t="s">
        <v>148</v>
      </c>
      <c r="E812" s="9">
        <v>2024</v>
      </c>
      <c r="F812" s="9">
        <v>5</v>
      </c>
      <c r="BE812" s="29">
        <v>60.458849999999998</v>
      </c>
      <c r="BF812" s="29">
        <v>60.4435</v>
      </c>
      <c r="BG812" s="29">
        <v>60.429209999999998</v>
      </c>
      <c r="BH812" s="29">
        <v>60.561360000000001</v>
      </c>
      <c r="BI812" s="29">
        <v>60.537570000000002</v>
      </c>
      <c r="BJ812" s="29">
        <v>60.536499999999997</v>
      </c>
      <c r="BK812" s="29">
        <v>61.14114</v>
      </c>
      <c r="BL812" s="29">
        <v>61.259</v>
      </c>
      <c r="BM812" s="29">
        <v>63.327640000000002</v>
      </c>
      <c r="BN812" s="29">
        <v>65.200779999999995</v>
      </c>
      <c r="BO812" s="29">
        <v>67.862430000000003</v>
      </c>
      <c r="BP812" s="29">
        <v>69.425290000000004</v>
      </c>
      <c r="BQ812" s="29">
        <v>69.85342</v>
      </c>
      <c r="BR812" s="29">
        <v>70.078580000000002</v>
      </c>
      <c r="BS812" s="29">
        <v>69.424220000000005</v>
      </c>
      <c r="BT812" s="29">
        <v>69.607140000000001</v>
      </c>
      <c r="BU812" s="29">
        <v>68.507289999999998</v>
      </c>
      <c r="BV812" s="29">
        <v>66.552790000000002</v>
      </c>
      <c r="BW812" s="29">
        <v>64.233069999999998</v>
      </c>
      <c r="BX812" s="29">
        <v>62.15014</v>
      </c>
      <c r="BY812" s="29">
        <v>61.27328</v>
      </c>
      <c r="BZ812" s="29">
        <v>61.062429999999999</v>
      </c>
      <c r="CA812" s="29">
        <v>61.194569999999999</v>
      </c>
      <c r="CB812" s="29">
        <v>61.051859999999998</v>
      </c>
    </row>
    <row r="813" spans="1:105" x14ac:dyDescent="0.25">
      <c r="A813" s="9" t="s">
        <v>163</v>
      </c>
      <c r="B813" s="9" t="s">
        <v>165</v>
      </c>
      <c r="C813" s="9" t="s">
        <v>18</v>
      </c>
      <c r="D813" s="9" t="s">
        <v>148</v>
      </c>
      <c r="E813" s="9">
        <v>2024</v>
      </c>
      <c r="F813" s="9">
        <v>6</v>
      </c>
      <c r="BE813" s="29">
        <v>63.874859999999998</v>
      </c>
      <c r="BF813" s="29">
        <v>63.506999999999998</v>
      </c>
      <c r="BG813" s="29">
        <v>63.127499999999998</v>
      </c>
      <c r="BH813" s="29">
        <v>63.113219999999998</v>
      </c>
      <c r="BI813" s="29">
        <v>62.734780000000001</v>
      </c>
      <c r="BJ813" s="29">
        <v>62.82779</v>
      </c>
      <c r="BK813" s="29">
        <v>63.283859999999997</v>
      </c>
      <c r="BL813" s="29">
        <v>65.077640000000002</v>
      </c>
      <c r="BM813" s="29">
        <v>67.291150000000002</v>
      </c>
      <c r="BN813" s="29">
        <v>71.362430000000003</v>
      </c>
      <c r="BO813" s="29">
        <v>74.451710000000006</v>
      </c>
      <c r="BP813" s="29">
        <v>74.858710000000002</v>
      </c>
      <c r="BQ813" s="29">
        <v>76.298929999999999</v>
      </c>
      <c r="BR813" s="29">
        <v>76.10342</v>
      </c>
      <c r="BS813" s="29">
        <v>74.880930000000006</v>
      </c>
      <c r="BT813" s="29">
        <v>74.253569999999996</v>
      </c>
      <c r="BU813" s="29">
        <v>73.05171</v>
      </c>
      <c r="BV813" s="29">
        <v>71.81071</v>
      </c>
      <c r="BW813" s="29">
        <v>70.831360000000004</v>
      </c>
      <c r="BX813" s="29">
        <v>69.153289999999998</v>
      </c>
      <c r="BY813" s="29">
        <v>66.441929999999999</v>
      </c>
      <c r="BZ813" s="29">
        <v>65.432929999999999</v>
      </c>
      <c r="CA813" s="29">
        <v>64.567710000000005</v>
      </c>
      <c r="CB813" s="29">
        <v>63.835709999999999</v>
      </c>
    </row>
    <row r="814" spans="1:105" x14ac:dyDescent="0.25">
      <c r="A814" s="9" t="s">
        <v>163</v>
      </c>
      <c r="B814" s="9" t="s">
        <v>165</v>
      </c>
      <c r="C814" s="9" t="s">
        <v>18</v>
      </c>
      <c r="D814" s="9" t="s">
        <v>148</v>
      </c>
      <c r="E814" s="9">
        <v>2024</v>
      </c>
      <c r="F814" s="9">
        <v>7</v>
      </c>
      <c r="G814" s="9">
        <v>197.85489999999999</v>
      </c>
      <c r="H814" s="9">
        <v>199.0369</v>
      </c>
      <c r="I814" s="9">
        <v>202.25309999999999</v>
      </c>
      <c r="J814" s="9">
        <v>207.1968</v>
      </c>
      <c r="K814" s="9">
        <v>215.2165</v>
      </c>
      <c r="L814" s="9">
        <v>236.595</v>
      </c>
      <c r="M814" s="9">
        <v>236.94499999999999</v>
      </c>
      <c r="N814" s="9">
        <v>239.77979999999999</v>
      </c>
      <c r="O814" s="9">
        <v>248.2277</v>
      </c>
      <c r="P814" s="9">
        <v>254.19069999999999</v>
      </c>
      <c r="Q814" s="9">
        <v>257.01780000000002</v>
      </c>
      <c r="R814" s="9">
        <v>259.53820000000002</v>
      </c>
      <c r="S814" s="9">
        <v>256.67160000000001</v>
      </c>
      <c r="T814" s="9">
        <v>223.26130000000001</v>
      </c>
      <c r="U814" s="9">
        <v>224.2</v>
      </c>
      <c r="V814" s="9">
        <v>224.18360000000001</v>
      </c>
      <c r="W814" s="9">
        <v>223.24260000000001</v>
      </c>
      <c r="X814" s="9">
        <v>213.18819999999999</v>
      </c>
      <c r="Y814" s="9">
        <v>247.87799999999999</v>
      </c>
      <c r="Z814" s="9">
        <v>259.46370000000002</v>
      </c>
      <c r="AA814" s="9">
        <v>254.69489999999999</v>
      </c>
      <c r="AB814" s="9">
        <v>219.79339999999999</v>
      </c>
      <c r="AC814" s="9">
        <v>211.2877</v>
      </c>
      <c r="AD814" s="9">
        <v>211.12880000000001</v>
      </c>
      <c r="AE814" s="9">
        <v>221.62219999999999</v>
      </c>
      <c r="AF814" s="9">
        <v>198.51130000000001</v>
      </c>
      <c r="AG814" s="9">
        <v>200.26439999999999</v>
      </c>
      <c r="AH814" s="9">
        <v>203.9973</v>
      </c>
      <c r="AI814" s="9">
        <v>208.8817</v>
      </c>
      <c r="AJ814" s="9">
        <v>216.31280000000001</v>
      </c>
      <c r="AK814" s="9">
        <v>237.06370000000001</v>
      </c>
      <c r="AL814" s="9">
        <v>235.73490000000001</v>
      </c>
      <c r="AM814" s="9">
        <v>238.2636</v>
      </c>
      <c r="AN814" s="9">
        <v>246.6985</v>
      </c>
      <c r="AO814" s="9">
        <v>250.57079999999999</v>
      </c>
      <c r="AP814" s="9">
        <v>253.88339999999999</v>
      </c>
      <c r="AQ814" s="9">
        <v>257.54739999999998</v>
      </c>
      <c r="AR814" s="9">
        <v>258.63479999999998</v>
      </c>
      <c r="AS814" s="9">
        <v>261.55279999999999</v>
      </c>
      <c r="AT814" s="9">
        <v>262.21899999999999</v>
      </c>
      <c r="AU814" s="9">
        <v>260.98630000000003</v>
      </c>
      <c r="AV814" s="9">
        <v>259.08760000000001</v>
      </c>
      <c r="AW814" s="9">
        <v>253.1634</v>
      </c>
      <c r="AX814" s="9">
        <v>252.4348</v>
      </c>
      <c r="AY814" s="9">
        <v>256.8938</v>
      </c>
      <c r="AZ814" s="9">
        <v>251.93950000000001</v>
      </c>
      <c r="BA814" s="9">
        <v>217.5367</v>
      </c>
      <c r="BB814" s="9">
        <v>209.6242</v>
      </c>
      <c r="BC814" s="9">
        <v>209.4247</v>
      </c>
      <c r="BD814" s="9">
        <v>258.95890000000003</v>
      </c>
      <c r="BE814" s="29">
        <v>67.413349999999994</v>
      </c>
      <c r="BF814" s="29">
        <v>67.033860000000004</v>
      </c>
      <c r="BG814" s="29">
        <v>66.70514</v>
      </c>
      <c r="BH814" s="29">
        <v>66.52328</v>
      </c>
      <c r="BI814" s="29">
        <v>66.587289999999996</v>
      </c>
      <c r="BJ814" s="29">
        <v>66.169719999999998</v>
      </c>
      <c r="BK814" s="29">
        <v>67.243639999999999</v>
      </c>
      <c r="BL814" s="29">
        <v>67.97672</v>
      </c>
      <c r="BM814" s="29">
        <v>70.29907</v>
      </c>
      <c r="BN814" s="29">
        <v>71.543790000000001</v>
      </c>
      <c r="BO814" s="29">
        <v>73.251999999999995</v>
      </c>
      <c r="BP814" s="29">
        <v>74.752499999999998</v>
      </c>
      <c r="BQ814" s="29">
        <v>75.999350000000007</v>
      </c>
      <c r="BR814" s="29">
        <v>77.733999999999995</v>
      </c>
      <c r="BS814" s="29">
        <v>79.068150000000003</v>
      </c>
      <c r="BT814" s="29">
        <v>79.800150000000002</v>
      </c>
      <c r="BU814" s="29">
        <v>80.402640000000005</v>
      </c>
      <c r="BV814" s="29">
        <v>80.464429999999993</v>
      </c>
      <c r="BW814" s="29">
        <v>76.593000000000004</v>
      </c>
      <c r="BX814" s="29">
        <v>74.272220000000004</v>
      </c>
      <c r="BY814" s="29">
        <v>71.72672</v>
      </c>
      <c r="BZ814" s="29">
        <v>70.993639999999999</v>
      </c>
      <c r="CA814" s="29">
        <v>70.375789999999995</v>
      </c>
      <c r="CB814" s="29">
        <v>69.903289999999998</v>
      </c>
      <c r="CC814" s="9">
        <v>0.31508150000000001</v>
      </c>
      <c r="CD814" s="9">
        <v>0.30166530000000003</v>
      </c>
      <c r="CE814" s="9">
        <v>0.26078770000000001</v>
      </c>
      <c r="CF814" s="9">
        <v>0.18496080000000001</v>
      </c>
      <c r="CG814" s="9">
        <v>0.12563840000000001</v>
      </c>
      <c r="CH814" s="9">
        <v>0.24457899999999999</v>
      </c>
      <c r="CI814" s="9">
        <v>8.45167E-2</v>
      </c>
      <c r="CJ814" s="9">
        <v>0.10157770000000001</v>
      </c>
      <c r="CK814" s="9">
        <v>0.1688434</v>
      </c>
      <c r="CL814" s="9">
        <v>0.28431190000000001</v>
      </c>
      <c r="CM814" s="9">
        <v>0.40230179999999999</v>
      </c>
      <c r="CN814" s="9">
        <v>0.3717049</v>
      </c>
      <c r="CO814" s="9">
        <v>0.34473799999999999</v>
      </c>
      <c r="CP814" s="9">
        <v>0.63578670000000004</v>
      </c>
      <c r="CQ814" s="9">
        <v>0.61569119999999999</v>
      </c>
      <c r="CR814" s="9">
        <v>0.81657000000000002</v>
      </c>
      <c r="CS814" s="9">
        <v>0.93248969999999998</v>
      </c>
      <c r="CT814" s="9">
        <v>1.7863020000000001</v>
      </c>
      <c r="CU814" s="9">
        <v>0.62195800000000001</v>
      </c>
      <c r="CV814" s="9">
        <v>0.82871340000000004</v>
      </c>
      <c r="CW814" s="9">
        <v>1.1054269999999999</v>
      </c>
      <c r="CX814" s="9">
        <v>0.31636959999999997</v>
      </c>
      <c r="CY814" s="9">
        <v>0.37024049999999997</v>
      </c>
      <c r="CZ814" s="9">
        <v>0.37217129999999998</v>
      </c>
      <c r="DA814" s="9">
        <v>0.95141949999999997</v>
      </c>
    </row>
    <row r="815" spans="1:105" x14ac:dyDescent="0.25">
      <c r="A815" s="9" t="s">
        <v>163</v>
      </c>
      <c r="B815" s="9" t="s">
        <v>165</v>
      </c>
      <c r="C815" s="9" t="s">
        <v>18</v>
      </c>
      <c r="D815" s="9" t="s">
        <v>148</v>
      </c>
      <c r="E815" s="9">
        <v>2024</v>
      </c>
      <c r="F815" s="9">
        <v>8</v>
      </c>
      <c r="BE815" s="29">
        <v>70.949849999999998</v>
      </c>
      <c r="BF815" s="29">
        <v>70.057140000000004</v>
      </c>
      <c r="BG815" s="29">
        <v>69.321430000000007</v>
      </c>
      <c r="BH815" s="29">
        <v>68.232140000000001</v>
      </c>
      <c r="BI815" s="29">
        <v>68.546570000000003</v>
      </c>
      <c r="BJ815" s="29">
        <v>68.296570000000003</v>
      </c>
      <c r="BK815" s="29">
        <v>68.678719999999998</v>
      </c>
      <c r="BL815" s="29">
        <v>69.621570000000006</v>
      </c>
      <c r="BM815" s="29">
        <v>74.071280000000002</v>
      </c>
      <c r="BN815" s="29">
        <v>78.57593</v>
      </c>
      <c r="BO815" s="29">
        <v>82.540999999999997</v>
      </c>
      <c r="BP815" s="29">
        <v>84.395650000000003</v>
      </c>
      <c r="BQ815" s="29">
        <v>85.484930000000006</v>
      </c>
      <c r="BR815" s="29">
        <v>84.470640000000003</v>
      </c>
      <c r="BS815" s="29">
        <v>83.909930000000003</v>
      </c>
      <c r="BT815" s="29">
        <v>84.378720000000001</v>
      </c>
      <c r="BU815" s="29">
        <v>84.167850000000001</v>
      </c>
      <c r="BV815" s="29">
        <v>83.185860000000005</v>
      </c>
      <c r="BW815" s="29">
        <v>80.508859999999999</v>
      </c>
      <c r="BX815" s="29">
        <v>77.541150000000002</v>
      </c>
      <c r="BY815" s="29">
        <v>75.097210000000004</v>
      </c>
      <c r="BZ815" s="29">
        <v>73.730429999999998</v>
      </c>
      <c r="CA815" s="29">
        <v>72.629499999999993</v>
      </c>
      <c r="CB815" s="29">
        <v>72.168639999999996</v>
      </c>
    </row>
    <row r="816" spans="1:105" x14ac:dyDescent="0.25">
      <c r="A816" s="9" t="s">
        <v>163</v>
      </c>
      <c r="B816" s="9" t="s">
        <v>165</v>
      </c>
      <c r="C816" s="9" t="s">
        <v>18</v>
      </c>
      <c r="D816" s="9" t="s">
        <v>148</v>
      </c>
      <c r="E816" s="9">
        <v>2024</v>
      </c>
      <c r="F816" s="9">
        <v>9</v>
      </c>
      <c r="BE816" s="29">
        <v>70.703580000000002</v>
      </c>
      <c r="BF816" s="29">
        <v>70.217860000000002</v>
      </c>
      <c r="BG816" s="29">
        <v>70.085719999999995</v>
      </c>
      <c r="BH816" s="29">
        <v>69.232140000000001</v>
      </c>
      <c r="BI816" s="29">
        <v>68.835719999999995</v>
      </c>
      <c r="BJ816" s="29">
        <v>68.571430000000007</v>
      </c>
      <c r="BK816" s="29">
        <v>69.146429999999995</v>
      </c>
      <c r="BL816" s="29">
        <v>70.132140000000007</v>
      </c>
      <c r="BM816" s="29">
        <v>72.957149999999999</v>
      </c>
      <c r="BN816" s="29">
        <v>77.003569999999996</v>
      </c>
      <c r="BO816" s="29">
        <v>81.846429999999998</v>
      </c>
      <c r="BP816" s="29">
        <v>83.510710000000003</v>
      </c>
      <c r="BQ816" s="29">
        <v>85.392859999999999</v>
      </c>
      <c r="BR816" s="29">
        <v>86.053569999999993</v>
      </c>
      <c r="BS816" s="29">
        <v>86.68571</v>
      </c>
      <c r="BT816" s="29">
        <v>86.93571</v>
      </c>
      <c r="BU816" s="29">
        <v>86.007140000000007</v>
      </c>
      <c r="BV816" s="29">
        <v>84.625</v>
      </c>
      <c r="BW816" s="29">
        <v>84.167850000000001</v>
      </c>
      <c r="BX816" s="29">
        <v>78.825000000000003</v>
      </c>
      <c r="BY816" s="29">
        <v>76.264279999999999</v>
      </c>
      <c r="BZ816" s="29">
        <v>74.203580000000002</v>
      </c>
      <c r="CA816" s="29">
        <v>73.321430000000007</v>
      </c>
      <c r="CB816" s="29">
        <v>72.68929</v>
      </c>
    </row>
    <row r="817" spans="1:105" x14ac:dyDescent="0.25">
      <c r="A817" s="9" t="s">
        <v>163</v>
      </c>
      <c r="B817" s="9" t="s">
        <v>165</v>
      </c>
      <c r="C817" s="9" t="s">
        <v>18</v>
      </c>
      <c r="D817" s="9" t="s">
        <v>148</v>
      </c>
      <c r="E817" s="9">
        <v>2024</v>
      </c>
      <c r="F817" s="9">
        <v>10</v>
      </c>
      <c r="BE817" s="29">
        <v>64.360569999999996</v>
      </c>
      <c r="BF817" s="29">
        <v>64.321430000000007</v>
      </c>
      <c r="BG817" s="29">
        <v>63.927639999999997</v>
      </c>
      <c r="BH817" s="29">
        <v>62.724220000000003</v>
      </c>
      <c r="BI817" s="29">
        <v>61.386499999999998</v>
      </c>
      <c r="BJ817" s="29">
        <v>61.006999999999998</v>
      </c>
      <c r="BK817" s="29">
        <v>60.758069999999996</v>
      </c>
      <c r="BL817" s="29">
        <v>61.317709999999998</v>
      </c>
      <c r="BM817" s="29">
        <v>63.634779999999999</v>
      </c>
      <c r="BN817" s="29">
        <v>67.923289999999994</v>
      </c>
      <c r="BO817" s="29">
        <v>71.530569999999997</v>
      </c>
      <c r="BP817" s="29">
        <v>75.264139999999998</v>
      </c>
      <c r="BQ817" s="29">
        <v>77.756209999999996</v>
      </c>
      <c r="BR817" s="29">
        <v>77.377780000000001</v>
      </c>
      <c r="BS817" s="29">
        <v>76.959789999999998</v>
      </c>
      <c r="BT817" s="29">
        <v>76.151070000000004</v>
      </c>
      <c r="BU817" s="29">
        <v>75.153720000000007</v>
      </c>
      <c r="BV817" s="29">
        <v>74.784779999999998</v>
      </c>
      <c r="BW817" s="29">
        <v>73.096710000000002</v>
      </c>
      <c r="BX817" s="29">
        <v>70.357280000000003</v>
      </c>
      <c r="BY817" s="29">
        <v>68.941929999999999</v>
      </c>
      <c r="BZ817" s="29">
        <v>67.525930000000002</v>
      </c>
      <c r="CA817" s="29">
        <v>66.830430000000007</v>
      </c>
      <c r="CB817" s="29">
        <v>65.584639999999993</v>
      </c>
    </row>
    <row r="818" spans="1:105" x14ac:dyDescent="0.25">
      <c r="A818" s="9" t="s">
        <v>163</v>
      </c>
      <c r="B818" s="9" t="s">
        <v>165</v>
      </c>
      <c r="C818" s="9" t="s">
        <v>18</v>
      </c>
      <c r="D818" s="9" t="s">
        <v>148</v>
      </c>
      <c r="E818" s="9">
        <v>2025</v>
      </c>
      <c r="F818" s="9">
        <v>5</v>
      </c>
      <c r="BE818" s="29">
        <v>60.458849999999998</v>
      </c>
      <c r="BF818" s="29">
        <v>60.4435</v>
      </c>
      <c r="BG818" s="29">
        <v>60.429209999999998</v>
      </c>
      <c r="BH818" s="29">
        <v>60.561360000000001</v>
      </c>
      <c r="BI818" s="29">
        <v>60.537570000000002</v>
      </c>
      <c r="BJ818" s="29">
        <v>60.536499999999997</v>
      </c>
      <c r="BK818" s="29">
        <v>61.14114</v>
      </c>
      <c r="BL818" s="29">
        <v>61.259</v>
      </c>
      <c r="BM818" s="29">
        <v>63.327640000000002</v>
      </c>
      <c r="BN818" s="29">
        <v>65.200779999999995</v>
      </c>
      <c r="BO818" s="29">
        <v>67.862430000000003</v>
      </c>
      <c r="BP818" s="29">
        <v>69.425290000000004</v>
      </c>
      <c r="BQ818" s="29">
        <v>69.85342</v>
      </c>
      <c r="BR818" s="29">
        <v>70.078580000000002</v>
      </c>
      <c r="BS818" s="29">
        <v>69.424220000000005</v>
      </c>
      <c r="BT818" s="29">
        <v>69.607140000000001</v>
      </c>
      <c r="BU818" s="29">
        <v>68.507289999999998</v>
      </c>
      <c r="BV818" s="29">
        <v>66.552790000000002</v>
      </c>
      <c r="BW818" s="29">
        <v>64.233069999999998</v>
      </c>
      <c r="BX818" s="29">
        <v>62.15014</v>
      </c>
      <c r="BY818" s="29">
        <v>61.27328</v>
      </c>
      <c r="BZ818" s="29">
        <v>61.062429999999999</v>
      </c>
      <c r="CA818" s="29">
        <v>61.194569999999999</v>
      </c>
      <c r="CB818" s="29">
        <v>61.051859999999998</v>
      </c>
    </row>
    <row r="819" spans="1:105" x14ac:dyDescent="0.25">
      <c r="A819" s="9" t="s">
        <v>163</v>
      </c>
      <c r="B819" s="9" t="s">
        <v>165</v>
      </c>
      <c r="C819" s="9" t="s">
        <v>18</v>
      </c>
      <c r="D819" s="9" t="s">
        <v>148</v>
      </c>
      <c r="E819" s="9">
        <v>2025</v>
      </c>
      <c r="F819" s="9">
        <v>6</v>
      </c>
      <c r="BE819" s="29">
        <v>63.874859999999998</v>
      </c>
      <c r="BF819" s="29">
        <v>63.506999999999998</v>
      </c>
      <c r="BG819" s="29">
        <v>63.127499999999998</v>
      </c>
      <c r="BH819" s="29">
        <v>63.113219999999998</v>
      </c>
      <c r="BI819" s="29">
        <v>62.734780000000001</v>
      </c>
      <c r="BJ819" s="29">
        <v>62.82779</v>
      </c>
      <c r="BK819" s="29">
        <v>63.283859999999997</v>
      </c>
      <c r="BL819" s="29">
        <v>65.077640000000002</v>
      </c>
      <c r="BM819" s="29">
        <v>67.291150000000002</v>
      </c>
      <c r="BN819" s="29">
        <v>71.362430000000003</v>
      </c>
      <c r="BO819" s="29">
        <v>74.451710000000006</v>
      </c>
      <c r="BP819" s="29">
        <v>74.858710000000002</v>
      </c>
      <c r="BQ819" s="29">
        <v>76.298929999999999</v>
      </c>
      <c r="BR819" s="29">
        <v>76.10342</v>
      </c>
      <c r="BS819" s="29">
        <v>74.880930000000006</v>
      </c>
      <c r="BT819" s="29">
        <v>74.253569999999996</v>
      </c>
      <c r="BU819" s="29">
        <v>73.05171</v>
      </c>
      <c r="BV819" s="29">
        <v>71.81071</v>
      </c>
      <c r="BW819" s="29">
        <v>70.831360000000004</v>
      </c>
      <c r="BX819" s="29">
        <v>69.153289999999998</v>
      </c>
      <c r="BY819" s="29">
        <v>66.441929999999999</v>
      </c>
      <c r="BZ819" s="29">
        <v>65.432929999999999</v>
      </c>
      <c r="CA819" s="29">
        <v>64.567710000000005</v>
      </c>
      <c r="CB819" s="29">
        <v>63.835709999999999</v>
      </c>
    </row>
    <row r="820" spans="1:105" x14ac:dyDescent="0.25">
      <c r="A820" s="9" t="s">
        <v>163</v>
      </c>
      <c r="B820" s="9" t="s">
        <v>165</v>
      </c>
      <c r="C820" s="9" t="s">
        <v>18</v>
      </c>
      <c r="D820" s="9" t="s">
        <v>148</v>
      </c>
      <c r="E820" s="9">
        <v>2025</v>
      </c>
      <c r="F820" s="9">
        <v>7</v>
      </c>
      <c r="G820" s="9">
        <v>198.2551</v>
      </c>
      <c r="H820" s="9">
        <v>199.41909999999999</v>
      </c>
      <c r="I820" s="9">
        <v>202.53909999999999</v>
      </c>
      <c r="J820" s="9">
        <v>207.1936</v>
      </c>
      <c r="K820" s="9">
        <v>215.20230000000001</v>
      </c>
      <c r="L820" s="9">
        <v>236.6275</v>
      </c>
      <c r="M820" s="9">
        <v>236.97640000000001</v>
      </c>
      <c r="N820" s="9">
        <v>239.7757</v>
      </c>
      <c r="O820" s="9">
        <v>248.17240000000001</v>
      </c>
      <c r="P820" s="9">
        <v>254.11949999999999</v>
      </c>
      <c r="Q820" s="9">
        <v>256.94310000000002</v>
      </c>
      <c r="R820" s="9">
        <v>259.46620000000001</v>
      </c>
      <c r="S820" s="9">
        <v>256.58080000000001</v>
      </c>
      <c r="T820" s="9">
        <v>223.1601</v>
      </c>
      <c r="U820" s="9">
        <v>224.09880000000001</v>
      </c>
      <c r="V820" s="9">
        <v>224.0727</v>
      </c>
      <c r="W820" s="9">
        <v>223.10310000000001</v>
      </c>
      <c r="X820" s="9">
        <v>213.0446</v>
      </c>
      <c r="Y820" s="9">
        <v>247.81049999999999</v>
      </c>
      <c r="Z820" s="9">
        <v>259.3741</v>
      </c>
      <c r="AA820" s="9">
        <v>254.57589999999999</v>
      </c>
      <c r="AB820" s="9">
        <v>219.7619</v>
      </c>
      <c r="AC820" s="9">
        <v>211.30279999999999</v>
      </c>
      <c r="AD820" s="9">
        <v>211.1439</v>
      </c>
      <c r="AE820" s="9">
        <v>221.50309999999999</v>
      </c>
      <c r="AF820" s="9">
        <v>198.91139999999999</v>
      </c>
      <c r="AG820" s="9">
        <v>200.6465</v>
      </c>
      <c r="AH820" s="9">
        <v>204.2833</v>
      </c>
      <c r="AI820" s="9">
        <v>208.8785</v>
      </c>
      <c r="AJ820" s="9">
        <v>216.29859999999999</v>
      </c>
      <c r="AK820" s="9">
        <v>237.09620000000001</v>
      </c>
      <c r="AL820" s="9">
        <v>235.7663</v>
      </c>
      <c r="AM820" s="9">
        <v>238.2595</v>
      </c>
      <c r="AN820" s="9">
        <v>246.64330000000001</v>
      </c>
      <c r="AO820" s="9">
        <v>250.49959999999999</v>
      </c>
      <c r="AP820" s="9">
        <v>253.80869999999999</v>
      </c>
      <c r="AQ820" s="9">
        <v>257.4753</v>
      </c>
      <c r="AR820" s="9">
        <v>258.54390000000001</v>
      </c>
      <c r="AS820" s="9">
        <v>261.45159999999998</v>
      </c>
      <c r="AT820" s="9">
        <v>262.11779999999999</v>
      </c>
      <c r="AU820" s="9">
        <v>260.87540000000001</v>
      </c>
      <c r="AV820" s="9">
        <v>258.94819999999999</v>
      </c>
      <c r="AW820" s="9">
        <v>253.0198</v>
      </c>
      <c r="AX820" s="9">
        <v>252.3674</v>
      </c>
      <c r="AY820" s="9">
        <v>256.80419999999998</v>
      </c>
      <c r="AZ820" s="9">
        <v>251.82050000000001</v>
      </c>
      <c r="BA820" s="9">
        <v>217.5052</v>
      </c>
      <c r="BB820" s="9">
        <v>209.63929999999999</v>
      </c>
      <c r="BC820" s="9">
        <v>209.43979999999999</v>
      </c>
      <c r="BD820" s="9">
        <v>258.83980000000003</v>
      </c>
      <c r="BE820" s="29">
        <v>67.413349999999994</v>
      </c>
      <c r="BF820" s="29">
        <v>67.033860000000004</v>
      </c>
      <c r="BG820" s="29">
        <v>66.70514</v>
      </c>
      <c r="BH820" s="29">
        <v>66.52328</v>
      </c>
      <c r="BI820" s="29">
        <v>66.587289999999996</v>
      </c>
      <c r="BJ820" s="29">
        <v>66.169719999999998</v>
      </c>
      <c r="BK820" s="29">
        <v>67.243639999999999</v>
      </c>
      <c r="BL820" s="29">
        <v>67.97672</v>
      </c>
      <c r="BM820" s="29">
        <v>70.29907</v>
      </c>
      <c r="BN820" s="29">
        <v>71.543790000000001</v>
      </c>
      <c r="BO820" s="29">
        <v>73.251999999999995</v>
      </c>
      <c r="BP820" s="29">
        <v>74.752499999999998</v>
      </c>
      <c r="BQ820" s="29">
        <v>75.999350000000007</v>
      </c>
      <c r="BR820" s="29">
        <v>77.733999999999995</v>
      </c>
      <c r="BS820" s="29">
        <v>79.068150000000003</v>
      </c>
      <c r="BT820" s="29">
        <v>79.800150000000002</v>
      </c>
      <c r="BU820" s="29">
        <v>80.402640000000005</v>
      </c>
      <c r="BV820" s="29">
        <v>80.464429999999993</v>
      </c>
      <c r="BW820" s="29">
        <v>76.593000000000004</v>
      </c>
      <c r="BX820" s="29">
        <v>74.272220000000004</v>
      </c>
      <c r="BY820" s="29">
        <v>71.72672</v>
      </c>
      <c r="BZ820" s="29">
        <v>70.993639999999999</v>
      </c>
      <c r="CA820" s="29">
        <v>70.375789999999995</v>
      </c>
      <c r="CB820" s="29">
        <v>69.903289999999998</v>
      </c>
      <c r="CC820" s="9">
        <v>0.31428610000000001</v>
      </c>
      <c r="CD820" s="9">
        <v>0.30097829999999998</v>
      </c>
      <c r="CE820" s="9">
        <v>0.26008160000000002</v>
      </c>
      <c r="CF820" s="9">
        <v>0.18455469999999999</v>
      </c>
      <c r="CG820" s="9">
        <v>0.12536910000000001</v>
      </c>
      <c r="CH820" s="9">
        <v>0.2440399</v>
      </c>
      <c r="CI820" s="9">
        <v>8.4432400000000005E-2</v>
      </c>
      <c r="CJ820" s="9">
        <v>0.1014087</v>
      </c>
      <c r="CK820" s="9">
        <v>0.1691435</v>
      </c>
      <c r="CL820" s="9">
        <v>0.28440860000000001</v>
      </c>
      <c r="CM820" s="9">
        <v>0.4024083</v>
      </c>
      <c r="CN820" s="9">
        <v>0.37129079999999998</v>
      </c>
      <c r="CO820" s="9">
        <v>0.3445144</v>
      </c>
      <c r="CP820" s="9">
        <v>0.63349540000000004</v>
      </c>
      <c r="CQ820" s="9">
        <v>0.61459909999999995</v>
      </c>
      <c r="CR820" s="9">
        <v>0.81475339999999996</v>
      </c>
      <c r="CS820" s="9">
        <v>0.9305078</v>
      </c>
      <c r="CT820" s="9">
        <v>1.78285</v>
      </c>
      <c r="CU820" s="9">
        <v>0.62231199999999998</v>
      </c>
      <c r="CV820" s="9">
        <v>0.82855449999999997</v>
      </c>
      <c r="CW820" s="9">
        <v>1.106287</v>
      </c>
      <c r="CX820" s="9">
        <v>0.31572250000000002</v>
      </c>
      <c r="CY820" s="9">
        <v>0.36869930000000001</v>
      </c>
      <c r="CZ820" s="9">
        <v>0.3707009</v>
      </c>
      <c r="DA820" s="9">
        <v>0.94938400000000001</v>
      </c>
    </row>
    <row r="821" spans="1:105" x14ac:dyDescent="0.25">
      <c r="A821" s="9" t="s">
        <v>163</v>
      </c>
      <c r="B821" s="9" t="s">
        <v>165</v>
      </c>
      <c r="C821" s="9" t="s">
        <v>18</v>
      </c>
      <c r="D821" s="9" t="s">
        <v>148</v>
      </c>
      <c r="E821" s="9">
        <v>2025</v>
      </c>
      <c r="F821" s="9">
        <v>8</v>
      </c>
      <c r="BE821" s="29">
        <v>70.949849999999998</v>
      </c>
      <c r="BF821" s="29">
        <v>70.057140000000004</v>
      </c>
      <c r="BG821" s="29">
        <v>69.321430000000007</v>
      </c>
      <c r="BH821" s="29">
        <v>68.232140000000001</v>
      </c>
      <c r="BI821" s="29">
        <v>68.546570000000003</v>
      </c>
      <c r="BJ821" s="29">
        <v>68.296570000000003</v>
      </c>
      <c r="BK821" s="29">
        <v>68.678719999999998</v>
      </c>
      <c r="BL821" s="29">
        <v>69.621570000000006</v>
      </c>
      <c r="BM821" s="29">
        <v>74.071280000000002</v>
      </c>
      <c r="BN821" s="29">
        <v>78.57593</v>
      </c>
      <c r="BO821" s="29">
        <v>82.540999999999997</v>
      </c>
      <c r="BP821" s="29">
        <v>84.395650000000003</v>
      </c>
      <c r="BQ821" s="29">
        <v>85.484930000000006</v>
      </c>
      <c r="BR821" s="29">
        <v>84.470640000000003</v>
      </c>
      <c r="BS821" s="29">
        <v>83.909930000000003</v>
      </c>
      <c r="BT821" s="29">
        <v>84.378720000000001</v>
      </c>
      <c r="BU821" s="29">
        <v>84.167850000000001</v>
      </c>
      <c r="BV821" s="29">
        <v>83.185860000000005</v>
      </c>
      <c r="BW821" s="29">
        <v>80.508859999999999</v>
      </c>
      <c r="BX821" s="29">
        <v>77.541150000000002</v>
      </c>
      <c r="BY821" s="29">
        <v>75.097210000000004</v>
      </c>
      <c r="BZ821" s="29">
        <v>73.730429999999998</v>
      </c>
      <c r="CA821" s="29">
        <v>72.629499999999993</v>
      </c>
      <c r="CB821" s="29">
        <v>72.168639999999996</v>
      </c>
    </row>
    <row r="822" spans="1:105" x14ac:dyDescent="0.25">
      <c r="A822" s="9" t="s">
        <v>163</v>
      </c>
      <c r="B822" s="9" t="s">
        <v>165</v>
      </c>
      <c r="C822" s="9" t="s">
        <v>18</v>
      </c>
      <c r="D822" s="9" t="s">
        <v>148</v>
      </c>
      <c r="E822" s="9">
        <v>2025</v>
      </c>
      <c r="F822" s="9">
        <v>9</v>
      </c>
      <c r="BE822" s="29">
        <v>70.703580000000002</v>
      </c>
      <c r="BF822" s="29">
        <v>70.217860000000002</v>
      </c>
      <c r="BG822" s="29">
        <v>70.085719999999995</v>
      </c>
      <c r="BH822" s="29">
        <v>69.232140000000001</v>
      </c>
      <c r="BI822" s="29">
        <v>68.835719999999995</v>
      </c>
      <c r="BJ822" s="29">
        <v>68.571430000000007</v>
      </c>
      <c r="BK822" s="29">
        <v>69.146429999999995</v>
      </c>
      <c r="BL822" s="29">
        <v>70.132140000000007</v>
      </c>
      <c r="BM822" s="29">
        <v>72.957149999999999</v>
      </c>
      <c r="BN822" s="29">
        <v>77.003569999999996</v>
      </c>
      <c r="BO822" s="29">
        <v>81.846429999999998</v>
      </c>
      <c r="BP822" s="29">
        <v>83.510710000000003</v>
      </c>
      <c r="BQ822" s="29">
        <v>85.392859999999999</v>
      </c>
      <c r="BR822" s="29">
        <v>86.053569999999993</v>
      </c>
      <c r="BS822" s="29">
        <v>86.68571</v>
      </c>
      <c r="BT822" s="29">
        <v>86.93571</v>
      </c>
      <c r="BU822" s="29">
        <v>86.007140000000007</v>
      </c>
      <c r="BV822" s="29">
        <v>84.625</v>
      </c>
      <c r="BW822" s="29">
        <v>84.167850000000001</v>
      </c>
      <c r="BX822" s="29">
        <v>78.825000000000003</v>
      </c>
      <c r="BY822" s="29">
        <v>76.264279999999999</v>
      </c>
      <c r="BZ822" s="29">
        <v>74.203580000000002</v>
      </c>
      <c r="CA822" s="29">
        <v>73.321430000000007</v>
      </c>
      <c r="CB822" s="29">
        <v>72.68929</v>
      </c>
    </row>
    <row r="823" spans="1:105" x14ac:dyDescent="0.25">
      <c r="A823" s="9" t="s">
        <v>163</v>
      </c>
      <c r="B823" s="9" t="s">
        <v>165</v>
      </c>
      <c r="C823" s="9" t="s">
        <v>18</v>
      </c>
      <c r="D823" s="9" t="s">
        <v>148</v>
      </c>
      <c r="E823" s="9">
        <v>2025</v>
      </c>
      <c r="F823" s="9">
        <v>10</v>
      </c>
      <c r="BE823" s="29">
        <v>64.360569999999996</v>
      </c>
      <c r="BF823" s="29">
        <v>64.321430000000007</v>
      </c>
      <c r="BG823" s="29">
        <v>63.927639999999997</v>
      </c>
      <c r="BH823" s="29">
        <v>62.724220000000003</v>
      </c>
      <c r="BI823" s="29">
        <v>61.386499999999998</v>
      </c>
      <c r="BJ823" s="29">
        <v>61.006999999999998</v>
      </c>
      <c r="BK823" s="29">
        <v>60.758069999999996</v>
      </c>
      <c r="BL823" s="29">
        <v>61.317709999999998</v>
      </c>
      <c r="BM823" s="29">
        <v>63.634779999999999</v>
      </c>
      <c r="BN823" s="29">
        <v>67.923289999999994</v>
      </c>
      <c r="BO823" s="29">
        <v>71.530569999999997</v>
      </c>
      <c r="BP823" s="29">
        <v>75.264139999999998</v>
      </c>
      <c r="BQ823" s="29">
        <v>77.756209999999996</v>
      </c>
      <c r="BR823" s="29">
        <v>77.377780000000001</v>
      </c>
      <c r="BS823" s="29">
        <v>76.959789999999998</v>
      </c>
      <c r="BT823" s="29">
        <v>76.151070000000004</v>
      </c>
      <c r="BU823" s="29">
        <v>75.153720000000007</v>
      </c>
      <c r="BV823" s="29">
        <v>74.784779999999998</v>
      </c>
      <c r="BW823" s="29">
        <v>73.096710000000002</v>
      </c>
      <c r="BX823" s="29">
        <v>70.357280000000003</v>
      </c>
      <c r="BY823" s="29">
        <v>68.941929999999999</v>
      </c>
      <c r="BZ823" s="29">
        <v>67.525930000000002</v>
      </c>
      <c r="CA823" s="29">
        <v>66.830430000000007</v>
      </c>
      <c r="CB823" s="29">
        <v>65.584639999999993</v>
      </c>
    </row>
    <row r="824" spans="1:105" x14ac:dyDescent="0.25">
      <c r="A824" s="9" t="s">
        <v>163</v>
      </c>
      <c r="B824" s="9" t="s">
        <v>165</v>
      </c>
      <c r="C824" s="9" t="s">
        <v>18</v>
      </c>
      <c r="D824" s="9" t="s">
        <v>148</v>
      </c>
      <c r="E824" s="9">
        <v>2026</v>
      </c>
      <c r="F824" s="9">
        <v>5</v>
      </c>
      <c r="BE824" s="29">
        <v>60.458849999999998</v>
      </c>
      <c r="BF824" s="29">
        <v>60.4435</v>
      </c>
      <c r="BG824" s="29">
        <v>60.429209999999998</v>
      </c>
      <c r="BH824" s="29">
        <v>60.561360000000001</v>
      </c>
      <c r="BI824" s="29">
        <v>60.537570000000002</v>
      </c>
      <c r="BJ824" s="29">
        <v>60.536499999999997</v>
      </c>
      <c r="BK824" s="29">
        <v>61.14114</v>
      </c>
      <c r="BL824" s="29">
        <v>61.259</v>
      </c>
      <c r="BM824" s="29">
        <v>63.327640000000002</v>
      </c>
      <c r="BN824" s="29">
        <v>65.200779999999995</v>
      </c>
      <c r="BO824" s="29">
        <v>67.862430000000003</v>
      </c>
      <c r="BP824" s="29">
        <v>69.425290000000004</v>
      </c>
      <c r="BQ824" s="29">
        <v>69.85342</v>
      </c>
      <c r="BR824" s="29">
        <v>70.078580000000002</v>
      </c>
      <c r="BS824" s="29">
        <v>69.424220000000005</v>
      </c>
      <c r="BT824" s="29">
        <v>69.607140000000001</v>
      </c>
      <c r="BU824" s="29">
        <v>68.507289999999998</v>
      </c>
      <c r="BV824" s="29">
        <v>66.552790000000002</v>
      </c>
      <c r="BW824" s="29">
        <v>64.233069999999998</v>
      </c>
      <c r="BX824" s="29">
        <v>62.15014</v>
      </c>
      <c r="BY824" s="29">
        <v>61.27328</v>
      </c>
      <c r="BZ824" s="29">
        <v>61.062429999999999</v>
      </c>
      <c r="CA824" s="29">
        <v>61.194569999999999</v>
      </c>
      <c r="CB824" s="29">
        <v>61.051859999999998</v>
      </c>
    </row>
    <row r="825" spans="1:105" x14ac:dyDescent="0.25">
      <c r="A825" s="9" t="s">
        <v>163</v>
      </c>
      <c r="B825" s="9" t="s">
        <v>165</v>
      </c>
      <c r="C825" s="9" t="s">
        <v>18</v>
      </c>
      <c r="D825" s="9" t="s">
        <v>148</v>
      </c>
      <c r="E825" s="9">
        <v>2026</v>
      </c>
      <c r="F825" s="9">
        <v>6</v>
      </c>
      <c r="BE825" s="29">
        <v>63.874859999999998</v>
      </c>
      <c r="BF825" s="29">
        <v>63.506999999999998</v>
      </c>
      <c r="BG825" s="29">
        <v>63.127499999999998</v>
      </c>
      <c r="BH825" s="29">
        <v>63.113219999999998</v>
      </c>
      <c r="BI825" s="29">
        <v>62.734780000000001</v>
      </c>
      <c r="BJ825" s="29">
        <v>62.82779</v>
      </c>
      <c r="BK825" s="29">
        <v>63.283859999999997</v>
      </c>
      <c r="BL825" s="29">
        <v>65.077640000000002</v>
      </c>
      <c r="BM825" s="29">
        <v>67.291150000000002</v>
      </c>
      <c r="BN825" s="29">
        <v>71.362430000000003</v>
      </c>
      <c r="BO825" s="29">
        <v>74.451710000000006</v>
      </c>
      <c r="BP825" s="29">
        <v>74.858710000000002</v>
      </c>
      <c r="BQ825" s="29">
        <v>76.298929999999999</v>
      </c>
      <c r="BR825" s="29">
        <v>76.10342</v>
      </c>
      <c r="BS825" s="29">
        <v>74.880930000000006</v>
      </c>
      <c r="BT825" s="29">
        <v>74.253569999999996</v>
      </c>
      <c r="BU825" s="29">
        <v>73.05171</v>
      </c>
      <c r="BV825" s="29">
        <v>71.81071</v>
      </c>
      <c r="BW825" s="29">
        <v>70.831360000000004</v>
      </c>
      <c r="BX825" s="29">
        <v>69.153289999999998</v>
      </c>
      <c r="BY825" s="29">
        <v>66.441929999999999</v>
      </c>
      <c r="BZ825" s="29">
        <v>65.432929999999999</v>
      </c>
      <c r="CA825" s="29">
        <v>64.567710000000005</v>
      </c>
      <c r="CB825" s="29">
        <v>63.835709999999999</v>
      </c>
    </row>
    <row r="826" spans="1:105" x14ac:dyDescent="0.25">
      <c r="A826" s="9" t="s">
        <v>163</v>
      </c>
      <c r="B826" s="9" t="s">
        <v>165</v>
      </c>
      <c r="C826" s="9" t="s">
        <v>18</v>
      </c>
      <c r="D826" s="9" t="s">
        <v>148</v>
      </c>
      <c r="E826" s="9">
        <v>2026</v>
      </c>
      <c r="F826" s="9">
        <v>7</v>
      </c>
      <c r="G826" s="9">
        <v>198.35749999999999</v>
      </c>
      <c r="H826" s="9">
        <v>199.4922</v>
      </c>
      <c r="I826" s="9">
        <v>202.60169999999999</v>
      </c>
      <c r="J826" s="9">
        <v>207.2216</v>
      </c>
      <c r="K826" s="9">
        <v>215.18369999999999</v>
      </c>
      <c r="L826" s="9">
        <v>236.5831</v>
      </c>
      <c r="M826" s="9">
        <v>236.9881</v>
      </c>
      <c r="N826" s="9">
        <v>239.7988</v>
      </c>
      <c r="O826" s="9">
        <v>248.19479999999999</v>
      </c>
      <c r="P826" s="9">
        <v>254.16800000000001</v>
      </c>
      <c r="Q826" s="9">
        <v>257.02550000000002</v>
      </c>
      <c r="R826" s="9">
        <v>259.55509999999998</v>
      </c>
      <c r="S826" s="9">
        <v>256.70549999999997</v>
      </c>
      <c r="T826" s="9">
        <v>223.24369999999999</v>
      </c>
      <c r="U826" s="9">
        <v>224.1824</v>
      </c>
      <c r="V826" s="9">
        <v>224.13130000000001</v>
      </c>
      <c r="W826" s="9">
        <v>223.18010000000001</v>
      </c>
      <c r="X826" s="9">
        <v>213.0975</v>
      </c>
      <c r="Y826" s="9">
        <v>247.8485</v>
      </c>
      <c r="Z826" s="9">
        <v>259.39400000000001</v>
      </c>
      <c r="AA826" s="9">
        <v>254.66329999999999</v>
      </c>
      <c r="AB826" s="9">
        <v>219.88329999999999</v>
      </c>
      <c r="AC826" s="9">
        <v>211.36420000000001</v>
      </c>
      <c r="AD826" s="9">
        <v>211.20519999999999</v>
      </c>
      <c r="AE826" s="9">
        <v>221.57650000000001</v>
      </c>
      <c r="AF826" s="9">
        <v>199.0138</v>
      </c>
      <c r="AG826" s="9">
        <v>200.71969999999999</v>
      </c>
      <c r="AH826" s="9">
        <v>204.3459</v>
      </c>
      <c r="AI826" s="9">
        <v>208.90639999999999</v>
      </c>
      <c r="AJ826" s="9">
        <v>216.28</v>
      </c>
      <c r="AK826" s="9">
        <v>237.05179999999999</v>
      </c>
      <c r="AL826" s="9">
        <v>235.77799999999999</v>
      </c>
      <c r="AM826" s="9">
        <v>238.2826</v>
      </c>
      <c r="AN826" s="9">
        <v>246.66560000000001</v>
      </c>
      <c r="AO826" s="9">
        <v>250.548</v>
      </c>
      <c r="AP826" s="9">
        <v>253.89109999999999</v>
      </c>
      <c r="AQ826" s="9">
        <v>257.5643</v>
      </c>
      <c r="AR826" s="9">
        <v>258.66860000000003</v>
      </c>
      <c r="AS826" s="9">
        <v>261.53519999999997</v>
      </c>
      <c r="AT826" s="9">
        <v>262.20139999999998</v>
      </c>
      <c r="AU826" s="9">
        <v>260.93400000000003</v>
      </c>
      <c r="AV826" s="9">
        <v>259.02510000000001</v>
      </c>
      <c r="AW826" s="9">
        <v>253.0727</v>
      </c>
      <c r="AX826" s="9">
        <v>252.40530000000001</v>
      </c>
      <c r="AY826" s="9">
        <v>256.82409999999999</v>
      </c>
      <c r="AZ826" s="9">
        <v>251.90790000000001</v>
      </c>
      <c r="BA826" s="9">
        <v>217.6266</v>
      </c>
      <c r="BB826" s="9">
        <v>209.70060000000001</v>
      </c>
      <c r="BC826" s="9">
        <v>209.50120000000001</v>
      </c>
      <c r="BD826" s="9">
        <v>258.91320000000002</v>
      </c>
      <c r="BE826" s="29">
        <v>67.413349999999994</v>
      </c>
      <c r="BF826" s="29">
        <v>67.033860000000004</v>
      </c>
      <c r="BG826" s="29">
        <v>66.70514</v>
      </c>
      <c r="BH826" s="29">
        <v>66.52328</v>
      </c>
      <c r="BI826" s="29">
        <v>66.587289999999996</v>
      </c>
      <c r="BJ826" s="29">
        <v>66.169719999999998</v>
      </c>
      <c r="BK826" s="29">
        <v>67.243639999999999</v>
      </c>
      <c r="BL826" s="29">
        <v>67.97672</v>
      </c>
      <c r="BM826" s="29">
        <v>70.29907</v>
      </c>
      <c r="BN826" s="29">
        <v>71.543790000000001</v>
      </c>
      <c r="BO826" s="29">
        <v>73.251999999999995</v>
      </c>
      <c r="BP826" s="29">
        <v>74.752499999999998</v>
      </c>
      <c r="BQ826" s="29">
        <v>75.999350000000007</v>
      </c>
      <c r="BR826" s="29">
        <v>77.733999999999995</v>
      </c>
      <c r="BS826" s="29">
        <v>79.068150000000003</v>
      </c>
      <c r="BT826" s="29">
        <v>79.800150000000002</v>
      </c>
      <c r="BU826" s="29">
        <v>80.402640000000005</v>
      </c>
      <c r="BV826" s="29">
        <v>80.464429999999993</v>
      </c>
      <c r="BW826" s="29">
        <v>76.593000000000004</v>
      </c>
      <c r="BX826" s="29">
        <v>74.272220000000004</v>
      </c>
      <c r="BY826" s="29">
        <v>71.72672</v>
      </c>
      <c r="BZ826" s="29">
        <v>70.993639999999999</v>
      </c>
      <c r="CA826" s="29">
        <v>70.375789999999995</v>
      </c>
      <c r="CB826" s="29">
        <v>69.903289999999998</v>
      </c>
      <c r="CC826" s="9">
        <v>0.31455810000000001</v>
      </c>
      <c r="CD826" s="9">
        <v>0.30119889999999999</v>
      </c>
      <c r="CE826" s="9">
        <v>0.26033499999999998</v>
      </c>
      <c r="CF826" s="9">
        <v>0.18464259999999999</v>
      </c>
      <c r="CG826" s="9">
        <v>0.125421</v>
      </c>
      <c r="CH826" s="9">
        <v>0.24416389999999999</v>
      </c>
      <c r="CI826" s="9">
        <v>8.4439799999999995E-2</v>
      </c>
      <c r="CJ826" s="9">
        <v>0.1014548</v>
      </c>
      <c r="CK826" s="9">
        <v>0.16904920000000001</v>
      </c>
      <c r="CL826" s="9">
        <v>0.28457710000000003</v>
      </c>
      <c r="CM826" s="9">
        <v>0.40272639999999998</v>
      </c>
      <c r="CN826" s="9">
        <v>0.37254379999999998</v>
      </c>
      <c r="CO826" s="9">
        <v>0.34535549999999998</v>
      </c>
      <c r="CP826" s="9">
        <v>0.63152240000000004</v>
      </c>
      <c r="CQ826" s="9">
        <v>0.61362260000000002</v>
      </c>
      <c r="CR826" s="9">
        <v>0.81482460000000001</v>
      </c>
      <c r="CS826" s="9">
        <v>0.92978329999999998</v>
      </c>
      <c r="CT826" s="9">
        <v>1.779474</v>
      </c>
      <c r="CU826" s="9">
        <v>0.62092899999999995</v>
      </c>
      <c r="CV826" s="9">
        <v>0.82899509999999998</v>
      </c>
      <c r="CW826" s="9">
        <v>1.1076729999999999</v>
      </c>
      <c r="CX826" s="9">
        <v>0.31611050000000002</v>
      </c>
      <c r="CY826" s="9">
        <v>0.36936829999999998</v>
      </c>
      <c r="CZ826" s="9">
        <v>0.37124180000000001</v>
      </c>
      <c r="DA826" s="9">
        <v>0.94615050000000001</v>
      </c>
    </row>
    <row r="827" spans="1:105" x14ac:dyDescent="0.25">
      <c r="A827" s="9" t="s">
        <v>163</v>
      </c>
      <c r="B827" s="9" t="s">
        <v>165</v>
      </c>
      <c r="C827" s="9" t="s">
        <v>18</v>
      </c>
      <c r="D827" s="9" t="s">
        <v>148</v>
      </c>
      <c r="E827" s="9">
        <v>2026</v>
      </c>
      <c r="F827" s="9">
        <v>8</v>
      </c>
      <c r="BE827" s="29">
        <v>70.949849999999998</v>
      </c>
      <c r="BF827" s="29">
        <v>70.057140000000004</v>
      </c>
      <c r="BG827" s="29">
        <v>69.321430000000007</v>
      </c>
      <c r="BH827" s="29">
        <v>68.232140000000001</v>
      </c>
      <c r="BI827" s="29">
        <v>68.546570000000003</v>
      </c>
      <c r="BJ827" s="29">
        <v>68.296570000000003</v>
      </c>
      <c r="BK827" s="29">
        <v>68.678719999999998</v>
      </c>
      <c r="BL827" s="29">
        <v>69.621570000000006</v>
      </c>
      <c r="BM827" s="29">
        <v>74.071280000000002</v>
      </c>
      <c r="BN827" s="29">
        <v>78.57593</v>
      </c>
      <c r="BO827" s="29">
        <v>82.540999999999997</v>
      </c>
      <c r="BP827" s="29">
        <v>84.395650000000003</v>
      </c>
      <c r="BQ827" s="29">
        <v>85.484930000000006</v>
      </c>
      <c r="BR827" s="29">
        <v>84.470640000000003</v>
      </c>
      <c r="BS827" s="29">
        <v>83.909930000000003</v>
      </c>
      <c r="BT827" s="29">
        <v>84.378720000000001</v>
      </c>
      <c r="BU827" s="29">
        <v>84.167850000000001</v>
      </c>
      <c r="BV827" s="29">
        <v>83.185860000000005</v>
      </c>
      <c r="BW827" s="29">
        <v>80.508859999999999</v>
      </c>
      <c r="BX827" s="29">
        <v>77.541150000000002</v>
      </c>
      <c r="BY827" s="29">
        <v>75.097210000000004</v>
      </c>
      <c r="BZ827" s="29">
        <v>73.730429999999998</v>
      </c>
      <c r="CA827" s="29">
        <v>72.629499999999993</v>
      </c>
      <c r="CB827" s="29">
        <v>72.168639999999996</v>
      </c>
    </row>
    <row r="828" spans="1:105" x14ac:dyDescent="0.25">
      <c r="A828" s="9" t="s">
        <v>163</v>
      </c>
      <c r="B828" s="9" t="s">
        <v>165</v>
      </c>
      <c r="C828" s="9" t="s">
        <v>18</v>
      </c>
      <c r="D828" s="9" t="s">
        <v>148</v>
      </c>
      <c r="E828" s="9">
        <v>2026</v>
      </c>
      <c r="F828" s="9">
        <v>9</v>
      </c>
      <c r="BE828" s="29">
        <v>70.703580000000002</v>
      </c>
      <c r="BF828" s="29">
        <v>70.217860000000002</v>
      </c>
      <c r="BG828" s="29">
        <v>70.085719999999995</v>
      </c>
      <c r="BH828" s="29">
        <v>69.232140000000001</v>
      </c>
      <c r="BI828" s="29">
        <v>68.835719999999995</v>
      </c>
      <c r="BJ828" s="29">
        <v>68.571430000000007</v>
      </c>
      <c r="BK828" s="29">
        <v>69.146429999999995</v>
      </c>
      <c r="BL828" s="29">
        <v>70.132140000000007</v>
      </c>
      <c r="BM828" s="29">
        <v>72.957149999999999</v>
      </c>
      <c r="BN828" s="29">
        <v>77.003569999999996</v>
      </c>
      <c r="BO828" s="29">
        <v>81.846429999999998</v>
      </c>
      <c r="BP828" s="29">
        <v>83.510710000000003</v>
      </c>
      <c r="BQ828" s="29">
        <v>85.392859999999999</v>
      </c>
      <c r="BR828" s="29">
        <v>86.053569999999993</v>
      </c>
      <c r="BS828" s="29">
        <v>86.68571</v>
      </c>
      <c r="BT828" s="29">
        <v>86.93571</v>
      </c>
      <c r="BU828" s="29">
        <v>86.007140000000007</v>
      </c>
      <c r="BV828" s="29">
        <v>84.625</v>
      </c>
      <c r="BW828" s="29">
        <v>84.167850000000001</v>
      </c>
      <c r="BX828" s="29">
        <v>78.825000000000003</v>
      </c>
      <c r="BY828" s="29">
        <v>76.264279999999999</v>
      </c>
      <c r="BZ828" s="29">
        <v>74.203580000000002</v>
      </c>
      <c r="CA828" s="29">
        <v>73.321430000000007</v>
      </c>
      <c r="CB828" s="29">
        <v>72.68929</v>
      </c>
    </row>
    <row r="829" spans="1:105" x14ac:dyDescent="0.25">
      <c r="A829" s="9" t="s">
        <v>163</v>
      </c>
      <c r="B829" s="9" t="s">
        <v>165</v>
      </c>
      <c r="C829" s="9" t="s">
        <v>18</v>
      </c>
      <c r="D829" s="9" t="s">
        <v>148</v>
      </c>
      <c r="E829" s="9">
        <v>2026</v>
      </c>
      <c r="F829" s="9">
        <v>10</v>
      </c>
      <c r="BE829" s="29">
        <v>64.360569999999996</v>
      </c>
      <c r="BF829" s="29">
        <v>64.321430000000007</v>
      </c>
      <c r="BG829" s="29">
        <v>63.927639999999997</v>
      </c>
      <c r="BH829" s="29">
        <v>62.724220000000003</v>
      </c>
      <c r="BI829" s="29">
        <v>61.386499999999998</v>
      </c>
      <c r="BJ829" s="29">
        <v>61.006999999999998</v>
      </c>
      <c r="BK829" s="29">
        <v>60.758069999999996</v>
      </c>
      <c r="BL829" s="29">
        <v>61.317709999999998</v>
      </c>
      <c r="BM829" s="29">
        <v>63.634779999999999</v>
      </c>
      <c r="BN829" s="29">
        <v>67.923289999999994</v>
      </c>
      <c r="BO829" s="29">
        <v>71.530569999999997</v>
      </c>
      <c r="BP829" s="29">
        <v>75.264139999999998</v>
      </c>
      <c r="BQ829" s="29">
        <v>77.756209999999996</v>
      </c>
      <c r="BR829" s="29">
        <v>77.377780000000001</v>
      </c>
      <c r="BS829" s="29">
        <v>76.959789999999998</v>
      </c>
      <c r="BT829" s="29">
        <v>76.151070000000004</v>
      </c>
      <c r="BU829" s="29">
        <v>75.153720000000007</v>
      </c>
      <c r="BV829" s="29">
        <v>74.784779999999998</v>
      </c>
      <c r="BW829" s="29">
        <v>73.096710000000002</v>
      </c>
      <c r="BX829" s="29">
        <v>70.357280000000003</v>
      </c>
      <c r="BY829" s="29">
        <v>68.941929999999999</v>
      </c>
      <c r="BZ829" s="29">
        <v>67.525930000000002</v>
      </c>
      <c r="CA829" s="29">
        <v>66.830430000000007</v>
      </c>
      <c r="CB829" s="29">
        <v>65.584639999999993</v>
      </c>
    </row>
    <row r="830" spans="1:105" x14ac:dyDescent="0.25">
      <c r="A830" s="9" t="s">
        <v>163</v>
      </c>
      <c r="B830" s="9" t="s">
        <v>165</v>
      </c>
      <c r="C830" s="9" t="s">
        <v>18</v>
      </c>
      <c r="D830" s="9" t="s">
        <v>17</v>
      </c>
      <c r="E830" s="9">
        <v>2015</v>
      </c>
      <c r="F830" s="9"/>
      <c r="BE830" s="29">
        <v>68.235439999999997</v>
      </c>
      <c r="BF830" s="29">
        <v>67.703959999999995</v>
      </c>
      <c r="BG830" s="29">
        <v>67.309920000000005</v>
      </c>
      <c r="BH830" s="29">
        <v>66.775220000000004</v>
      </c>
      <c r="BI830" s="29">
        <v>66.676119999999997</v>
      </c>
      <c r="BJ830" s="29">
        <v>66.466350000000006</v>
      </c>
      <c r="BK830" s="29">
        <v>67.088189999999997</v>
      </c>
      <c r="BL830" s="29">
        <v>68.201999999999998</v>
      </c>
      <c r="BM830" s="29">
        <v>71.154690000000002</v>
      </c>
      <c r="BN830" s="29">
        <v>74.621430000000004</v>
      </c>
      <c r="BO830" s="29">
        <v>78.022779999999997</v>
      </c>
      <c r="BP830" s="29">
        <v>79.379390000000001</v>
      </c>
      <c r="BQ830" s="29">
        <v>80.794039999999995</v>
      </c>
      <c r="BR830" s="29">
        <v>81.090389999999999</v>
      </c>
      <c r="BS830" s="29">
        <v>81.136179999999996</v>
      </c>
      <c r="BT830" s="29">
        <v>81.342029999999994</v>
      </c>
      <c r="BU830" s="29">
        <v>80.907359999999997</v>
      </c>
      <c r="BV830" s="29">
        <v>80.021500000000003</v>
      </c>
      <c r="BW830" s="29">
        <v>78.025289999999998</v>
      </c>
      <c r="BX830" s="29">
        <v>74.947879999999998</v>
      </c>
      <c r="BY830" s="29">
        <v>72.382540000000006</v>
      </c>
      <c r="BZ830" s="29">
        <v>71.090140000000005</v>
      </c>
      <c r="CA830" s="29">
        <v>70.223609999999994</v>
      </c>
      <c r="CB830" s="29">
        <v>69.649209999999997</v>
      </c>
    </row>
    <row r="831" spans="1:105" x14ac:dyDescent="0.25">
      <c r="A831" s="9" t="s">
        <v>163</v>
      </c>
      <c r="B831" s="9" t="s">
        <v>165</v>
      </c>
      <c r="C831" s="9" t="s">
        <v>18</v>
      </c>
      <c r="D831" s="9" t="s">
        <v>17</v>
      </c>
      <c r="E831" s="9">
        <v>2016</v>
      </c>
      <c r="F831" s="9"/>
      <c r="BE831" s="29">
        <v>68.235439999999997</v>
      </c>
      <c r="BF831" s="29">
        <v>67.703959999999995</v>
      </c>
      <c r="BG831" s="29">
        <v>67.309920000000005</v>
      </c>
      <c r="BH831" s="29">
        <v>66.775220000000004</v>
      </c>
      <c r="BI831" s="29">
        <v>66.676119999999997</v>
      </c>
      <c r="BJ831" s="29">
        <v>66.466350000000006</v>
      </c>
      <c r="BK831" s="29">
        <v>67.088189999999997</v>
      </c>
      <c r="BL831" s="29">
        <v>68.201999999999998</v>
      </c>
      <c r="BM831" s="29">
        <v>71.154690000000002</v>
      </c>
      <c r="BN831" s="29">
        <v>74.621430000000004</v>
      </c>
      <c r="BO831" s="29">
        <v>78.022779999999997</v>
      </c>
      <c r="BP831" s="29">
        <v>79.379390000000001</v>
      </c>
      <c r="BQ831" s="29">
        <v>80.794039999999995</v>
      </c>
      <c r="BR831" s="29">
        <v>81.090389999999999</v>
      </c>
      <c r="BS831" s="29">
        <v>81.136179999999996</v>
      </c>
      <c r="BT831" s="29">
        <v>81.342029999999994</v>
      </c>
      <c r="BU831" s="29">
        <v>80.907359999999997</v>
      </c>
      <c r="BV831" s="29">
        <v>80.021500000000003</v>
      </c>
      <c r="BW831" s="29">
        <v>78.025289999999998</v>
      </c>
      <c r="BX831" s="29">
        <v>74.947879999999998</v>
      </c>
      <c r="BY831" s="29">
        <v>72.382540000000006</v>
      </c>
      <c r="BZ831" s="29">
        <v>71.090140000000005</v>
      </c>
      <c r="CA831" s="29">
        <v>70.223609999999994</v>
      </c>
      <c r="CB831" s="29">
        <v>69.649209999999997</v>
      </c>
    </row>
    <row r="832" spans="1:105" x14ac:dyDescent="0.25">
      <c r="A832" s="9" t="s">
        <v>163</v>
      </c>
      <c r="B832" s="9" t="s">
        <v>165</v>
      </c>
      <c r="C832" s="9" t="s">
        <v>18</v>
      </c>
      <c r="D832" s="9" t="s">
        <v>17</v>
      </c>
      <c r="E832" s="9">
        <v>2017</v>
      </c>
      <c r="F832" s="9"/>
      <c r="BE832" s="29">
        <v>68.235439999999997</v>
      </c>
      <c r="BF832" s="29">
        <v>67.703959999999995</v>
      </c>
      <c r="BG832" s="29">
        <v>67.309920000000005</v>
      </c>
      <c r="BH832" s="29">
        <v>66.775220000000004</v>
      </c>
      <c r="BI832" s="29">
        <v>66.676119999999997</v>
      </c>
      <c r="BJ832" s="29">
        <v>66.466350000000006</v>
      </c>
      <c r="BK832" s="29">
        <v>67.088189999999997</v>
      </c>
      <c r="BL832" s="29">
        <v>68.201999999999998</v>
      </c>
      <c r="BM832" s="29">
        <v>71.154690000000002</v>
      </c>
      <c r="BN832" s="29">
        <v>74.621430000000004</v>
      </c>
      <c r="BO832" s="29">
        <v>78.022779999999997</v>
      </c>
      <c r="BP832" s="29">
        <v>79.379390000000001</v>
      </c>
      <c r="BQ832" s="29">
        <v>80.794039999999995</v>
      </c>
      <c r="BR832" s="29">
        <v>81.090389999999999</v>
      </c>
      <c r="BS832" s="29">
        <v>81.136179999999996</v>
      </c>
      <c r="BT832" s="29">
        <v>81.342029999999994</v>
      </c>
      <c r="BU832" s="29">
        <v>80.907359999999997</v>
      </c>
      <c r="BV832" s="29">
        <v>80.021500000000003</v>
      </c>
      <c r="BW832" s="29">
        <v>78.025289999999998</v>
      </c>
      <c r="BX832" s="29">
        <v>74.947879999999998</v>
      </c>
      <c r="BY832" s="29">
        <v>72.382540000000006</v>
      </c>
      <c r="BZ832" s="29">
        <v>71.090140000000005</v>
      </c>
      <c r="CA832" s="29">
        <v>70.223609999999994</v>
      </c>
      <c r="CB832" s="29">
        <v>69.649209999999997</v>
      </c>
    </row>
    <row r="833" spans="1:80" x14ac:dyDescent="0.25">
      <c r="A833" s="9" t="s">
        <v>163</v>
      </c>
      <c r="B833" s="9" t="s">
        <v>165</v>
      </c>
      <c r="C833" s="9" t="s">
        <v>18</v>
      </c>
      <c r="D833" s="9" t="s">
        <v>17</v>
      </c>
      <c r="E833" s="9">
        <v>2018</v>
      </c>
      <c r="F833" s="9"/>
      <c r="BE833" s="29">
        <v>68.235439999999997</v>
      </c>
      <c r="BF833" s="29">
        <v>67.703959999999995</v>
      </c>
      <c r="BG833" s="29">
        <v>67.309920000000005</v>
      </c>
      <c r="BH833" s="29">
        <v>66.775220000000004</v>
      </c>
      <c r="BI833" s="29">
        <v>66.676119999999997</v>
      </c>
      <c r="BJ833" s="29">
        <v>66.466350000000006</v>
      </c>
      <c r="BK833" s="29">
        <v>67.088189999999997</v>
      </c>
      <c r="BL833" s="29">
        <v>68.201999999999998</v>
      </c>
      <c r="BM833" s="29">
        <v>71.154690000000002</v>
      </c>
      <c r="BN833" s="29">
        <v>74.621430000000004</v>
      </c>
      <c r="BO833" s="29">
        <v>78.022779999999997</v>
      </c>
      <c r="BP833" s="29">
        <v>79.379390000000001</v>
      </c>
      <c r="BQ833" s="29">
        <v>80.794039999999995</v>
      </c>
      <c r="BR833" s="29">
        <v>81.090389999999999</v>
      </c>
      <c r="BS833" s="29">
        <v>81.136179999999996</v>
      </c>
      <c r="BT833" s="29">
        <v>81.342029999999994</v>
      </c>
      <c r="BU833" s="29">
        <v>80.907359999999997</v>
      </c>
      <c r="BV833" s="29">
        <v>80.021500000000003</v>
      </c>
      <c r="BW833" s="29">
        <v>78.025289999999998</v>
      </c>
      <c r="BX833" s="29">
        <v>74.947879999999998</v>
      </c>
      <c r="BY833" s="29">
        <v>72.382540000000006</v>
      </c>
      <c r="BZ833" s="29">
        <v>71.090140000000005</v>
      </c>
      <c r="CA833" s="29">
        <v>70.223609999999994</v>
      </c>
      <c r="CB833" s="29">
        <v>69.649209999999997</v>
      </c>
    </row>
    <row r="834" spans="1:80" x14ac:dyDescent="0.25">
      <c r="A834" s="9" t="s">
        <v>163</v>
      </c>
      <c r="B834" s="9" t="s">
        <v>165</v>
      </c>
      <c r="C834" s="9" t="s">
        <v>18</v>
      </c>
      <c r="D834" s="9" t="s">
        <v>17</v>
      </c>
      <c r="E834" s="9">
        <v>2019</v>
      </c>
      <c r="F834" s="9"/>
      <c r="BE834" s="29">
        <v>68.235439999999997</v>
      </c>
      <c r="BF834" s="29">
        <v>67.703959999999995</v>
      </c>
      <c r="BG834" s="29">
        <v>67.309920000000005</v>
      </c>
      <c r="BH834" s="29">
        <v>66.775220000000004</v>
      </c>
      <c r="BI834" s="29">
        <v>66.676119999999997</v>
      </c>
      <c r="BJ834" s="29">
        <v>66.466350000000006</v>
      </c>
      <c r="BK834" s="29">
        <v>67.088189999999997</v>
      </c>
      <c r="BL834" s="29">
        <v>68.201999999999998</v>
      </c>
      <c r="BM834" s="29">
        <v>71.154690000000002</v>
      </c>
      <c r="BN834" s="29">
        <v>74.621430000000004</v>
      </c>
      <c r="BO834" s="29">
        <v>78.022779999999997</v>
      </c>
      <c r="BP834" s="29">
        <v>79.379390000000001</v>
      </c>
      <c r="BQ834" s="29">
        <v>80.794039999999995</v>
      </c>
      <c r="BR834" s="29">
        <v>81.090389999999999</v>
      </c>
      <c r="BS834" s="29">
        <v>81.136179999999996</v>
      </c>
      <c r="BT834" s="29">
        <v>81.342029999999994</v>
      </c>
      <c r="BU834" s="29">
        <v>80.907359999999997</v>
      </c>
      <c r="BV834" s="29">
        <v>80.021500000000003</v>
      </c>
      <c r="BW834" s="29">
        <v>78.025289999999998</v>
      </c>
      <c r="BX834" s="29">
        <v>74.947879999999998</v>
      </c>
      <c r="BY834" s="29">
        <v>72.382540000000006</v>
      </c>
      <c r="BZ834" s="29">
        <v>71.090140000000005</v>
      </c>
      <c r="CA834" s="29">
        <v>70.223609999999994</v>
      </c>
      <c r="CB834" s="29">
        <v>69.649209999999997</v>
      </c>
    </row>
    <row r="835" spans="1:80" x14ac:dyDescent="0.25">
      <c r="A835" s="9" t="s">
        <v>163</v>
      </c>
      <c r="B835" s="9" t="s">
        <v>165</v>
      </c>
      <c r="C835" s="9" t="s">
        <v>18</v>
      </c>
      <c r="D835" s="9" t="s">
        <v>17</v>
      </c>
      <c r="E835" s="9">
        <v>2020</v>
      </c>
      <c r="F835" s="9"/>
      <c r="BE835" s="29">
        <v>68.235439999999997</v>
      </c>
      <c r="BF835" s="29">
        <v>67.703959999999995</v>
      </c>
      <c r="BG835" s="29">
        <v>67.309920000000005</v>
      </c>
      <c r="BH835" s="29">
        <v>66.775220000000004</v>
      </c>
      <c r="BI835" s="29">
        <v>66.676119999999997</v>
      </c>
      <c r="BJ835" s="29">
        <v>66.466350000000006</v>
      </c>
      <c r="BK835" s="29">
        <v>67.088189999999997</v>
      </c>
      <c r="BL835" s="29">
        <v>68.201999999999998</v>
      </c>
      <c r="BM835" s="29">
        <v>71.154690000000002</v>
      </c>
      <c r="BN835" s="29">
        <v>74.621430000000004</v>
      </c>
      <c r="BO835" s="29">
        <v>78.022779999999997</v>
      </c>
      <c r="BP835" s="29">
        <v>79.379390000000001</v>
      </c>
      <c r="BQ835" s="29">
        <v>80.794039999999995</v>
      </c>
      <c r="BR835" s="29">
        <v>81.090389999999999</v>
      </c>
      <c r="BS835" s="29">
        <v>81.136179999999996</v>
      </c>
      <c r="BT835" s="29">
        <v>81.342029999999994</v>
      </c>
      <c r="BU835" s="29">
        <v>80.907359999999997</v>
      </c>
      <c r="BV835" s="29">
        <v>80.021500000000003</v>
      </c>
      <c r="BW835" s="29">
        <v>78.025289999999998</v>
      </c>
      <c r="BX835" s="29">
        <v>74.947879999999998</v>
      </c>
      <c r="BY835" s="29">
        <v>72.382540000000006</v>
      </c>
      <c r="BZ835" s="29">
        <v>71.090140000000005</v>
      </c>
      <c r="CA835" s="29">
        <v>70.223609999999994</v>
      </c>
      <c r="CB835" s="29">
        <v>69.649209999999997</v>
      </c>
    </row>
    <row r="836" spans="1:80" x14ac:dyDescent="0.25">
      <c r="A836" s="9" t="s">
        <v>163</v>
      </c>
      <c r="B836" s="9" t="s">
        <v>165</v>
      </c>
      <c r="C836" s="9" t="s">
        <v>18</v>
      </c>
      <c r="D836" s="9" t="s">
        <v>17</v>
      </c>
      <c r="E836" s="9">
        <v>2021</v>
      </c>
      <c r="F836" s="9"/>
      <c r="BE836" s="29">
        <v>68.235439999999997</v>
      </c>
      <c r="BF836" s="29">
        <v>67.703959999999995</v>
      </c>
      <c r="BG836" s="29">
        <v>67.309920000000005</v>
      </c>
      <c r="BH836" s="29">
        <v>66.775220000000004</v>
      </c>
      <c r="BI836" s="29">
        <v>66.676119999999997</v>
      </c>
      <c r="BJ836" s="29">
        <v>66.466350000000006</v>
      </c>
      <c r="BK836" s="29">
        <v>67.088189999999997</v>
      </c>
      <c r="BL836" s="29">
        <v>68.201999999999998</v>
      </c>
      <c r="BM836" s="29">
        <v>71.154690000000002</v>
      </c>
      <c r="BN836" s="29">
        <v>74.621430000000004</v>
      </c>
      <c r="BO836" s="29">
        <v>78.022779999999997</v>
      </c>
      <c r="BP836" s="29">
        <v>79.379390000000001</v>
      </c>
      <c r="BQ836" s="29">
        <v>80.794039999999995</v>
      </c>
      <c r="BR836" s="29">
        <v>81.090389999999999</v>
      </c>
      <c r="BS836" s="29">
        <v>81.136179999999996</v>
      </c>
      <c r="BT836" s="29">
        <v>81.342029999999994</v>
      </c>
      <c r="BU836" s="29">
        <v>80.907359999999997</v>
      </c>
      <c r="BV836" s="29">
        <v>80.021500000000003</v>
      </c>
      <c r="BW836" s="29">
        <v>78.025289999999998</v>
      </c>
      <c r="BX836" s="29">
        <v>74.947879999999998</v>
      </c>
      <c r="BY836" s="29">
        <v>72.382540000000006</v>
      </c>
      <c r="BZ836" s="29">
        <v>71.090140000000005</v>
      </c>
      <c r="CA836" s="29">
        <v>70.223609999999994</v>
      </c>
      <c r="CB836" s="29">
        <v>69.649209999999997</v>
      </c>
    </row>
    <row r="837" spans="1:80" x14ac:dyDescent="0.25">
      <c r="A837" s="9" t="s">
        <v>163</v>
      </c>
      <c r="B837" s="9" t="s">
        <v>165</v>
      </c>
      <c r="C837" s="9" t="s">
        <v>18</v>
      </c>
      <c r="D837" s="9" t="s">
        <v>17</v>
      </c>
      <c r="E837" s="9">
        <v>2022</v>
      </c>
      <c r="F837" s="9"/>
      <c r="BE837" s="29">
        <v>68.235439999999997</v>
      </c>
      <c r="BF837" s="29">
        <v>67.703959999999995</v>
      </c>
      <c r="BG837" s="29">
        <v>67.309920000000005</v>
      </c>
      <c r="BH837" s="29">
        <v>66.775220000000004</v>
      </c>
      <c r="BI837" s="29">
        <v>66.676119999999997</v>
      </c>
      <c r="BJ837" s="29">
        <v>66.466350000000006</v>
      </c>
      <c r="BK837" s="29">
        <v>67.088189999999997</v>
      </c>
      <c r="BL837" s="29">
        <v>68.201999999999998</v>
      </c>
      <c r="BM837" s="29">
        <v>71.154690000000002</v>
      </c>
      <c r="BN837" s="29">
        <v>74.621430000000004</v>
      </c>
      <c r="BO837" s="29">
        <v>78.022779999999997</v>
      </c>
      <c r="BP837" s="29">
        <v>79.379390000000001</v>
      </c>
      <c r="BQ837" s="29">
        <v>80.794039999999995</v>
      </c>
      <c r="BR837" s="29">
        <v>81.090389999999999</v>
      </c>
      <c r="BS837" s="29">
        <v>81.136179999999996</v>
      </c>
      <c r="BT837" s="29">
        <v>81.342029999999994</v>
      </c>
      <c r="BU837" s="29">
        <v>80.907359999999997</v>
      </c>
      <c r="BV837" s="29">
        <v>80.021500000000003</v>
      </c>
      <c r="BW837" s="29">
        <v>78.025289999999998</v>
      </c>
      <c r="BX837" s="29">
        <v>74.947879999999998</v>
      </c>
      <c r="BY837" s="29">
        <v>72.382540000000006</v>
      </c>
      <c r="BZ837" s="29">
        <v>71.090140000000005</v>
      </c>
      <c r="CA837" s="29">
        <v>70.223609999999994</v>
      </c>
      <c r="CB837" s="29">
        <v>69.649209999999997</v>
      </c>
    </row>
    <row r="838" spans="1:80" x14ac:dyDescent="0.25">
      <c r="A838" s="9" t="s">
        <v>163</v>
      </c>
      <c r="B838" s="9" t="s">
        <v>165</v>
      </c>
      <c r="C838" s="9" t="s">
        <v>18</v>
      </c>
      <c r="D838" s="9" t="s">
        <v>17</v>
      </c>
      <c r="E838" s="9">
        <v>2023</v>
      </c>
      <c r="F838" s="9"/>
      <c r="BE838" s="29">
        <v>68.235439999999997</v>
      </c>
      <c r="BF838" s="29">
        <v>67.703959999999995</v>
      </c>
      <c r="BG838" s="29">
        <v>67.309920000000005</v>
      </c>
      <c r="BH838" s="29">
        <v>66.775220000000004</v>
      </c>
      <c r="BI838" s="29">
        <v>66.676119999999997</v>
      </c>
      <c r="BJ838" s="29">
        <v>66.466350000000006</v>
      </c>
      <c r="BK838" s="29">
        <v>67.088189999999997</v>
      </c>
      <c r="BL838" s="29">
        <v>68.201999999999998</v>
      </c>
      <c r="BM838" s="29">
        <v>71.154690000000002</v>
      </c>
      <c r="BN838" s="29">
        <v>74.621430000000004</v>
      </c>
      <c r="BO838" s="29">
        <v>78.022779999999997</v>
      </c>
      <c r="BP838" s="29">
        <v>79.379390000000001</v>
      </c>
      <c r="BQ838" s="29">
        <v>80.794039999999995</v>
      </c>
      <c r="BR838" s="29">
        <v>81.090389999999999</v>
      </c>
      <c r="BS838" s="29">
        <v>81.136179999999996</v>
      </c>
      <c r="BT838" s="29">
        <v>81.342029999999994</v>
      </c>
      <c r="BU838" s="29">
        <v>80.907359999999997</v>
      </c>
      <c r="BV838" s="29">
        <v>80.021500000000003</v>
      </c>
      <c r="BW838" s="29">
        <v>78.025289999999998</v>
      </c>
      <c r="BX838" s="29">
        <v>74.947879999999998</v>
      </c>
      <c r="BY838" s="29">
        <v>72.382540000000006</v>
      </c>
      <c r="BZ838" s="29">
        <v>71.090140000000005</v>
      </c>
      <c r="CA838" s="29">
        <v>70.223609999999994</v>
      </c>
      <c r="CB838" s="29">
        <v>69.649209999999997</v>
      </c>
    </row>
    <row r="839" spans="1:80" x14ac:dyDescent="0.25">
      <c r="A839" s="9" t="s">
        <v>163</v>
      </c>
      <c r="B839" s="9" t="s">
        <v>165</v>
      </c>
      <c r="C839" s="9" t="s">
        <v>18</v>
      </c>
      <c r="D839" s="9" t="s">
        <v>17</v>
      </c>
      <c r="E839" s="9">
        <v>2024</v>
      </c>
      <c r="F839" s="9"/>
      <c r="BE839" s="29">
        <v>68.235439999999997</v>
      </c>
      <c r="BF839" s="29">
        <v>67.703959999999995</v>
      </c>
      <c r="BG839" s="29">
        <v>67.309920000000005</v>
      </c>
      <c r="BH839" s="29">
        <v>66.775220000000004</v>
      </c>
      <c r="BI839" s="29">
        <v>66.676119999999997</v>
      </c>
      <c r="BJ839" s="29">
        <v>66.466350000000006</v>
      </c>
      <c r="BK839" s="29">
        <v>67.088189999999997</v>
      </c>
      <c r="BL839" s="29">
        <v>68.201999999999998</v>
      </c>
      <c r="BM839" s="29">
        <v>71.154690000000002</v>
      </c>
      <c r="BN839" s="29">
        <v>74.621430000000004</v>
      </c>
      <c r="BO839" s="29">
        <v>78.022779999999997</v>
      </c>
      <c r="BP839" s="29">
        <v>79.379390000000001</v>
      </c>
      <c r="BQ839" s="29">
        <v>80.794039999999995</v>
      </c>
      <c r="BR839" s="29">
        <v>81.090389999999999</v>
      </c>
      <c r="BS839" s="29">
        <v>81.136179999999996</v>
      </c>
      <c r="BT839" s="29">
        <v>81.342029999999994</v>
      </c>
      <c r="BU839" s="29">
        <v>80.907359999999997</v>
      </c>
      <c r="BV839" s="29">
        <v>80.021500000000003</v>
      </c>
      <c r="BW839" s="29">
        <v>78.025289999999998</v>
      </c>
      <c r="BX839" s="29">
        <v>74.947879999999998</v>
      </c>
      <c r="BY839" s="29">
        <v>72.382540000000006</v>
      </c>
      <c r="BZ839" s="29">
        <v>71.090140000000005</v>
      </c>
      <c r="CA839" s="29">
        <v>70.223609999999994</v>
      </c>
      <c r="CB839" s="29">
        <v>69.649209999999997</v>
      </c>
    </row>
    <row r="840" spans="1:80" x14ac:dyDescent="0.25">
      <c r="A840" s="9" t="s">
        <v>163</v>
      </c>
      <c r="B840" s="9" t="s">
        <v>165</v>
      </c>
      <c r="C840" s="9" t="s">
        <v>18</v>
      </c>
      <c r="D840" s="9" t="s">
        <v>17</v>
      </c>
      <c r="E840" s="9">
        <v>2025</v>
      </c>
      <c r="F840" s="9"/>
      <c r="BE840" s="29">
        <v>68.235439999999997</v>
      </c>
      <c r="BF840" s="29">
        <v>67.703959999999995</v>
      </c>
      <c r="BG840" s="29">
        <v>67.309920000000005</v>
      </c>
      <c r="BH840" s="29">
        <v>66.775220000000004</v>
      </c>
      <c r="BI840" s="29">
        <v>66.676119999999997</v>
      </c>
      <c r="BJ840" s="29">
        <v>66.466350000000006</v>
      </c>
      <c r="BK840" s="29">
        <v>67.088189999999997</v>
      </c>
      <c r="BL840" s="29">
        <v>68.201999999999998</v>
      </c>
      <c r="BM840" s="29">
        <v>71.154690000000002</v>
      </c>
      <c r="BN840" s="29">
        <v>74.621430000000004</v>
      </c>
      <c r="BO840" s="29">
        <v>78.022779999999997</v>
      </c>
      <c r="BP840" s="29">
        <v>79.379390000000001</v>
      </c>
      <c r="BQ840" s="29">
        <v>80.794039999999995</v>
      </c>
      <c r="BR840" s="29">
        <v>81.090389999999999</v>
      </c>
      <c r="BS840" s="29">
        <v>81.136179999999996</v>
      </c>
      <c r="BT840" s="29">
        <v>81.342029999999994</v>
      </c>
      <c r="BU840" s="29">
        <v>80.907359999999997</v>
      </c>
      <c r="BV840" s="29">
        <v>80.021500000000003</v>
      </c>
      <c r="BW840" s="29">
        <v>78.025289999999998</v>
      </c>
      <c r="BX840" s="29">
        <v>74.947879999999998</v>
      </c>
      <c r="BY840" s="29">
        <v>72.382540000000006</v>
      </c>
      <c r="BZ840" s="29">
        <v>71.090140000000005</v>
      </c>
      <c r="CA840" s="29">
        <v>70.223609999999994</v>
      </c>
      <c r="CB840" s="29">
        <v>69.649209999999997</v>
      </c>
    </row>
    <row r="841" spans="1:80" x14ac:dyDescent="0.25">
      <c r="A841" s="9" t="s">
        <v>163</v>
      </c>
      <c r="B841" s="9" t="s">
        <v>165</v>
      </c>
      <c r="C841" s="9" t="s">
        <v>18</v>
      </c>
      <c r="D841" s="9" t="s">
        <v>17</v>
      </c>
      <c r="E841" s="9">
        <v>2026</v>
      </c>
      <c r="F841" s="9"/>
      <c r="BE841" s="29">
        <v>68.235439999999997</v>
      </c>
      <c r="BF841" s="29">
        <v>67.703959999999995</v>
      </c>
      <c r="BG841" s="29">
        <v>67.309920000000005</v>
      </c>
      <c r="BH841" s="29">
        <v>66.775220000000004</v>
      </c>
      <c r="BI841" s="29">
        <v>66.676119999999997</v>
      </c>
      <c r="BJ841" s="29">
        <v>66.466350000000006</v>
      </c>
      <c r="BK841" s="29">
        <v>67.088189999999997</v>
      </c>
      <c r="BL841" s="29">
        <v>68.201999999999998</v>
      </c>
      <c r="BM841" s="29">
        <v>71.154690000000002</v>
      </c>
      <c r="BN841" s="29">
        <v>74.621430000000004</v>
      </c>
      <c r="BO841" s="29">
        <v>78.022779999999997</v>
      </c>
      <c r="BP841" s="29">
        <v>79.379390000000001</v>
      </c>
      <c r="BQ841" s="29">
        <v>80.794039999999995</v>
      </c>
      <c r="BR841" s="29">
        <v>81.090389999999999</v>
      </c>
      <c r="BS841" s="29">
        <v>81.136179999999996</v>
      </c>
      <c r="BT841" s="29">
        <v>81.342029999999994</v>
      </c>
      <c r="BU841" s="29">
        <v>80.907359999999997</v>
      </c>
      <c r="BV841" s="29">
        <v>80.021500000000003</v>
      </c>
      <c r="BW841" s="29">
        <v>78.025289999999998</v>
      </c>
      <c r="BX841" s="29">
        <v>74.947879999999998</v>
      </c>
      <c r="BY841" s="29">
        <v>72.382540000000006</v>
      </c>
      <c r="BZ841" s="29">
        <v>71.090140000000005</v>
      </c>
      <c r="CA841" s="29">
        <v>70.223609999999994</v>
      </c>
      <c r="CB841" s="29">
        <v>69.649209999999997</v>
      </c>
    </row>
    <row r="842" spans="1:80" x14ac:dyDescent="0.25">
      <c r="A842" s="9" t="s">
        <v>163</v>
      </c>
      <c r="B842" s="9" t="s">
        <v>165</v>
      </c>
      <c r="C842" s="9" t="s">
        <v>155</v>
      </c>
      <c r="D842" s="9" t="s">
        <v>148</v>
      </c>
      <c r="E842" s="9">
        <v>2015</v>
      </c>
      <c r="F842" s="9">
        <v>5</v>
      </c>
      <c r="BE842" s="29">
        <v>68.260710000000003</v>
      </c>
      <c r="BF842" s="29">
        <v>67.628569999999996</v>
      </c>
      <c r="BG842" s="29">
        <v>67.203580000000002</v>
      </c>
      <c r="BH842" s="29">
        <v>66.68929</v>
      </c>
      <c r="BI842" s="29">
        <v>65.821430000000007</v>
      </c>
      <c r="BJ842" s="29">
        <v>65.203580000000002</v>
      </c>
      <c r="BK842" s="29">
        <v>64.585719999999995</v>
      </c>
      <c r="BL842" s="29">
        <v>68.075000000000003</v>
      </c>
      <c r="BM842" s="29">
        <v>75.771429999999995</v>
      </c>
      <c r="BN842" s="29">
        <v>80.875</v>
      </c>
      <c r="BO842" s="29">
        <v>85.55</v>
      </c>
      <c r="BP842" s="29">
        <v>88.257140000000007</v>
      </c>
      <c r="BQ842" s="29">
        <v>87.860720000000001</v>
      </c>
      <c r="BR842" s="29">
        <v>86.771429999999995</v>
      </c>
      <c r="BS842" s="29">
        <v>86.639279999999999</v>
      </c>
      <c r="BT842" s="29">
        <v>85.432140000000004</v>
      </c>
      <c r="BU842" s="29">
        <v>83.107140000000001</v>
      </c>
      <c r="BV842" s="29">
        <v>81.489289999999997</v>
      </c>
      <c r="BW842" s="29">
        <v>80.942859999999996</v>
      </c>
      <c r="BX842" s="29">
        <v>78.928569999999993</v>
      </c>
      <c r="BY842" s="29">
        <v>74.117859999999993</v>
      </c>
      <c r="BZ842" s="29">
        <v>70.807140000000004</v>
      </c>
      <c r="CA842" s="29">
        <v>69.542850000000001</v>
      </c>
      <c r="CB842" s="29">
        <v>68.453580000000002</v>
      </c>
    </row>
    <row r="843" spans="1:80" x14ac:dyDescent="0.25">
      <c r="A843" s="9" t="s">
        <v>163</v>
      </c>
      <c r="B843" s="9" t="s">
        <v>165</v>
      </c>
      <c r="C843" s="9" t="s">
        <v>155</v>
      </c>
      <c r="D843" s="9" t="s">
        <v>148</v>
      </c>
      <c r="E843" s="9">
        <v>2015</v>
      </c>
      <c r="F843" s="9">
        <v>6</v>
      </c>
      <c r="BE843" s="29">
        <v>66.560860000000005</v>
      </c>
      <c r="BF843" s="29">
        <v>64.484790000000004</v>
      </c>
      <c r="BG843" s="29">
        <v>64.013360000000006</v>
      </c>
      <c r="BH843" s="29">
        <v>63.870640000000002</v>
      </c>
      <c r="BI843" s="29">
        <v>63.884929999999997</v>
      </c>
      <c r="BJ843" s="29">
        <v>63.663499999999999</v>
      </c>
      <c r="BK843" s="29">
        <v>64.251720000000006</v>
      </c>
      <c r="BL843" s="29">
        <v>69.288499999999999</v>
      </c>
      <c r="BM843" s="29">
        <v>72.803719999999998</v>
      </c>
      <c r="BN843" s="29">
        <v>76.165210000000002</v>
      </c>
      <c r="BO843" s="29">
        <v>79.85172</v>
      </c>
      <c r="BP843" s="29">
        <v>82.070499999999996</v>
      </c>
      <c r="BQ843" s="29">
        <v>83.691000000000003</v>
      </c>
      <c r="BR843" s="29">
        <v>84.320499999999996</v>
      </c>
      <c r="BS843" s="29">
        <v>82.734930000000006</v>
      </c>
      <c r="BT843" s="29">
        <v>83.406210000000002</v>
      </c>
      <c r="BU843" s="29">
        <v>83.145650000000003</v>
      </c>
      <c r="BV843" s="29">
        <v>80.912570000000002</v>
      </c>
      <c r="BW843" s="29">
        <v>79.336500000000001</v>
      </c>
      <c r="BX843" s="29">
        <v>77.633070000000004</v>
      </c>
      <c r="BY843" s="29">
        <v>75.349850000000004</v>
      </c>
      <c r="BZ843" s="29">
        <v>72.514279999999999</v>
      </c>
      <c r="CA843" s="29">
        <v>70.896429999999995</v>
      </c>
      <c r="CB843" s="29">
        <v>69.310860000000005</v>
      </c>
    </row>
    <row r="844" spans="1:80" x14ac:dyDescent="0.25">
      <c r="A844" s="9" t="s">
        <v>163</v>
      </c>
      <c r="B844" s="9" t="s">
        <v>165</v>
      </c>
      <c r="C844" s="9" t="s">
        <v>155</v>
      </c>
      <c r="D844" s="9" t="s">
        <v>148</v>
      </c>
      <c r="E844" s="9">
        <v>2015</v>
      </c>
      <c r="F844" s="9">
        <v>7</v>
      </c>
      <c r="BE844" s="29">
        <v>71.924999999999997</v>
      </c>
      <c r="BF844" s="29">
        <v>71.764279999999999</v>
      </c>
      <c r="BG844" s="29">
        <v>71.396429999999995</v>
      </c>
      <c r="BH844" s="29">
        <v>71.278570000000002</v>
      </c>
      <c r="BI844" s="29">
        <v>71.18929</v>
      </c>
      <c r="BJ844" s="29">
        <v>71.057140000000004</v>
      </c>
      <c r="BK844" s="29">
        <v>70.821430000000007</v>
      </c>
      <c r="BL844" s="29">
        <v>72.75</v>
      </c>
      <c r="BM844" s="29">
        <v>75.164280000000005</v>
      </c>
      <c r="BN844" s="29">
        <v>79.135710000000003</v>
      </c>
      <c r="BO844" s="29">
        <v>82.8</v>
      </c>
      <c r="BP844" s="29">
        <v>86.067859999999996</v>
      </c>
      <c r="BQ844" s="29">
        <v>86.846429999999998</v>
      </c>
      <c r="BR844" s="29">
        <v>88.021429999999995</v>
      </c>
      <c r="BS844" s="29">
        <v>88.271429999999995</v>
      </c>
      <c r="BT844" s="29">
        <v>86.596429999999998</v>
      </c>
      <c r="BU844" s="29">
        <v>83.785709999999995</v>
      </c>
      <c r="BV844" s="29">
        <v>81.960719999999995</v>
      </c>
      <c r="BW844" s="29">
        <v>81.635710000000003</v>
      </c>
      <c r="BX844" s="29">
        <v>80.178569999999993</v>
      </c>
      <c r="BY844" s="29">
        <v>76.664280000000005</v>
      </c>
      <c r="BZ844" s="29">
        <v>74.471429999999998</v>
      </c>
      <c r="CA844" s="29">
        <v>73.353570000000005</v>
      </c>
      <c r="CB844" s="29">
        <v>73.014279999999999</v>
      </c>
    </row>
    <row r="845" spans="1:80" x14ac:dyDescent="0.25">
      <c r="A845" s="9" t="s">
        <v>163</v>
      </c>
      <c r="B845" s="9" t="s">
        <v>165</v>
      </c>
      <c r="C845" s="9" t="s">
        <v>155</v>
      </c>
      <c r="D845" s="9" t="s">
        <v>148</v>
      </c>
      <c r="E845" s="9">
        <v>2015</v>
      </c>
      <c r="F845" s="9">
        <v>8</v>
      </c>
      <c r="BE845" s="29">
        <v>73.735770000000002</v>
      </c>
      <c r="BF845" s="29">
        <v>72.840630000000004</v>
      </c>
      <c r="BG845" s="29">
        <v>72.240620000000007</v>
      </c>
      <c r="BH845" s="29">
        <v>71.780630000000002</v>
      </c>
      <c r="BI845" s="29">
        <v>70.926460000000006</v>
      </c>
      <c r="BJ845" s="29">
        <v>70.726460000000003</v>
      </c>
      <c r="BK845" s="29">
        <v>70.560749999999999</v>
      </c>
      <c r="BL845" s="29">
        <v>72.061710000000005</v>
      </c>
      <c r="BM845" s="29">
        <v>76.647199999999998</v>
      </c>
      <c r="BN845" s="29">
        <v>80.608689999999996</v>
      </c>
      <c r="BO845" s="29">
        <v>84.946460000000002</v>
      </c>
      <c r="BP845" s="29">
        <v>86.554919999999996</v>
      </c>
      <c r="BQ845" s="29">
        <v>88.458510000000004</v>
      </c>
      <c r="BR845" s="29">
        <v>87.069950000000006</v>
      </c>
      <c r="BS845" s="29">
        <v>87.351550000000003</v>
      </c>
      <c r="BT845" s="29">
        <v>87.688569999999999</v>
      </c>
      <c r="BU845" s="29">
        <v>87.020110000000003</v>
      </c>
      <c r="BV845" s="29">
        <v>86.514399999999995</v>
      </c>
      <c r="BW845" s="29">
        <v>83.794399999999996</v>
      </c>
      <c r="BX845" s="29">
        <v>81.127200000000002</v>
      </c>
      <c r="BY845" s="29">
        <v>77.994910000000004</v>
      </c>
      <c r="BZ845" s="29">
        <v>75.968689999999995</v>
      </c>
      <c r="CA845" s="29">
        <v>75.297259999999994</v>
      </c>
      <c r="CB845" s="29">
        <v>74.887079999999997</v>
      </c>
    </row>
    <row r="846" spans="1:80" x14ac:dyDescent="0.25">
      <c r="A846" s="9" t="s">
        <v>163</v>
      </c>
      <c r="B846" s="9" t="s">
        <v>165</v>
      </c>
      <c r="C846" s="9" t="s">
        <v>155</v>
      </c>
      <c r="D846" s="9" t="s">
        <v>148</v>
      </c>
      <c r="E846" s="9">
        <v>2015</v>
      </c>
      <c r="F846" s="9">
        <v>9</v>
      </c>
      <c r="BE846" s="29">
        <v>71.821430000000007</v>
      </c>
      <c r="BF846" s="29">
        <v>71.585719999999995</v>
      </c>
      <c r="BG846" s="29">
        <v>71.18929</v>
      </c>
      <c r="BH846" s="29">
        <v>70.807140000000004</v>
      </c>
      <c r="BI846" s="29">
        <v>70.792850000000001</v>
      </c>
      <c r="BJ846" s="29">
        <v>70.203580000000002</v>
      </c>
      <c r="BK846" s="29">
        <v>71.896429999999995</v>
      </c>
      <c r="BL846" s="29">
        <v>72.603570000000005</v>
      </c>
      <c r="BM846" s="29">
        <v>77.710719999999995</v>
      </c>
      <c r="BN846" s="29">
        <v>83.667850000000001</v>
      </c>
      <c r="BO846" s="29">
        <v>88.68929</v>
      </c>
      <c r="BP846" s="29">
        <v>91.542850000000001</v>
      </c>
      <c r="BQ846" s="29">
        <v>91.721429999999998</v>
      </c>
      <c r="BR846" s="29">
        <v>92.146429999999995</v>
      </c>
      <c r="BS846" s="29">
        <v>91.68929</v>
      </c>
      <c r="BT846" s="29">
        <v>91.482140000000001</v>
      </c>
      <c r="BU846" s="29">
        <v>91.7</v>
      </c>
      <c r="BV846" s="29">
        <v>90.082149999999999</v>
      </c>
      <c r="BW846" s="29">
        <v>88.125</v>
      </c>
      <c r="BX846" s="29">
        <v>82.678569999999993</v>
      </c>
      <c r="BY846" s="29">
        <v>79.896429999999995</v>
      </c>
      <c r="BZ846" s="29">
        <v>78.174999999999997</v>
      </c>
      <c r="CA846" s="29">
        <v>76.646429999999995</v>
      </c>
      <c r="CB846" s="29">
        <v>75.174999999999997</v>
      </c>
    </row>
    <row r="847" spans="1:80" x14ac:dyDescent="0.25">
      <c r="A847" s="9" t="s">
        <v>163</v>
      </c>
      <c r="B847" s="9" t="s">
        <v>165</v>
      </c>
      <c r="C847" s="9" t="s">
        <v>155</v>
      </c>
      <c r="D847" s="9" t="s">
        <v>148</v>
      </c>
      <c r="E847" s="9">
        <v>2015</v>
      </c>
      <c r="F847" s="9">
        <v>10</v>
      </c>
      <c r="BE847" s="29">
        <v>69.697209999999998</v>
      </c>
      <c r="BF847" s="29">
        <v>68.215220000000002</v>
      </c>
      <c r="BG847" s="29">
        <v>67.685569999999998</v>
      </c>
      <c r="BH847" s="29">
        <v>67.424999999999997</v>
      </c>
      <c r="BI847" s="29">
        <v>66.059780000000003</v>
      </c>
      <c r="BJ847" s="29">
        <v>65.548140000000004</v>
      </c>
      <c r="BK847" s="29">
        <v>65.181359999999998</v>
      </c>
      <c r="BL847" s="29">
        <v>66.844570000000004</v>
      </c>
      <c r="BM847" s="29">
        <v>72.150930000000002</v>
      </c>
      <c r="BN847" s="29">
        <v>78.585859999999997</v>
      </c>
      <c r="BO847" s="29">
        <v>84.341139999999996</v>
      </c>
      <c r="BP847" s="29">
        <v>86.332149999999999</v>
      </c>
      <c r="BQ847" s="29">
        <v>88.162570000000002</v>
      </c>
      <c r="BR847" s="29">
        <v>89.044719999999998</v>
      </c>
      <c r="BS847" s="29">
        <v>88.333849999999998</v>
      </c>
      <c r="BT847" s="29">
        <v>86.671570000000003</v>
      </c>
      <c r="BU847" s="29">
        <v>86.542069999999995</v>
      </c>
      <c r="BV847" s="29">
        <v>85.374070000000003</v>
      </c>
      <c r="BW847" s="29">
        <v>82.196569999999994</v>
      </c>
      <c r="BX847" s="29">
        <v>79.49736</v>
      </c>
      <c r="BY847" s="29">
        <v>76.171289999999999</v>
      </c>
      <c r="BZ847" s="29">
        <v>73.299220000000005</v>
      </c>
      <c r="CA847" s="29">
        <v>71.866929999999996</v>
      </c>
      <c r="CB847" s="29">
        <v>70.843639999999994</v>
      </c>
    </row>
    <row r="848" spans="1:80" x14ac:dyDescent="0.25">
      <c r="A848" s="9" t="s">
        <v>163</v>
      </c>
      <c r="B848" s="9" t="s">
        <v>165</v>
      </c>
      <c r="C848" s="9" t="s">
        <v>155</v>
      </c>
      <c r="D848" s="9" t="s">
        <v>148</v>
      </c>
      <c r="E848" s="9">
        <v>2016</v>
      </c>
      <c r="F848" s="9">
        <v>5</v>
      </c>
      <c r="BE848" s="29">
        <v>68.260710000000003</v>
      </c>
      <c r="BF848" s="29">
        <v>67.628569999999996</v>
      </c>
      <c r="BG848" s="29">
        <v>67.203580000000002</v>
      </c>
      <c r="BH848" s="29">
        <v>66.68929</v>
      </c>
      <c r="BI848" s="29">
        <v>65.821430000000007</v>
      </c>
      <c r="BJ848" s="29">
        <v>65.203580000000002</v>
      </c>
      <c r="BK848" s="29">
        <v>64.585719999999995</v>
      </c>
      <c r="BL848" s="29">
        <v>68.075000000000003</v>
      </c>
      <c r="BM848" s="29">
        <v>75.771429999999995</v>
      </c>
      <c r="BN848" s="29">
        <v>80.875</v>
      </c>
      <c r="BO848" s="29">
        <v>85.55</v>
      </c>
      <c r="BP848" s="29">
        <v>88.257140000000007</v>
      </c>
      <c r="BQ848" s="29">
        <v>87.860720000000001</v>
      </c>
      <c r="BR848" s="29">
        <v>86.771429999999995</v>
      </c>
      <c r="BS848" s="29">
        <v>86.639279999999999</v>
      </c>
      <c r="BT848" s="29">
        <v>85.432140000000004</v>
      </c>
      <c r="BU848" s="29">
        <v>83.107140000000001</v>
      </c>
      <c r="BV848" s="29">
        <v>81.489289999999997</v>
      </c>
      <c r="BW848" s="29">
        <v>80.942859999999996</v>
      </c>
      <c r="BX848" s="29">
        <v>78.928569999999993</v>
      </c>
      <c r="BY848" s="29">
        <v>74.117859999999993</v>
      </c>
      <c r="BZ848" s="29">
        <v>70.807140000000004</v>
      </c>
      <c r="CA848" s="29">
        <v>69.542850000000001</v>
      </c>
      <c r="CB848" s="29">
        <v>68.453580000000002</v>
      </c>
    </row>
    <row r="849" spans="1:80" x14ac:dyDescent="0.25">
      <c r="A849" s="9" t="s">
        <v>163</v>
      </c>
      <c r="B849" s="9" t="s">
        <v>165</v>
      </c>
      <c r="C849" s="9" t="s">
        <v>155</v>
      </c>
      <c r="D849" s="9" t="s">
        <v>148</v>
      </c>
      <c r="E849" s="9">
        <v>2016</v>
      </c>
      <c r="F849" s="9">
        <v>6</v>
      </c>
      <c r="BE849" s="29">
        <v>66.560860000000005</v>
      </c>
      <c r="BF849" s="29">
        <v>64.484790000000004</v>
      </c>
      <c r="BG849" s="29">
        <v>64.013360000000006</v>
      </c>
      <c r="BH849" s="29">
        <v>63.870640000000002</v>
      </c>
      <c r="BI849" s="29">
        <v>63.884929999999997</v>
      </c>
      <c r="BJ849" s="29">
        <v>63.663499999999999</v>
      </c>
      <c r="BK849" s="29">
        <v>64.251720000000006</v>
      </c>
      <c r="BL849" s="29">
        <v>69.288499999999999</v>
      </c>
      <c r="BM849" s="29">
        <v>72.803719999999998</v>
      </c>
      <c r="BN849" s="29">
        <v>76.165210000000002</v>
      </c>
      <c r="BO849" s="29">
        <v>79.85172</v>
      </c>
      <c r="BP849" s="29">
        <v>82.070499999999996</v>
      </c>
      <c r="BQ849" s="29">
        <v>83.691000000000003</v>
      </c>
      <c r="BR849" s="29">
        <v>84.320499999999996</v>
      </c>
      <c r="BS849" s="29">
        <v>82.734930000000006</v>
      </c>
      <c r="BT849" s="29">
        <v>83.406210000000002</v>
      </c>
      <c r="BU849" s="29">
        <v>83.145650000000003</v>
      </c>
      <c r="BV849" s="29">
        <v>80.912570000000002</v>
      </c>
      <c r="BW849" s="29">
        <v>79.336500000000001</v>
      </c>
      <c r="BX849" s="29">
        <v>77.633070000000004</v>
      </c>
      <c r="BY849" s="29">
        <v>75.349850000000004</v>
      </c>
      <c r="BZ849" s="29">
        <v>72.514279999999999</v>
      </c>
      <c r="CA849" s="29">
        <v>70.896429999999995</v>
      </c>
      <c r="CB849" s="29">
        <v>69.310860000000005</v>
      </c>
    </row>
    <row r="850" spans="1:80" x14ac:dyDescent="0.25">
      <c r="A850" s="9" t="s">
        <v>163</v>
      </c>
      <c r="B850" s="9" t="s">
        <v>165</v>
      </c>
      <c r="C850" s="9" t="s">
        <v>155</v>
      </c>
      <c r="D850" s="9" t="s">
        <v>148</v>
      </c>
      <c r="E850" s="9">
        <v>2016</v>
      </c>
      <c r="F850" s="9">
        <v>7</v>
      </c>
      <c r="BE850" s="29">
        <v>71.924999999999997</v>
      </c>
      <c r="BF850" s="29">
        <v>71.764279999999999</v>
      </c>
      <c r="BG850" s="29">
        <v>71.396429999999995</v>
      </c>
      <c r="BH850" s="29">
        <v>71.278570000000002</v>
      </c>
      <c r="BI850" s="29">
        <v>71.18929</v>
      </c>
      <c r="BJ850" s="29">
        <v>71.057140000000004</v>
      </c>
      <c r="BK850" s="29">
        <v>70.821430000000007</v>
      </c>
      <c r="BL850" s="29">
        <v>72.75</v>
      </c>
      <c r="BM850" s="29">
        <v>75.164280000000005</v>
      </c>
      <c r="BN850" s="29">
        <v>79.135710000000003</v>
      </c>
      <c r="BO850" s="29">
        <v>82.8</v>
      </c>
      <c r="BP850" s="29">
        <v>86.067859999999996</v>
      </c>
      <c r="BQ850" s="29">
        <v>86.846429999999998</v>
      </c>
      <c r="BR850" s="29">
        <v>88.021429999999995</v>
      </c>
      <c r="BS850" s="29">
        <v>88.271429999999995</v>
      </c>
      <c r="BT850" s="29">
        <v>86.596429999999998</v>
      </c>
      <c r="BU850" s="29">
        <v>83.785709999999995</v>
      </c>
      <c r="BV850" s="29">
        <v>81.960719999999995</v>
      </c>
      <c r="BW850" s="29">
        <v>81.635710000000003</v>
      </c>
      <c r="BX850" s="29">
        <v>80.178569999999993</v>
      </c>
      <c r="BY850" s="29">
        <v>76.664280000000005</v>
      </c>
      <c r="BZ850" s="29">
        <v>74.471429999999998</v>
      </c>
      <c r="CA850" s="29">
        <v>73.353570000000005</v>
      </c>
      <c r="CB850" s="29">
        <v>73.014279999999999</v>
      </c>
    </row>
    <row r="851" spans="1:80" x14ac:dyDescent="0.25">
      <c r="A851" s="9" t="s">
        <v>163</v>
      </c>
      <c r="B851" s="9" t="s">
        <v>165</v>
      </c>
      <c r="C851" s="9" t="s">
        <v>155</v>
      </c>
      <c r="D851" s="9" t="s">
        <v>148</v>
      </c>
      <c r="E851" s="9">
        <v>2016</v>
      </c>
      <c r="F851" s="9">
        <v>8</v>
      </c>
      <c r="BE851" s="29">
        <v>73.735770000000002</v>
      </c>
      <c r="BF851" s="29">
        <v>72.840630000000004</v>
      </c>
      <c r="BG851" s="29">
        <v>72.240620000000007</v>
      </c>
      <c r="BH851" s="29">
        <v>71.780630000000002</v>
      </c>
      <c r="BI851" s="29">
        <v>70.926460000000006</v>
      </c>
      <c r="BJ851" s="29">
        <v>70.726460000000003</v>
      </c>
      <c r="BK851" s="29">
        <v>70.560749999999999</v>
      </c>
      <c r="BL851" s="29">
        <v>72.061710000000005</v>
      </c>
      <c r="BM851" s="29">
        <v>76.647199999999998</v>
      </c>
      <c r="BN851" s="29">
        <v>80.608689999999996</v>
      </c>
      <c r="BO851" s="29">
        <v>84.946460000000002</v>
      </c>
      <c r="BP851" s="29">
        <v>86.554919999999996</v>
      </c>
      <c r="BQ851" s="29">
        <v>88.458510000000004</v>
      </c>
      <c r="BR851" s="29">
        <v>87.069950000000006</v>
      </c>
      <c r="BS851" s="29">
        <v>87.351550000000003</v>
      </c>
      <c r="BT851" s="29">
        <v>87.688569999999999</v>
      </c>
      <c r="BU851" s="29">
        <v>87.020110000000003</v>
      </c>
      <c r="BV851" s="29">
        <v>86.514399999999995</v>
      </c>
      <c r="BW851" s="29">
        <v>83.794399999999996</v>
      </c>
      <c r="BX851" s="29">
        <v>81.127200000000002</v>
      </c>
      <c r="BY851" s="29">
        <v>77.994910000000004</v>
      </c>
      <c r="BZ851" s="29">
        <v>75.968689999999995</v>
      </c>
      <c r="CA851" s="29">
        <v>75.297259999999994</v>
      </c>
      <c r="CB851" s="29">
        <v>74.887079999999997</v>
      </c>
    </row>
    <row r="852" spans="1:80" x14ac:dyDescent="0.25">
      <c r="A852" s="9" t="s">
        <v>163</v>
      </c>
      <c r="B852" s="9" t="s">
        <v>165</v>
      </c>
      <c r="C852" s="9" t="s">
        <v>155</v>
      </c>
      <c r="D852" s="9" t="s">
        <v>148</v>
      </c>
      <c r="E852" s="9">
        <v>2016</v>
      </c>
      <c r="F852" s="9">
        <v>9</v>
      </c>
      <c r="BE852" s="29">
        <v>71.821430000000007</v>
      </c>
      <c r="BF852" s="29">
        <v>71.585719999999995</v>
      </c>
      <c r="BG852" s="29">
        <v>71.18929</v>
      </c>
      <c r="BH852" s="29">
        <v>70.807140000000004</v>
      </c>
      <c r="BI852" s="29">
        <v>70.792850000000001</v>
      </c>
      <c r="BJ852" s="29">
        <v>70.203580000000002</v>
      </c>
      <c r="BK852" s="29">
        <v>71.896429999999995</v>
      </c>
      <c r="BL852" s="29">
        <v>72.603570000000005</v>
      </c>
      <c r="BM852" s="29">
        <v>77.710719999999995</v>
      </c>
      <c r="BN852" s="29">
        <v>83.667850000000001</v>
      </c>
      <c r="BO852" s="29">
        <v>88.68929</v>
      </c>
      <c r="BP852" s="29">
        <v>91.542850000000001</v>
      </c>
      <c r="BQ852" s="29">
        <v>91.721429999999998</v>
      </c>
      <c r="BR852" s="29">
        <v>92.146429999999995</v>
      </c>
      <c r="BS852" s="29">
        <v>91.68929</v>
      </c>
      <c r="BT852" s="29">
        <v>91.482140000000001</v>
      </c>
      <c r="BU852" s="29">
        <v>91.7</v>
      </c>
      <c r="BV852" s="29">
        <v>90.082149999999999</v>
      </c>
      <c r="BW852" s="29">
        <v>88.125</v>
      </c>
      <c r="BX852" s="29">
        <v>82.678569999999993</v>
      </c>
      <c r="BY852" s="29">
        <v>79.896429999999995</v>
      </c>
      <c r="BZ852" s="29">
        <v>78.174999999999997</v>
      </c>
      <c r="CA852" s="29">
        <v>76.646429999999995</v>
      </c>
      <c r="CB852" s="29">
        <v>75.174999999999997</v>
      </c>
    </row>
    <row r="853" spans="1:80" x14ac:dyDescent="0.25">
      <c r="A853" s="9" t="s">
        <v>163</v>
      </c>
      <c r="B853" s="9" t="s">
        <v>165</v>
      </c>
      <c r="C853" s="9" t="s">
        <v>155</v>
      </c>
      <c r="D853" s="9" t="s">
        <v>148</v>
      </c>
      <c r="E853" s="9">
        <v>2016</v>
      </c>
      <c r="F853" s="9">
        <v>10</v>
      </c>
      <c r="BE853" s="29">
        <v>69.697209999999998</v>
      </c>
      <c r="BF853" s="29">
        <v>68.215220000000002</v>
      </c>
      <c r="BG853" s="29">
        <v>67.685569999999998</v>
      </c>
      <c r="BH853" s="29">
        <v>67.424999999999997</v>
      </c>
      <c r="BI853" s="29">
        <v>66.059780000000003</v>
      </c>
      <c r="BJ853" s="29">
        <v>65.548140000000004</v>
      </c>
      <c r="BK853" s="29">
        <v>65.181359999999998</v>
      </c>
      <c r="BL853" s="29">
        <v>66.844570000000004</v>
      </c>
      <c r="BM853" s="29">
        <v>72.150930000000002</v>
      </c>
      <c r="BN853" s="29">
        <v>78.585859999999997</v>
      </c>
      <c r="BO853" s="29">
        <v>84.341139999999996</v>
      </c>
      <c r="BP853" s="29">
        <v>86.332149999999999</v>
      </c>
      <c r="BQ853" s="29">
        <v>88.162570000000002</v>
      </c>
      <c r="BR853" s="29">
        <v>89.044719999999998</v>
      </c>
      <c r="BS853" s="29">
        <v>88.333849999999998</v>
      </c>
      <c r="BT853" s="29">
        <v>86.671570000000003</v>
      </c>
      <c r="BU853" s="29">
        <v>86.542069999999995</v>
      </c>
      <c r="BV853" s="29">
        <v>85.374070000000003</v>
      </c>
      <c r="BW853" s="29">
        <v>82.196569999999994</v>
      </c>
      <c r="BX853" s="29">
        <v>79.49736</v>
      </c>
      <c r="BY853" s="29">
        <v>76.171289999999999</v>
      </c>
      <c r="BZ853" s="29">
        <v>73.299220000000005</v>
      </c>
      <c r="CA853" s="29">
        <v>71.866929999999996</v>
      </c>
      <c r="CB853" s="29">
        <v>70.843639999999994</v>
      </c>
    </row>
    <row r="854" spans="1:80" x14ac:dyDescent="0.25">
      <c r="A854" s="9" t="s">
        <v>163</v>
      </c>
      <c r="B854" s="9" t="s">
        <v>165</v>
      </c>
      <c r="C854" s="9" t="s">
        <v>155</v>
      </c>
      <c r="D854" s="9" t="s">
        <v>148</v>
      </c>
      <c r="E854" s="9">
        <v>2017</v>
      </c>
      <c r="F854" s="9">
        <v>5</v>
      </c>
      <c r="BE854" s="29">
        <v>68.260710000000003</v>
      </c>
      <c r="BF854" s="29">
        <v>67.628569999999996</v>
      </c>
      <c r="BG854" s="29">
        <v>67.203580000000002</v>
      </c>
      <c r="BH854" s="29">
        <v>66.68929</v>
      </c>
      <c r="BI854" s="29">
        <v>65.821430000000007</v>
      </c>
      <c r="BJ854" s="29">
        <v>65.203580000000002</v>
      </c>
      <c r="BK854" s="29">
        <v>64.585719999999995</v>
      </c>
      <c r="BL854" s="29">
        <v>68.075000000000003</v>
      </c>
      <c r="BM854" s="29">
        <v>75.771429999999995</v>
      </c>
      <c r="BN854" s="29">
        <v>80.875</v>
      </c>
      <c r="BO854" s="29">
        <v>85.55</v>
      </c>
      <c r="BP854" s="29">
        <v>88.257140000000007</v>
      </c>
      <c r="BQ854" s="29">
        <v>87.860720000000001</v>
      </c>
      <c r="BR854" s="29">
        <v>86.771429999999995</v>
      </c>
      <c r="BS854" s="29">
        <v>86.639279999999999</v>
      </c>
      <c r="BT854" s="29">
        <v>85.432140000000004</v>
      </c>
      <c r="BU854" s="29">
        <v>83.107140000000001</v>
      </c>
      <c r="BV854" s="29">
        <v>81.489289999999997</v>
      </c>
      <c r="BW854" s="29">
        <v>80.942859999999996</v>
      </c>
      <c r="BX854" s="29">
        <v>78.928569999999993</v>
      </c>
      <c r="BY854" s="29">
        <v>74.117859999999993</v>
      </c>
      <c r="BZ854" s="29">
        <v>70.807140000000004</v>
      </c>
      <c r="CA854" s="29">
        <v>69.542850000000001</v>
      </c>
      <c r="CB854" s="29">
        <v>68.453580000000002</v>
      </c>
    </row>
    <row r="855" spans="1:80" x14ac:dyDescent="0.25">
      <c r="A855" s="9" t="s">
        <v>163</v>
      </c>
      <c r="B855" s="9" t="s">
        <v>165</v>
      </c>
      <c r="C855" s="9" t="s">
        <v>155</v>
      </c>
      <c r="D855" s="9" t="s">
        <v>148</v>
      </c>
      <c r="E855" s="9">
        <v>2017</v>
      </c>
      <c r="F855" s="9">
        <v>6</v>
      </c>
      <c r="BE855" s="29">
        <v>66.560860000000005</v>
      </c>
      <c r="BF855" s="29">
        <v>64.484790000000004</v>
      </c>
      <c r="BG855" s="29">
        <v>64.013360000000006</v>
      </c>
      <c r="BH855" s="29">
        <v>63.870640000000002</v>
      </c>
      <c r="BI855" s="29">
        <v>63.884929999999997</v>
      </c>
      <c r="BJ855" s="29">
        <v>63.663499999999999</v>
      </c>
      <c r="BK855" s="29">
        <v>64.251720000000006</v>
      </c>
      <c r="BL855" s="29">
        <v>69.288499999999999</v>
      </c>
      <c r="BM855" s="29">
        <v>72.803719999999998</v>
      </c>
      <c r="BN855" s="29">
        <v>76.165210000000002</v>
      </c>
      <c r="BO855" s="29">
        <v>79.85172</v>
      </c>
      <c r="BP855" s="29">
        <v>82.070499999999996</v>
      </c>
      <c r="BQ855" s="29">
        <v>83.691000000000003</v>
      </c>
      <c r="BR855" s="29">
        <v>84.320499999999996</v>
      </c>
      <c r="BS855" s="29">
        <v>82.734930000000006</v>
      </c>
      <c r="BT855" s="29">
        <v>83.406210000000002</v>
      </c>
      <c r="BU855" s="29">
        <v>83.145650000000003</v>
      </c>
      <c r="BV855" s="29">
        <v>80.912570000000002</v>
      </c>
      <c r="BW855" s="29">
        <v>79.336500000000001</v>
      </c>
      <c r="BX855" s="29">
        <v>77.633070000000004</v>
      </c>
      <c r="BY855" s="29">
        <v>75.349850000000004</v>
      </c>
      <c r="BZ855" s="29">
        <v>72.514279999999999</v>
      </c>
      <c r="CA855" s="29">
        <v>70.896429999999995</v>
      </c>
      <c r="CB855" s="29">
        <v>69.310860000000005</v>
      </c>
    </row>
    <row r="856" spans="1:80" x14ac:dyDescent="0.25">
      <c r="A856" s="9" t="s">
        <v>163</v>
      </c>
      <c r="B856" s="9" t="s">
        <v>165</v>
      </c>
      <c r="C856" s="9" t="s">
        <v>155</v>
      </c>
      <c r="D856" s="9" t="s">
        <v>148</v>
      </c>
      <c r="E856" s="9">
        <v>2017</v>
      </c>
      <c r="F856" s="9">
        <v>7</v>
      </c>
      <c r="BE856" s="29">
        <v>71.924999999999997</v>
      </c>
      <c r="BF856" s="29">
        <v>71.764279999999999</v>
      </c>
      <c r="BG856" s="29">
        <v>71.396429999999995</v>
      </c>
      <c r="BH856" s="29">
        <v>71.278570000000002</v>
      </c>
      <c r="BI856" s="29">
        <v>71.18929</v>
      </c>
      <c r="BJ856" s="29">
        <v>71.057140000000004</v>
      </c>
      <c r="BK856" s="29">
        <v>70.821430000000007</v>
      </c>
      <c r="BL856" s="29">
        <v>72.75</v>
      </c>
      <c r="BM856" s="29">
        <v>75.164280000000005</v>
      </c>
      <c r="BN856" s="29">
        <v>79.135710000000003</v>
      </c>
      <c r="BO856" s="29">
        <v>82.8</v>
      </c>
      <c r="BP856" s="29">
        <v>86.067859999999996</v>
      </c>
      <c r="BQ856" s="29">
        <v>86.846429999999998</v>
      </c>
      <c r="BR856" s="29">
        <v>88.021429999999995</v>
      </c>
      <c r="BS856" s="29">
        <v>88.271429999999995</v>
      </c>
      <c r="BT856" s="29">
        <v>86.596429999999998</v>
      </c>
      <c r="BU856" s="29">
        <v>83.785709999999995</v>
      </c>
      <c r="BV856" s="29">
        <v>81.960719999999995</v>
      </c>
      <c r="BW856" s="29">
        <v>81.635710000000003</v>
      </c>
      <c r="BX856" s="29">
        <v>80.178569999999993</v>
      </c>
      <c r="BY856" s="29">
        <v>76.664280000000005</v>
      </c>
      <c r="BZ856" s="29">
        <v>74.471429999999998</v>
      </c>
      <c r="CA856" s="29">
        <v>73.353570000000005</v>
      </c>
      <c r="CB856" s="29">
        <v>73.014279999999999</v>
      </c>
    </row>
    <row r="857" spans="1:80" x14ac:dyDescent="0.25">
      <c r="A857" s="9" t="s">
        <v>163</v>
      </c>
      <c r="B857" s="9" t="s">
        <v>165</v>
      </c>
      <c r="C857" s="9" t="s">
        <v>155</v>
      </c>
      <c r="D857" s="9" t="s">
        <v>148</v>
      </c>
      <c r="E857" s="9">
        <v>2017</v>
      </c>
      <c r="F857" s="9">
        <v>8</v>
      </c>
      <c r="BE857" s="29">
        <v>73.735770000000002</v>
      </c>
      <c r="BF857" s="29">
        <v>72.840630000000004</v>
      </c>
      <c r="BG857" s="29">
        <v>72.240620000000007</v>
      </c>
      <c r="BH857" s="29">
        <v>71.780630000000002</v>
      </c>
      <c r="BI857" s="29">
        <v>70.926460000000006</v>
      </c>
      <c r="BJ857" s="29">
        <v>70.726460000000003</v>
      </c>
      <c r="BK857" s="29">
        <v>70.560749999999999</v>
      </c>
      <c r="BL857" s="29">
        <v>72.061710000000005</v>
      </c>
      <c r="BM857" s="29">
        <v>76.647199999999998</v>
      </c>
      <c r="BN857" s="29">
        <v>80.608689999999996</v>
      </c>
      <c r="BO857" s="29">
        <v>84.946460000000002</v>
      </c>
      <c r="BP857" s="29">
        <v>86.554919999999996</v>
      </c>
      <c r="BQ857" s="29">
        <v>88.458510000000004</v>
      </c>
      <c r="BR857" s="29">
        <v>87.069950000000006</v>
      </c>
      <c r="BS857" s="29">
        <v>87.351550000000003</v>
      </c>
      <c r="BT857" s="29">
        <v>87.688569999999999</v>
      </c>
      <c r="BU857" s="29">
        <v>87.020110000000003</v>
      </c>
      <c r="BV857" s="29">
        <v>86.514399999999995</v>
      </c>
      <c r="BW857" s="29">
        <v>83.794399999999996</v>
      </c>
      <c r="BX857" s="29">
        <v>81.127200000000002</v>
      </c>
      <c r="BY857" s="29">
        <v>77.994910000000004</v>
      </c>
      <c r="BZ857" s="29">
        <v>75.968689999999995</v>
      </c>
      <c r="CA857" s="29">
        <v>75.297259999999994</v>
      </c>
      <c r="CB857" s="29">
        <v>74.887079999999997</v>
      </c>
    </row>
    <row r="858" spans="1:80" x14ac:dyDescent="0.25">
      <c r="A858" s="9" t="s">
        <v>163</v>
      </c>
      <c r="B858" s="9" t="s">
        <v>165</v>
      </c>
      <c r="C858" s="9" t="s">
        <v>155</v>
      </c>
      <c r="D858" s="9" t="s">
        <v>148</v>
      </c>
      <c r="E858" s="9">
        <v>2017</v>
      </c>
      <c r="F858" s="9">
        <v>9</v>
      </c>
      <c r="BE858" s="29">
        <v>71.821430000000007</v>
      </c>
      <c r="BF858" s="29">
        <v>71.585719999999995</v>
      </c>
      <c r="BG858" s="29">
        <v>71.18929</v>
      </c>
      <c r="BH858" s="29">
        <v>70.807140000000004</v>
      </c>
      <c r="BI858" s="29">
        <v>70.792850000000001</v>
      </c>
      <c r="BJ858" s="29">
        <v>70.203580000000002</v>
      </c>
      <c r="BK858" s="29">
        <v>71.896429999999995</v>
      </c>
      <c r="BL858" s="29">
        <v>72.603570000000005</v>
      </c>
      <c r="BM858" s="29">
        <v>77.710719999999995</v>
      </c>
      <c r="BN858" s="29">
        <v>83.667850000000001</v>
      </c>
      <c r="BO858" s="29">
        <v>88.68929</v>
      </c>
      <c r="BP858" s="29">
        <v>91.542850000000001</v>
      </c>
      <c r="BQ858" s="29">
        <v>91.721429999999998</v>
      </c>
      <c r="BR858" s="29">
        <v>92.146429999999995</v>
      </c>
      <c r="BS858" s="29">
        <v>91.68929</v>
      </c>
      <c r="BT858" s="29">
        <v>91.482140000000001</v>
      </c>
      <c r="BU858" s="29">
        <v>91.7</v>
      </c>
      <c r="BV858" s="29">
        <v>90.082149999999999</v>
      </c>
      <c r="BW858" s="29">
        <v>88.125</v>
      </c>
      <c r="BX858" s="29">
        <v>82.678569999999993</v>
      </c>
      <c r="BY858" s="29">
        <v>79.896429999999995</v>
      </c>
      <c r="BZ858" s="29">
        <v>78.174999999999997</v>
      </c>
      <c r="CA858" s="29">
        <v>76.646429999999995</v>
      </c>
      <c r="CB858" s="29">
        <v>75.174999999999997</v>
      </c>
    </row>
    <row r="859" spans="1:80" x14ac:dyDescent="0.25">
      <c r="A859" s="9" t="s">
        <v>163</v>
      </c>
      <c r="B859" s="9" t="s">
        <v>165</v>
      </c>
      <c r="C859" s="9" t="s">
        <v>155</v>
      </c>
      <c r="D859" s="9" t="s">
        <v>148</v>
      </c>
      <c r="E859" s="9">
        <v>2017</v>
      </c>
      <c r="F859" s="9">
        <v>10</v>
      </c>
      <c r="BE859" s="29">
        <v>69.697209999999998</v>
      </c>
      <c r="BF859" s="29">
        <v>68.215220000000002</v>
      </c>
      <c r="BG859" s="29">
        <v>67.685569999999998</v>
      </c>
      <c r="BH859" s="29">
        <v>67.424999999999997</v>
      </c>
      <c r="BI859" s="29">
        <v>66.059780000000003</v>
      </c>
      <c r="BJ859" s="29">
        <v>65.548140000000004</v>
      </c>
      <c r="BK859" s="29">
        <v>65.181359999999998</v>
      </c>
      <c r="BL859" s="29">
        <v>66.844570000000004</v>
      </c>
      <c r="BM859" s="29">
        <v>72.150930000000002</v>
      </c>
      <c r="BN859" s="29">
        <v>78.585859999999997</v>
      </c>
      <c r="BO859" s="29">
        <v>84.341139999999996</v>
      </c>
      <c r="BP859" s="29">
        <v>86.332149999999999</v>
      </c>
      <c r="BQ859" s="29">
        <v>88.162570000000002</v>
      </c>
      <c r="BR859" s="29">
        <v>89.044719999999998</v>
      </c>
      <c r="BS859" s="29">
        <v>88.333849999999998</v>
      </c>
      <c r="BT859" s="29">
        <v>86.671570000000003</v>
      </c>
      <c r="BU859" s="29">
        <v>86.542069999999995</v>
      </c>
      <c r="BV859" s="29">
        <v>85.374070000000003</v>
      </c>
      <c r="BW859" s="29">
        <v>82.196569999999994</v>
      </c>
      <c r="BX859" s="29">
        <v>79.49736</v>
      </c>
      <c r="BY859" s="29">
        <v>76.171289999999999</v>
      </c>
      <c r="BZ859" s="29">
        <v>73.299220000000005</v>
      </c>
      <c r="CA859" s="29">
        <v>71.866929999999996</v>
      </c>
      <c r="CB859" s="29">
        <v>70.843639999999994</v>
      </c>
    </row>
    <row r="860" spans="1:80" x14ac:dyDescent="0.25">
      <c r="A860" s="9" t="s">
        <v>163</v>
      </c>
      <c r="B860" s="9" t="s">
        <v>165</v>
      </c>
      <c r="C860" s="9" t="s">
        <v>155</v>
      </c>
      <c r="D860" s="9" t="s">
        <v>148</v>
      </c>
      <c r="E860" s="9">
        <v>2018</v>
      </c>
      <c r="F860" s="9">
        <v>5</v>
      </c>
      <c r="BE860" s="29">
        <v>68.260710000000003</v>
      </c>
      <c r="BF860" s="29">
        <v>67.628569999999996</v>
      </c>
      <c r="BG860" s="29">
        <v>67.203580000000002</v>
      </c>
      <c r="BH860" s="29">
        <v>66.68929</v>
      </c>
      <c r="BI860" s="29">
        <v>65.821430000000007</v>
      </c>
      <c r="BJ860" s="29">
        <v>65.203580000000002</v>
      </c>
      <c r="BK860" s="29">
        <v>64.585719999999995</v>
      </c>
      <c r="BL860" s="29">
        <v>68.075000000000003</v>
      </c>
      <c r="BM860" s="29">
        <v>75.771429999999995</v>
      </c>
      <c r="BN860" s="29">
        <v>80.875</v>
      </c>
      <c r="BO860" s="29">
        <v>85.55</v>
      </c>
      <c r="BP860" s="29">
        <v>88.257140000000007</v>
      </c>
      <c r="BQ860" s="29">
        <v>87.860720000000001</v>
      </c>
      <c r="BR860" s="29">
        <v>86.771429999999995</v>
      </c>
      <c r="BS860" s="29">
        <v>86.639279999999999</v>
      </c>
      <c r="BT860" s="29">
        <v>85.432140000000004</v>
      </c>
      <c r="BU860" s="29">
        <v>83.107140000000001</v>
      </c>
      <c r="BV860" s="29">
        <v>81.489289999999997</v>
      </c>
      <c r="BW860" s="29">
        <v>80.942859999999996</v>
      </c>
      <c r="BX860" s="29">
        <v>78.928569999999993</v>
      </c>
      <c r="BY860" s="29">
        <v>74.117859999999993</v>
      </c>
      <c r="BZ860" s="29">
        <v>70.807140000000004</v>
      </c>
      <c r="CA860" s="29">
        <v>69.542850000000001</v>
      </c>
      <c r="CB860" s="29">
        <v>68.453580000000002</v>
      </c>
    </row>
    <row r="861" spans="1:80" x14ac:dyDescent="0.25">
      <c r="A861" s="9" t="s">
        <v>163</v>
      </c>
      <c r="B861" s="9" t="s">
        <v>165</v>
      </c>
      <c r="C861" s="9" t="s">
        <v>155</v>
      </c>
      <c r="D861" s="9" t="s">
        <v>148</v>
      </c>
      <c r="E861" s="9">
        <v>2018</v>
      </c>
      <c r="F861" s="9">
        <v>6</v>
      </c>
      <c r="BE861" s="29">
        <v>66.560860000000005</v>
      </c>
      <c r="BF861" s="29">
        <v>64.484790000000004</v>
      </c>
      <c r="BG861" s="29">
        <v>64.013360000000006</v>
      </c>
      <c r="BH861" s="29">
        <v>63.870640000000002</v>
      </c>
      <c r="BI861" s="29">
        <v>63.884929999999997</v>
      </c>
      <c r="BJ861" s="29">
        <v>63.663499999999999</v>
      </c>
      <c r="BK861" s="29">
        <v>64.251720000000006</v>
      </c>
      <c r="BL861" s="29">
        <v>69.288499999999999</v>
      </c>
      <c r="BM861" s="29">
        <v>72.803719999999998</v>
      </c>
      <c r="BN861" s="29">
        <v>76.165210000000002</v>
      </c>
      <c r="BO861" s="29">
        <v>79.85172</v>
      </c>
      <c r="BP861" s="29">
        <v>82.070499999999996</v>
      </c>
      <c r="BQ861" s="29">
        <v>83.691000000000003</v>
      </c>
      <c r="BR861" s="29">
        <v>84.320499999999996</v>
      </c>
      <c r="BS861" s="29">
        <v>82.734930000000006</v>
      </c>
      <c r="BT861" s="29">
        <v>83.406210000000002</v>
      </c>
      <c r="BU861" s="29">
        <v>83.145650000000003</v>
      </c>
      <c r="BV861" s="29">
        <v>80.912570000000002</v>
      </c>
      <c r="BW861" s="29">
        <v>79.336500000000001</v>
      </c>
      <c r="BX861" s="29">
        <v>77.633070000000004</v>
      </c>
      <c r="BY861" s="29">
        <v>75.349850000000004</v>
      </c>
      <c r="BZ861" s="29">
        <v>72.514279999999999</v>
      </c>
      <c r="CA861" s="29">
        <v>70.896429999999995</v>
      </c>
      <c r="CB861" s="29">
        <v>69.310860000000005</v>
      </c>
    </row>
    <row r="862" spans="1:80" x14ac:dyDescent="0.25">
      <c r="A862" s="9" t="s">
        <v>163</v>
      </c>
      <c r="B862" s="9" t="s">
        <v>165</v>
      </c>
      <c r="C862" s="9" t="s">
        <v>155</v>
      </c>
      <c r="D862" s="9" t="s">
        <v>148</v>
      </c>
      <c r="E862" s="9">
        <v>2018</v>
      </c>
      <c r="F862" s="9">
        <v>7</v>
      </c>
      <c r="BE862" s="29">
        <v>71.924999999999997</v>
      </c>
      <c r="BF862" s="29">
        <v>71.764279999999999</v>
      </c>
      <c r="BG862" s="29">
        <v>71.396429999999995</v>
      </c>
      <c r="BH862" s="29">
        <v>71.278570000000002</v>
      </c>
      <c r="BI862" s="29">
        <v>71.18929</v>
      </c>
      <c r="BJ862" s="29">
        <v>71.057140000000004</v>
      </c>
      <c r="BK862" s="29">
        <v>70.821430000000007</v>
      </c>
      <c r="BL862" s="29">
        <v>72.75</v>
      </c>
      <c r="BM862" s="29">
        <v>75.164280000000005</v>
      </c>
      <c r="BN862" s="29">
        <v>79.135710000000003</v>
      </c>
      <c r="BO862" s="29">
        <v>82.8</v>
      </c>
      <c r="BP862" s="29">
        <v>86.067859999999996</v>
      </c>
      <c r="BQ862" s="29">
        <v>86.846429999999998</v>
      </c>
      <c r="BR862" s="29">
        <v>88.021429999999995</v>
      </c>
      <c r="BS862" s="29">
        <v>88.271429999999995</v>
      </c>
      <c r="BT862" s="29">
        <v>86.596429999999998</v>
      </c>
      <c r="BU862" s="29">
        <v>83.785709999999995</v>
      </c>
      <c r="BV862" s="29">
        <v>81.960719999999995</v>
      </c>
      <c r="BW862" s="29">
        <v>81.635710000000003</v>
      </c>
      <c r="BX862" s="29">
        <v>80.178569999999993</v>
      </c>
      <c r="BY862" s="29">
        <v>76.664280000000005</v>
      </c>
      <c r="BZ862" s="29">
        <v>74.471429999999998</v>
      </c>
      <c r="CA862" s="29">
        <v>73.353570000000005</v>
      </c>
      <c r="CB862" s="29">
        <v>73.014279999999999</v>
      </c>
    </row>
    <row r="863" spans="1:80" x14ac:dyDescent="0.25">
      <c r="A863" s="9" t="s">
        <v>163</v>
      </c>
      <c r="B863" s="9" t="s">
        <v>165</v>
      </c>
      <c r="C863" s="9" t="s">
        <v>155</v>
      </c>
      <c r="D863" s="9" t="s">
        <v>148</v>
      </c>
      <c r="E863" s="9">
        <v>2018</v>
      </c>
      <c r="F863" s="9">
        <v>8</v>
      </c>
      <c r="BE863" s="29">
        <v>73.735770000000002</v>
      </c>
      <c r="BF863" s="29">
        <v>72.840630000000004</v>
      </c>
      <c r="BG863" s="29">
        <v>72.240620000000007</v>
      </c>
      <c r="BH863" s="29">
        <v>71.780630000000002</v>
      </c>
      <c r="BI863" s="29">
        <v>70.926460000000006</v>
      </c>
      <c r="BJ863" s="29">
        <v>70.726460000000003</v>
      </c>
      <c r="BK863" s="29">
        <v>70.560749999999999</v>
      </c>
      <c r="BL863" s="29">
        <v>72.061710000000005</v>
      </c>
      <c r="BM863" s="29">
        <v>76.647199999999998</v>
      </c>
      <c r="BN863" s="29">
        <v>80.608689999999996</v>
      </c>
      <c r="BO863" s="29">
        <v>84.946460000000002</v>
      </c>
      <c r="BP863" s="29">
        <v>86.554919999999996</v>
      </c>
      <c r="BQ863" s="29">
        <v>88.458510000000004</v>
      </c>
      <c r="BR863" s="29">
        <v>87.069950000000006</v>
      </c>
      <c r="BS863" s="29">
        <v>87.351550000000003</v>
      </c>
      <c r="BT863" s="29">
        <v>87.688569999999999</v>
      </c>
      <c r="BU863" s="29">
        <v>87.020110000000003</v>
      </c>
      <c r="BV863" s="29">
        <v>86.514399999999995</v>
      </c>
      <c r="BW863" s="29">
        <v>83.794399999999996</v>
      </c>
      <c r="BX863" s="29">
        <v>81.127200000000002</v>
      </c>
      <c r="BY863" s="29">
        <v>77.994910000000004</v>
      </c>
      <c r="BZ863" s="29">
        <v>75.968689999999995</v>
      </c>
      <c r="CA863" s="29">
        <v>75.297259999999994</v>
      </c>
      <c r="CB863" s="29">
        <v>74.887079999999997</v>
      </c>
    </row>
    <row r="864" spans="1:80" x14ac:dyDescent="0.25">
      <c r="A864" s="9" t="s">
        <v>163</v>
      </c>
      <c r="B864" s="9" t="s">
        <v>165</v>
      </c>
      <c r="C864" s="9" t="s">
        <v>155</v>
      </c>
      <c r="D864" s="9" t="s">
        <v>148</v>
      </c>
      <c r="E864" s="9">
        <v>2018</v>
      </c>
      <c r="F864" s="9">
        <v>9</v>
      </c>
      <c r="BE864" s="29">
        <v>71.821430000000007</v>
      </c>
      <c r="BF864" s="29">
        <v>71.585719999999995</v>
      </c>
      <c r="BG864" s="29">
        <v>71.18929</v>
      </c>
      <c r="BH864" s="29">
        <v>70.807140000000004</v>
      </c>
      <c r="BI864" s="29">
        <v>70.792850000000001</v>
      </c>
      <c r="BJ864" s="29">
        <v>70.203580000000002</v>
      </c>
      <c r="BK864" s="29">
        <v>71.896429999999995</v>
      </c>
      <c r="BL864" s="29">
        <v>72.603570000000005</v>
      </c>
      <c r="BM864" s="29">
        <v>77.710719999999995</v>
      </c>
      <c r="BN864" s="29">
        <v>83.667850000000001</v>
      </c>
      <c r="BO864" s="29">
        <v>88.68929</v>
      </c>
      <c r="BP864" s="29">
        <v>91.542850000000001</v>
      </c>
      <c r="BQ864" s="29">
        <v>91.721429999999998</v>
      </c>
      <c r="BR864" s="29">
        <v>92.146429999999995</v>
      </c>
      <c r="BS864" s="29">
        <v>91.68929</v>
      </c>
      <c r="BT864" s="29">
        <v>91.482140000000001</v>
      </c>
      <c r="BU864" s="29">
        <v>91.7</v>
      </c>
      <c r="BV864" s="29">
        <v>90.082149999999999</v>
      </c>
      <c r="BW864" s="29">
        <v>88.125</v>
      </c>
      <c r="BX864" s="29">
        <v>82.678569999999993</v>
      </c>
      <c r="BY864" s="29">
        <v>79.896429999999995</v>
      </c>
      <c r="BZ864" s="29">
        <v>78.174999999999997</v>
      </c>
      <c r="CA864" s="29">
        <v>76.646429999999995</v>
      </c>
      <c r="CB864" s="29">
        <v>75.174999999999997</v>
      </c>
    </row>
    <row r="865" spans="1:80" x14ac:dyDescent="0.25">
      <c r="A865" s="9" t="s">
        <v>163</v>
      </c>
      <c r="B865" s="9" t="s">
        <v>165</v>
      </c>
      <c r="C865" s="9" t="s">
        <v>155</v>
      </c>
      <c r="D865" s="9" t="s">
        <v>148</v>
      </c>
      <c r="E865" s="9">
        <v>2018</v>
      </c>
      <c r="F865" s="9">
        <v>10</v>
      </c>
      <c r="BE865" s="29">
        <v>69.697209999999998</v>
      </c>
      <c r="BF865" s="29">
        <v>68.215220000000002</v>
      </c>
      <c r="BG865" s="29">
        <v>67.685569999999998</v>
      </c>
      <c r="BH865" s="29">
        <v>67.424999999999997</v>
      </c>
      <c r="BI865" s="29">
        <v>66.059780000000003</v>
      </c>
      <c r="BJ865" s="29">
        <v>65.548140000000004</v>
      </c>
      <c r="BK865" s="29">
        <v>65.181359999999998</v>
      </c>
      <c r="BL865" s="29">
        <v>66.844570000000004</v>
      </c>
      <c r="BM865" s="29">
        <v>72.150930000000002</v>
      </c>
      <c r="BN865" s="29">
        <v>78.585859999999997</v>
      </c>
      <c r="BO865" s="29">
        <v>84.341139999999996</v>
      </c>
      <c r="BP865" s="29">
        <v>86.332149999999999</v>
      </c>
      <c r="BQ865" s="29">
        <v>88.162570000000002</v>
      </c>
      <c r="BR865" s="29">
        <v>89.044719999999998</v>
      </c>
      <c r="BS865" s="29">
        <v>88.333849999999998</v>
      </c>
      <c r="BT865" s="29">
        <v>86.671570000000003</v>
      </c>
      <c r="BU865" s="29">
        <v>86.542069999999995</v>
      </c>
      <c r="BV865" s="29">
        <v>85.374070000000003</v>
      </c>
      <c r="BW865" s="29">
        <v>82.196569999999994</v>
      </c>
      <c r="BX865" s="29">
        <v>79.49736</v>
      </c>
      <c r="BY865" s="29">
        <v>76.171289999999999</v>
      </c>
      <c r="BZ865" s="29">
        <v>73.299220000000005</v>
      </c>
      <c r="CA865" s="29">
        <v>71.866929999999996</v>
      </c>
      <c r="CB865" s="29">
        <v>70.843639999999994</v>
      </c>
    </row>
    <row r="866" spans="1:80" x14ac:dyDescent="0.25">
      <c r="A866" s="9" t="s">
        <v>163</v>
      </c>
      <c r="B866" s="9" t="s">
        <v>165</v>
      </c>
      <c r="C866" s="9" t="s">
        <v>155</v>
      </c>
      <c r="D866" s="9" t="s">
        <v>148</v>
      </c>
      <c r="E866" s="9">
        <v>2019</v>
      </c>
      <c r="F866" s="9">
        <v>5</v>
      </c>
      <c r="BE866" s="29">
        <v>68.260710000000003</v>
      </c>
      <c r="BF866" s="29">
        <v>67.628569999999996</v>
      </c>
      <c r="BG866" s="29">
        <v>67.203580000000002</v>
      </c>
      <c r="BH866" s="29">
        <v>66.68929</v>
      </c>
      <c r="BI866" s="29">
        <v>65.821430000000007</v>
      </c>
      <c r="BJ866" s="29">
        <v>65.203580000000002</v>
      </c>
      <c r="BK866" s="29">
        <v>64.585719999999995</v>
      </c>
      <c r="BL866" s="29">
        <v>68.075000000000003</v>
      </c>
      <c r="BM866" s="29">
        <v>75.771429999999995</v>
      </c>
      <c r="BN866" s="29">
        <v>80.875</v>
      </c>
      <c r="BO866" s="29">
        <v>85.55</v>
      </c>
      <c r="BP866" s="29">
        <v>88.257140000000007</v>
      </c>
      <c r="BQ866" s="29">
        <v>87.860720000000001</v>
      </c>
      <c r="BR866" s="29">
        <v>86.771429999999995</v>
      </c>
      <c r="BS866" s="29">
        <v>86.639279999999999</v>
      </c>
      <c r="BT866" s="29">
        <v>85.432140000000004</v>
      </c>
      <c r="BU866" s="29">
        <v>83.107140000000001</v>
      </c>
      <c r="BV866" s="29">
        <v>81.489289999999997</v>
      </c>
      <c r="BW866" s="29">
        <v>80.942859999999996</v>
      </c>
      <c r="BX866" s="29">
        <v>78.928569999999993</v>
      </c>
      <c r="BY866" s="29">
        <v>74.117859999999993</v>
      </c>
      <c r="BZ866" s="29">
        <v>70.807140000000004</v>
      </c>
      <c r="CA866" s="29">
        <v>69.542850000000001</v>
      </c>
      <c r="CB866" s="29">
        <v>68.453580000000002</v>
      </c>
    </row>
    <row r="867" spans="1:80" x14ac:dyDescent="0.25">
      <c r="A867" s="9" t="s">
        <v>163</v>
      </c>
      <c r="B867" s="9" t="s">
        <v>165</v>
      </c>
      <c r="C867" s="9" t="s">
        <v>155</v>
      </c>
      <c r="D867" s="9" t="s">
        <v>148</v>
      </c>
      <c r="E867" s="9">
        <v>2019</v>
      </c>
      <c r="F867" s="9">
        <v>6</v>
      </c>
      <c r="BE867" s="29">
        <v>66.560860000000005</v>
      </c>
      <c r="BF867" s="29">
        <v>64.484790000000004</v>
      </c>
      <c r="BG867" s="29">
        <v>64.013360000000006</v>
      </c>
      <c r="BH867" s="29">
        <v>63.870640000000002</v>
      </c>
      <c r="BI867" s="29">
        <v>63.884929999999997</v>
      </c>
      <c r="BJ867" s="29">
        <v>63.663499999999999</v>
      </c>
      <c r="BK867" s="29">
        <v>64.251720000000006</v>
      </c>
      <c r="BL867" s="29">
        <v>69.288499999999999</v>
      </c>
      <c r="BM867" s="29">
        <v>72.803719999999998</v>
      </c>
      <c r="BN867" s="29">
        <v>76.165210000000002</v>
      </c>
      <c r="BO867" s="29">
        <v>79.85172</v>
      </c>
      <c r="BP867" s="29">
        <v>82.070499999999996</v>
      </c>
      <c r="BQ867" s="29">
        <v>83.691000000000003</v>
      </c>
      <c r="BR867" s="29">
        <v>84.320499999999996</v>
      </c>
      <c r="BS867" s="29">
        <v>82.734930000000006</v>
      </c>
      <c r="BT867" s="29">
        <v>83.406210000000002</v>
      </c>
      <c r="BU867" s="29">
        <v>83.145650000000003</v>
      </c>
      <c r="BV867" s="29">
        <v>80.912570000000002</v>
      </c>
      <c r="BW867" s="29">
        <v>79.336500000000001</v>
      </c>
      <c r="BX867" s="29">
        <v>77.633070000000004</v>
      </c>
      <c r="BY867" s="29">
        <v>75.349850000000004</v>
      </c>
      <c r="BZ867" s="29">
        <v>72.514279999999999</v>
      </c>
      <c r="CA867" s="29">
        <v>70.896429999999995</v>
      </c>
      <c r="CB867" s="29">
        <v>69.310860000000005</v>
      </c>
    </row>
    <row r="868" spans="1:80" x14ac:dyDescent="0.25">
      <c r="A868" s="9" t="s">
        <v>163</v>
      </c>
      <c r="B868" s="9" t="s">
        <v>165</v>
      </c>
      <c r="C868" s="9" t="s">
        <v>155</v>
      </c>
      <c r="D868" s="9" t="s">
        <v>148</v>
      </c>
      <c r="E868" s="9">
        <v>2019</v>
      </c>
      <c r="F868" s="9">
        <v>7</v>
      </c>
      <c r="BE868" s="29">
        <v>71.924999999999997</v>
      </c>
      <c r="BF868" s="29">
        <v>71.764279999999999</v>
      </c>
      <c r="BG868" s="29">
        <v>71.396429999999995</v>
      </c>
      <c r="BH868" s="29">
        <v>71.278570000000002</v>
      </c>
      <c r="BI868" s="29">
        <v>71.18929</v>
      </c>
      <c r="BJ868" s="29">
        <v>71.057140000000004</v>
      </c>
      <c r="BK868" s="29">
        <v>70.821430000000007</v>
      </c>
      <c r="BL868" s="29">
        <v>72.75</v>
      </c>
      <c r="BM868" s="29">
        <v>75.164280000000005</v>
      </c>
      <c r="BN868" s="29">
        <v>79.135710000000003</v>
      </c>
      <c r="BO868" s="29">
        <v>82.8</v>
      </c>
      <c r="BP868" s="29">
        <v>86.067859999999996</v>
      </c>
      <c r="BQ868" s="29">
        <v>86.846429999999998</v>
      </c>
      <c r="BR868" s="29">
        <v>88.021429999999995</v>
      </c>
      <c r="BS868" s="29">
        <v>88.271429999999995</v>
      </c>
      <c r="BT868" s="29">
        <v>86.596429999999998</v>
      </c>
      <c r="BU868" s="29">
        <v>83.785709999999995</v>
      </c>
      <c r="BV868" s="29">
        <v>81.960719999999995</v>
      </c>
      <c r="BW868" s="29">
        <v>81.635710000000003</v>
      </c>
      <c r="BX868" s="29">
        <v>80.178569999999993</v>
      </c>
      <c r="BY868" s="29">
        <v>76.664280000000005</v>
      </c>
      <c r="BZ868" s="29">
        <v>74.471429999999998</v>
      </c>
      <c r="CA868" s="29">
        <v>73.353570000000005</v>
      </c>
      <c r="CB868" s="29">
        <v>73.014279999999999</v>
      </c>
    </row>
    <row r="869" spans="1:80" x14ac:dyDescent="0.25">
      <c r="A869" s="9" t="s">
        <v>163</v>
      </c>
      <c r="B869" s="9" t="s">
        <v>165</v>
      </c>
      <c r="C869" s="9" t="s">
        <v>155</v>
      </c>
      <c r="D869" s="9" t="s">
        <v>148</v>
      </c>
      <c r="E869" s="9">
        <v>2019</v>
      </c>
      <c r="F869" s="9">
        <v>8</v>
      </c>
      <c r="BE869" s="29">
        <v>73.735770000000002</v>
      </c>
      <c r="BF869" s="29">
        <v>72.840630000000004</v>
      </c>
      <c r="BG869" s="29">
        <v>72.240620000000007</v>
      </c>
      <c r="BH869" s="29">
        <v>71.780630000000002</v>
      </c>
      <c r="BI869" s="29">
        <v>70.926460000000006</v>
      </c>
      <c r="BJ869" s="29">
        <v>70.726460000000003</v>
      </c>
      <c r="BK869" s="29">
        <v>70.560749999999999</v>
      </c>
      <c r="BL869" s="29">
        <v>72.061710000000005</v>
      </c>
      <c r="BM869" s="29">
        <v>76.647199999999998</v>
      </c>
      <c r="BN869" s="29">
        <v>80.608689999999996</v>
      </c>
      <c r="BO869" s="29">
        <v>84.946460000000002</v>
      </c>
      <c r="BP869" s="29">
        <v>86.554919999999996</v>
      </c>
      <c r="BQ869" s="29">
        <v>88.458510000000004</v>
      </c>
      <c r="BR869" s="29">
        <v>87.069950000000006</v>
      </c>
      <c r="BS869" s="29">
        <v>87.351550000000003</v>
      </c>
      <c r="BT869" s="29">
        <v>87.688569999999999</v>
      </c>
      <c r="BU869" s="29">
        <v>87.020110000000003</v>
      </c>
      <c r="BV869" s="29">
        <v>86.514399999999995</v>
      </c>
      <c r="BW869" s="29">
        <v>83.794399999999996</v>
      </c>
      <c r="BX869" s="29">
        <v>81.127200000000002</v>
      </c>
      <c r="BY869" s="29">
        <v>77.994910000000004</v>
      </c>
      <c r="BZ869" s="29">
        <v>75.968689999999995</v>
      </c>
      <c r="CA869" s="29">
        <v>75.297259999999994</v>
      </c>
      <c r="CB869" s="29">
        <v>74.887079999999997</v>
      </c>
    </row>
    <row r="870" spans="1:80" x14ac:dyDescent="0.25">
      <c r="A870" s="9" t="s">
        <v>163</v>
      </c>
      <c r="B870" s="9" t="s">
        <v>165</v>
      </c>
      <c r="C870" s="9" t="s">
        <v>155</v>
      </c>
      <c r="D870" s="9" t="s">
        <v>148</v>
      </c>
      <c r="E870" s="9">
        <v>2019</v>
      </c>
      <c r="F870" s="9">
        <v>9</v>
      </c>
      <c r="BE870" s="29">
        <v>71.821430000000007</v>
      </c>
      <c r="BF870" s="29">
        <v>71.585719999999995</v>
      </c>
      <c r="BG870" s="29">
        <v>71.18929</v>
      </c>
      <c r="BH870" s="29">
        <v>70.807140000000004</v>
      </c>
      <c r="BI870" s="29">
        <v>70.792850000000001</v>
      </c>
      <c r="BJ870" s="29">
        <v>70.203580000000002</v>
      </c>
      <c r="BK870" s="29">
        <v>71.896429999999995</v>
      </c>
      <c r="BL870" s="29">
        <v>72.603570000000005</v>
      </c>
      <c r="BM870" s="29">
        <v>77.710719999999995</v>
      </c>
      <c r="BN870" s="29">
        <v>83.667850000000001</v>
      </c>
      <c r="BO870" s="29">
        <v>88.68929</v>
      </c>
      <c r="BP870" s="29">
        <v>91.542850000000001</v>
      </c>
      <c r="BQ870" s="29">
        <v>91.721429999999998</v>
      </c>
      <c r="BR870" s="29">
        <v>92.146429999999995</v>
      </c>
      <c r="BS870" s="29">
        <v>91.68929</v>
      </c>
      <c r="BT870" s="29">
        <v>91.482140000000001</v>
      </c>
      <c r="BU870" s="29">
        <v>91.7</v>
      </c>
      <c r="BV870" s="29">
        <v>90.082149999999999</v>
      </c>
      <c r="BW870" s="29">
        <v>88.125</v>
      </c>
      <c r="BX870" s="29">
        <v>82.678569999999993</v>
      </c>
      <c r="BY870" s="29">
        <v>79.896429999999995</v>
      </c>
      <c r="BZ870" s="29">
        <v>78.174999999999997</v>
      </c>
      <c r="CA870" s="29">
        <v>76.646429999999995</v>
      </c>
      <c r="CB870" s="29">
        <v>75.174999999999997</v>
      </c>
    </row>
    <row r="871" spans="1:80" x14ac:dyDescent="0.25">
      <c r="A871" s="9" t="s">
        <v>163</v>
      </c>
      <c r="B871" s="9" t="s">
        <v>165</v>
      </c>
      <c r="C871" s="9" t="s">
        <v>155</v>
      </c>
      <c r="D871" s="9" t="s">
        <v>148</v>
      </c>
      <c r="E871" s="9">
        <v>2019</v>
      </c>
      <c r="F871" s="9">
        <v>10</v>
      </c>
      <c r="BE871" s="29">
        <v>69.697209999999998</v>
      </c>
      <c r="BF871" s="29">
        <v>68.215220000000002</v>
      </c>
      <c r="BG871" s="29">
        <v>67.685569999999998</v>
      </c>
      <c r="BH871" s="29">
        <v>67.424999999999997</v>
      </c>
      <c r="BI871" s="29">
        <v>66.059780000000003</v>
      </c>
      <c r="BJ871" s="29">
        <v>65.548140000000004</v>
      </c>
      <c r="BK871" s="29">
        <v>65.181359999999998</v>
      </c>
      <c r="BL871" s="29">
        <v>66.844570000000004</v>
      </c>
      <c r="BM871" s="29">
        <v>72.150930000000002</v>
      </c>
      <c r="BN871" s="29">
        <v>78.585859999999997</v>
      </c>
      <c r="BO871" s="29">
        <v>84.341139999999996</v>
      </c>
      <c r="BP871" s="29">
        <v>86.332149999999999</v>
      </c>
      <c r="BQ871" s="29">
        <v>88.162570000000002</v>
      </c>
      <c r="BR871" s="29">
        <v>89.044719999999998</v>
      </c>
      <c r="BS871" s="29">
        <v>88.333849999999998</v>
      </c>
      <c r="BT871" s="29">
        <v>86.671570000000003</v>
      </c>
      <c r="BU871" s="29">
        <v>86.542069999999995</v>
      </c>
      <c r="BV871" s="29">
        <v>85.374070000000003</v>
      </c>
      <c r="BW871" s="29">
        <v>82.196569999999994</v>
      </c>
      <c r="BX871" s="29">
        <v>79.49736</v>
      </c>
      <c r="BY871" s="29">
        <v>76.171289999999999</v>
      </c>
      <c r="BZ871" s="29">
        <v>73.299220000000005</v>
      </c>
      <c r="CA871" s="29">
        <v>71.866929999999996</v>
      </c>
      <c r="CB871" s="29">
        <v>70.843639999999994</v>
      </c>
    </row>
    <row r="872" spans="1:80" x14ac:dyDescent="0.25">
      <c r="A872" s="9" t="s">
        <v>163</v>
      </c>
      <c r="B872" s="9" t="s">
        <v>165</v>
      </c>
      <c r="C872" s="9" t="s">
        <v>155</v>
      </c>
      <c r="D872" s="9" t="s">
        <v>148</v>
      </c>
      <c r="E872" s="9">
        <v>2020</v>
      </c>
      <c r="F872" s="9">
        <v>5</v>
      </c>
      <c r="BE872" s="29">
        <v>68.260710000000003</v>
      </c>
      <c r="BF872" s="29">
        <v>67.628569999999996</v>
      </c>
      <c r="BG872" s="29">
        <v>67.203580000000002</v>
      </c>
      <c r="BH872" s="29">
        <v>66.68929</v>
      </c>
      <c r="BI872" s="29">
        <v>65.821430000000007</v>
      </c>
      <c r="BJ872" s="29">
        <v>65.203580000000002</v>
      </c>
      <c r="BK872" s="29">
        <v>64.585719999999995</v>
      </c>
      <c r="BL872" s="29">
        <v>68.075000000000003</v>
      </c>
      <c r="BM872" s="29">
        <v>75.771429999999995</v>
      </c>
      <c r="BN872" s="29">
        <v>80.875</v>
      </c>
      <c r="BO872" s="29">
        <v>85.55</v>
      </c>
      <c r="BP872" s="29">
        <v>88.257140000000007</v>
      </c>
      <c r="BQ872" s="29">
        <v>87.860720000000001</v>
      </c>
      <c r="BR872" s="29">
        <v>86.771429999999995</v>
      </c>
      <c r="BS872" s="29">
        <v>86.639279999999999</v>
      </c>
      <c r="BT872" s="29">
        <v>85.432140000000004</v>
      </c>
      <c r="BU872" s="29">
        <v>83.107140000000001</v>
      </c>
      <c r="BV872" s="29">
        <v>81.489289999999997</v>
      </c>
      <c r="BW872" s="29">
        <v>80.942859999999996</v>
      </c>
      <c r="BX872" s="29">
        <v>78.928569999999993</v>
      </c>
      <c r="BY872" s="29">
        <v>74.117859999999993</v>
      </c>
      <c r="BZ872" s="29">
        <v>70.807140000000004</v>
      </c>
      <c r="CA872" s="29">
        <v>69.542850000000001</v>
      </c>
      <c r="CB872" s="29">
        <v>68.453580000000002</v>
      </c>
    </row>
    <row r="873" spans="1:80" x14ac:dyDescent="0.25">
      <c r="A873" s="9" t="s">
        <v>163</v>
      </c>
      <c r="B873" s="9" t="s">
        <v>165</v>
      </c>
      <c r="C873" s="9" t="s">
        <v>155</v>
      </c>
      <c r="D873" s="9" t="s">
        <v>148</v>
      </c>
      <c r="E873" s="9">
        <v>2020</v>
      </c>
      <c r="F873" s="9">
        <v>6</v>
      </c>
      <c r="BE873" s="29">
        <v>66.560860000000005</v>
      </c>
      <c r="BF873" s="29">
        <v>64.484790000000004</v>
      </c>
      <c r="BG873" s="29">
        <v>64.013360000000006</v>
      </c>
      <c r="BH873" s="29">
        <v>63.870640000000002</v>
      </c>
      <c r="BI873" s="29">
        <v>63.884929999999997</v>
      </c>
      <c r="BJ873" s="29">
        <v>63.663499999999999</v>
      </c>
      <c r="BK873" s="29">
        <v>64.251720000000006</v>
      </c>
      <c r="BL873" s="29">
        <v>69.288499999999999</v>
      </c>
      <c r="BM873" s="29">
        <v>72.803719999999998</v>
      </c>
      <c r="BN873" s="29">
        <v>76.165210000000002</v>
      </c>
      <c r="BO873" s="29">
        <v>79.85172</v>
      </c>
      <c r="BP873" s="29">
        <v>82.070499999999996</v>
      </c>
      <c r="BQ873" s="29">
        <v>83.691000000000003</v>
      </c>
      <c r="BR873" s="29">
        <v>84.320499999999996</v>
      </c>
      <c r="BS873" s="29">
        <v>82.734930000000006</v>
      </c>
      <c r="BT873" s="29">
        <v>83.406210000000002</v>
      </c>
      <c r="BU873" s="29">
        <v>83.145650000000003</v>
      </c>
      <c r="BV873" s="29">
        <v>80.912570000000002</v>
      </c>
      <c r="BW873" s="29">
        <v>79.336500000000001</v>
      </c>
      <c r="BX873" s="29">
        <v>77.633070000000004</v>
      </c>
      <c r="BY873" s="29">
        <v>75.349850000000004</v>
      </c>
      <c r="BZ873" s="29">
        <v>72.514279999999999</v>
      </c>
      <c r="CA873" s="29">
        <v>70.896429999999995</v>
      </c>
      <c r="CB873" s="29">
        <v>69.310860000000005</v>
      </c>
    </row>
    <row r="874" spans="1:80" x14ac:dyDescent="0.25">
      <c r="A874" s="9" t="s">
        <v>163</v>
      </c>
      <c r="B874" s="9" t="s">
        <v>165</v>
      </c>
      <c r="C874" s="9" t="s">
        <v>155</v>
      </c>
      <c r="D874" s="9" t="s">
        <v>148</v>
      </c>
      <c r="E874" s="9">
        <v>2020</v>
      </c>
      <c r="F874" s="9">
        <v>7</v>
      </c>
      <c r="BE874" s="29">
        <v>71.924999999999997</v>
      </c>
      <c r="BF874" s="29">
        <v>71.764279999999999</v>
      </c>
      <c r="BG874" s="29">
        <v>71.396429999999995</v>
      </c>
      <c r="BH874" s="29">
        <v>71.278570000000002</v>
      </c>
      <c r="BI874" s="29">
        <v>71.18929</v>
      </c>
      <c r="BJ874" s="29">
        <v>71.057140000000004</v>
      </c>
      <c r="BK874" s="29">
        <v>70.821430000000007</v>
      </c>
      <c r="BL874" s="29">
        <v>72.75</v>
      </c>
      <c r="BM874" s="29">
        <v>75.164280000000005</v>
      </c>
      <c r="BN874" s="29">
        <v>79.135710000000003</v>
      </c>
      <c r="BO874" s="29">
        <v>82.8</v>
      </c>
      <c r="BP874" s="29">
        <v>86.067859999999996</v>
      </c>
      <c r="BQ874" s="29">
        <v>86.846429999999998</v>
      </c>
      <c r="BR874" s="29">
        <v>88.021429999999995</v>
      </c>
      <c r="BS874" s="29">
        <v>88.271429999999995</v>
      </c>
      <c r="BT874" s="29">
        <v>86.596429999999998</v>
      </c>
      <c r="BU874" s="29">
        <v>83.785709999999995</v>
      </c>
      <c r="BV874" s="29">
        <v>81.960719999999995</v>
      </c>
      <c r="BW874" s="29">
        <v>81.635710000000003</v>
      </c>
      <c r="BX874" s="29">
        <v>80.178569999999993</v>
      </c>
      <c r="BY874" s="29">
        <v>76.664280000000005</v>
      </c>
      <c r="BZ874" s="29">
        <v>74.471429999999998</v>
      </c>
      <c r="CA874" s="29">
        <v>73.353570000000005</v>
      </c>
      <c r="CB874" s="29">
        <v>73.014279999999999</v>
      </c>
    </row>
    <row r="875" spans="1:80" x14ac:dyDescent="0.25">
      <c r="A875" s="9" t="s">
        <v>163</v>
      </c>
      <c r="B875" s="9" t="s">
        <v>165</v>
      </c>
      <c r="C875" s="9" t="s">
        <v>155</v>
      </c>
      <c r="D875" s="9" t="s">
        <v>148</v>
      </c>
      <c r="E875" s="9">
        <v>2020</v>
      </c>
      <c r="F875" s="9">
        <v>8</v>
      </c>
      <c r="BE875" s="29">
        <v>73.735770000000002</v>
      </c>
      <c r="BF875" s="29">
        <v>72.840630000000004</v>
      </c>
      <c r="BG875" s="29">
        <v>72.240620000000007</v>
      </c>
      <c r="BH875" s="29">
        <v>71.780630000000002</v>
      </c>
      <c r="BI875" s="29">
        <v>70.926460000000006</v>
      </c>
      <c r="BJ875" s="29">
        <v>70.726460000000003</v>
      </c>
      <c r="BK875" s="29">
        <v>70.560749999999999</v>
      </c>
      <c r="BL875" s="29">
        <v>72.061710000000005</v>
      </c>
      <c r="BM875" s="29">
        <v>76.647199999999998</v>
      </c>
      <c r="BN875" s="29">
        <v>80.608689999999996</v>
      </c>
      <c r="BO875" s="29">
        <v>84.946460000000002</v>
      </c>
      <c r="BP875" s="29">
        <v>86.554919999999996</v>
      </c>
      <c r="BQ875" s="29">
        <v>88.458510000000004</v>
      </c>
      <c r="BR875" s="29">
        <v>87.069950000000006</v>
      </c>
      <c r="BS875" s="29">
        <v>87.351550000000003</v>
      </c>
      <c r="BT875" s="29">
        <v>87.688569999999999</v>
      </c>
      <c r="BU875" s="29">
        <v>87.020110000000003</v>
      </c>
      <c r="BV875" s="29">
        <v>86.514399999999995</v>
      </c>
      <c r="BW875" s="29">
        <v>83.794399999999996</v>
      </c>
      <c r="BX875" s="29">
        <v>81.127200000000002</v>
      </c>
      <c r="BY875" s="29">
        <v>77.994910000000004</v>
      </c>
      <c r="BZ875" s="29">
        <v>75.968689999999995</v>
      </c>
      <c r="CA875" s="29">
        <v>75.297259999999994</v>
      </c>
      <c r="CB875" s="29">
        <v>74.887079999999997</v>
      </c>
    </row>
    <row r="876" spans="1:80" x14ac:dyDescent="0.25">
      <c r="A876" s="9" t="s">
        <v>163</v>
      </c>
      <c r="B876" s="9" t="s">
        <v>165</v>
      </c>
      <c r="C876" s="9" t="s">
        <v>155</v>
      </c>
      <c r="D876" s="9" t="s">
        <v>148</v>
      </c>
      <c r="E876" s="9">
        <v>2020</v>
      </c>
      <c r="F876" s="9">
        <v>9</v>
      </c>
      <c r="BE876" s="29">
        <v>71.821430000000007</v>
      </c>
      <c r="BF876" s="29">
        <v>71.585719999999995</v>
      </c>
      <c r="BG876" s="29">
        <v>71.18929</v>
      </c>
      <c r="BH876" s="29">
        <v>70.807140000000004</v>
      </c>
      <c r="BI876" s="29">
        <v>70.792850000000001</v>
      </c>
      <c r="BJ876" s="29">
        <v>70.203580000000002</v>
      </c>
      <c r="BK876" s="29">
        <v>71.896429999999995</v>
      </c>
      <c r="BL876" s="29">
        <v>72.603570000000005</v>
      </c>
      <c r="BM876" s="29">
        <v>77.710719999999995</v>
      </c>
      <c r="BN876" s="29">
        <v>83.667850000000001</v>
      </c>
      <c r="BO876" s="29">
        <v>88.68929</v>
      </c>
      <c r="BP876" s="29">
        <v>91.542850000000001</v>
      </c>
      <c r="BQ876" s="29">
        <v>91.721429999999998</v>
      </c>
      <c r="BR876" s="29">
        <v>92.146429999999995</v>
      </c>
      <c r="BS876" s="29">
        <v>91.68929</v>
      </c>
      <c r="BT876" s="29">
        <v>91.482140000000001</v>
      </c>
      <c r="BU876" s="29">
        <v>91.7</v>
      </c>
      <c r="BV876" s="29">
        <v>90.082149999999999</v>
      </c>
      <c r="BW876" s="29">
        <v>88.125</v>
      </c>
      <c r="BX876" s="29">
        <v>82.678569999999993</v>
      </c>
      <c r="BY876" s="29">
        <v>79.896429999999995</v>
      </c>
      <c r="BZ876" s="29">
        <v>78.174999999999997</v>
      </c>
      <c r="CA876" s="29">
        <v>76.646429999999995</v>
      </c>
      <c r="CB876" s="29">
        <v>75.174999999999997</v>
      </c>
    </row>
    <row r="877" spans="1:80" x14ac:dyDescent="0.25">
      <c r="A877" s="9" t="s">
        <v>163</v>
      </c>
      <c r="B877" s="9" t="s">
        <v>165</v>
      </c>
      <c r="C877" s="9" t="s">
        <v>155</v>
      </c>
      <c r="D877" s="9" t="s">
        <v>148</v>
      </c>
      <c r="E877" s="9">
        <v>2020</v>
      </c>
      <c r="F877" s="9">
        <v>10</v>
      </c>
      <c r="BE877" s="29">
        <v>69.697209999999998</v>
      </c>
      <c r="BF877" s="29">
        <v>68.215220000000002</v>
      </c>
      <c r="BG877" s="29">
        <v>67.685569999999998</v>
      </c>
      <c r="BH877" s="29">
        <v>67.424999999999997</v>
      </c>
      <c r="BI877" s="29">
        <v>66.059780000000003</v>
      </c>
      <c r="BJ877" s="29">
        <v>65.548140000000004</v>
      </c>
      <c r="BK877" s="29">
        <v>65.181359999999998</v>
      </c>
      <c r="BL877" s="29">
        <v>66.844570000000004</v>
      </c>
      <c r="BM877" s="29">
        <v>72.150930000000002</v>
      </c>
      <c r="BN877" s="29">
        <v>78.585859999999997</v>
      </c>
      <c r="BO877" s="29">
        <v>84.341139999999996</v>
      </c>
      <c r="BP877" s="29">
        <v>86.332149999999999</v>
      </c>
      <c r="BQ877" s="29">
        <v>88.162570000000002</v>
      </c>
      <c r="BR877" s="29">
        <v>89.044719999999998</v>
      </c>
      <c r="BS877" s="29">
        <v>88.333849999999998</v>
      </c>
      <c r="BT877" s="29">
        <v>86.671570000000003</v>
      </c>
      <c r="BU877" s="29">
        <v>86.542069999999995</v>
      </c>
      <c r="BV877" s="29">
        <v>85.374070000000003</v>
      </c>
      <c r="BW877" s="29">
        <v>82.196569999999994</v>
      </c>
      <c r="BX877" s="29">
        <v>79.49736</v>
      </c>
      <c r="BY877" s="29">
        <v>76.171289999999999</v>
      </c>
      <c r="BZ877" s="29">
        <v>73.299220000000005</v>
      </c>
      <c r="CA877" s="29">
        <v>71.866929999999996</v>
      </c>
      <c r="CB877" s="29">
        <v>70.843639999999994</v>
      </c>
    </row>
    <row r="878" spans="1:80" x14ac:dyDescent="0.25">
      <c r="A878" s="9" t="s">
        <v>163</v>
      </c>
      <c r="B878" s="9" t="s">
        <v>165</v>
      </c>
      <c r="C878" s="9" t="s">
        <v>155</v>
      </c>
      <c r="D878" s="9" t="s">
        <v>148</v>
      </c>
      <c r="E878" s="9">
        <v>2021</v>
      </c>
      <c r="F878" s="9">
        <v>5</v>
      </c>
      <c r="BE878" s="29">
        <v>68.260710000000003</v>
      </c>
      <c r="BF878" s="29">
        <v>67.628569999999996</v>
      </c>
      <c r="BG878" s="29">
        <v>67.203580000000002</v>
      </c>
      <c r="BH878" s="29">
        <v>66.68929</v>
      </c>
      <c r="BI878" s="29">
        <v>65.821430000000007</v>
      </c>
      <c r="BJ878" s="29">
        <v>65.203580000000002</v>
      </c>
      <c r="BK878" s="29">
        <v>64.585719999999995</v>
      </c>
      <c r="BL878" s="29">
        <v>68.075000000000003</v>
      </c>
      <c r="BM878" s="29">
        <v>75.771429999999995</v>
      </c>
      <c r="BN878" s="29">
        <v>80.875</v>
      </c>
      <c r="BO878" s="29">
        <v>85.55</v>
      </c>
      <c r="BP878" s="29">
        <v>88.257140000000007</v>
      </c>
      <c r="BQ878" s="29">
        <v>87.860720000000001</v>
      </c>
      <c r="BR878" s="29">
        <v>86.771429999999995</v>
      </c>
      <c r="BS878" s="29">
        <v>86.639279999999999</v>
      </c>
      <c r="BT878" s="29">
        <v>85.432140000000004</v>
      </c>
      <c r="BU878" s="29">
        <v>83.107140000000001</v>
      </c>
      <c r="BV878" s="29">
        <v>81.489289999999997</v>
      </c>
      <c r="BW878" s="29">
        <v>80.942859999999996</v>
      </c>
      <c r="BX878" s="29">
        <v>78.928569999999993</v>
      </c>
      <c r="BY878" s="29">
        <v>74.117859999999993</v>
      </c>
      <c r="BZ878" s="29">
        <v>70.807140000000004</v>
      </c>
      <c r="CA878" s="29">
        <v>69.542850000000001</v>
      </c>
      <c r="CB878" s="29">
        <v>68.453580000000002</v>
      </c>
    </row>
    <row r="879" spans="1:80" x14ac:dyDescent="0.25">
      <c r="A879" s="9" t="s">
        <v>163</v>
      </c>
      <c r="B879" s="9" t="s">
        <v>165</v>
      </c>
      <c r="C879" s="9" t="s">
        <v>155</v>
      </c>
      <c r="D879" s="9" t="s">
        <v>148</v>
      </c>
      <c r="E879" s="9">
        <v>2021</v>
      </c>
      <c r="F879" s="9">
        <v>6</v>
      </c>
      <c r="BE879" s="29">
        <v>66.560860000000005</v>
      </c>
      <c r="BF879" s="29">
        <v>64.484790000000004</v>
      </c>
      <c r="BG879" s="29">
        <v>64.013360000000006</v>
      </c>
      <c r="BH879" s="29">
        <v>63.870640000000002</v>
      </c>
      <c r="BI879" s="29">
        <v>63.884929999999997</v>
      </c>
      <c r="BJ879" s="29">
        <v>63.663499999999999</v>
      </c>
      <c r="BK879" s="29">
        <v>64.251720000000006</v>
      </c>
      <c r="BL879" s="29">
        <v>69.288499999999999</v>
      </c>
      <c r="BM879" s="29">
        <v>72.803719999999998</v>
      </c>
      <c r="BN879" s="29">
        <v>76.165210000000002</v>
      </c>
      <c r="BO879" s="29">
        <v>79.85172</v>
      </c>
      <c r="BP879" s="29">
        <v>82.070499999999996</v>
      </c>
      <c r="BQ879" s="29">
        <v>83.691000000000003</v>
      </c>
      <c r="BR879" s="29">
        <v>84.320499999999996</v>
      </c>
      <c r="BS879" s="29">
        <v>82.734930000000006</v>
      </c>
      <c r="BT879" s="29">
        <v>83.406210000000002</v>
      </c>
      <c r="BU879" s="29">
        <v>83.145650000000003</v>
      </c>
      <c r="BV879" s="29">
        <v>80.912570000000002</v>
      </c>
      <c r="BW879" s="29">
        <v>79.336500000000001</v>
      </c>
      <c r="BX879" s="29">
        <v>77.633070000000004</v>
      </c>
      <c r="BY879" s="29">
        <v>75.349850000000004</v>
      </c>
      <c r="BZ879" s="29">
        <v>72.514279999999999</v>
      </c>
      <c r="CA879" s="29">
        <v>70.896429999999995</v>
      </c>
      <c r="CB879" s="29">
        <v>69.310860000000005</v>
      </c>
    </row>
    <row r="880" spans="1:80" x14ac:dyDescent="0.25">
      <c r="A880" s="9" t="s">
        <v>163</v>
      </c>
      <c r="B880" s="9" t="s">
        <v>165</v>
      </c>
      <c r="C880" s="9" t="s">
        <v>155</v>
      </c>
      <c r="D880" s="9" t="s">
        <v>148</v>
      </c>
      <c r="E880" s="9">
        <v>2021</v>
      </c>
      <c r="F880" s="9">
        <v>7</v>
      </c>
      <c r="BE880" s="29">
        <v>71.924999999999997</v>
      </c>
      <c r="BF880" s="29">
        <v>71.764279999999999</v>
      </c>
      <c r="BG880" s="29">
        <v>71.396429999999995</v>
      </c>
      <c r="BH880" s="29">
        <v>71.278570000000002</v>
      </c>
      <c r="BI880" s="29">
        <v>71.18929</v>
      </c>
      <c r="BJ880" s="29">
        <v>71.057140000000004</v>
      </c>
      <c r="BK880" s="29">
        <v>70.821430000000007</v>
      </c>
      <c r="BL880" s="29">
        <v>72.75</v>
      </c>
      <c r="BM880" s="29">
        <v>75.164280000000005</v>
      </c>
      <c r="BN880" s="29">
        <v>79.135710000000003</v>
      </c>
      <c r="BO880" s="29">
        <v>82.8</v>
      </c>
      <c r="BP880" s="29">
        <v>86.067859999999996</v>
      </c>
      <c r="BQ880" s="29">
        <v>86.846429999999998</v>
      </c>
      <c r="BR880" s="29">
        <v>88.021429999999995</v>
      </c>
      <c r="BS880" s="29">
        <v>88.271429999999995</v>
      </c>
      <c r="BT880" s="29">
        <v>86.596429999999998</v>
      </c>
      <c r="BU880" s="29">
        <v>83.785709999999995</v>
      </c>
      <c r="BV880" s="29">
        <v>81.960719999999995</v>
      </c>
      <c r="BW880" s="29">
        <v>81.635710000000003</v>
      </c>
      <c r="BX880" s="29">
        <v>80.178569999999993</v>
      </c>
      <c r="BY880" s="29">
        <v>76.664280000000005</v>
      </c>
      <c r="BZ880" s="29">
        <v>74.471429999999998</v>
      </c>
      <c r="CA880" s="29">
        <v>73.353570000000005</v>
      </c>
      <c r="CB880" s="29">
        <v>73.014279999999999</v>
      </c>
    </row>
    <row r="881" spans="1:80" x14ac:dyDescent="0.25">
      <c r="A881" s="9" t="s">
        <v>163</v>
      </c>
      <c r="B881" s="9" t="s">
        <v>165</v>
      </c>
      <c r="C881" s="9" t="s">
        <v>155</v>
      </c>
      <c r="D881" s="9" t="s">
        <v>148</v>
      </c>
      <c r="E881" s="9">
        <v>2021</v>
      </c>
      <c r="F881" s="9">
        <v>8</v>
      </c>
      <c r="BE881" s="29">
        <v>73.735770000000002</v>
      </c>
      <c r="BF881" s="29">
        <v>72.840630000000004</v>
      </c>
      <c r="BG881" s="29">
        <v>72.240620000000007</v>
      </c>
      <c r="BH881" s="29">
        <v>71.780630000000002</v>
      </c>
      <c r="BI881" s="29">
        <v>70.926460000000006</v>
      </c>
      <c r="BJ881" s="29">
        <v>70.726460000000003</v>
      </c>
      <c r="BK881" s="29">
        <v>70.560749999999999</v>
      </c>
      <c r="BL881" s="29">
        <v>72.061710000000005</v>
      </c>
      <c r="BM881" s="29">
        <v>76.647199999999998</v>
      </c>
      <c r="BN881" s="29">
        <v>80.608689999999996</v>
      </c>
      <c r="BO881" s="29">
        <v>84.946460000000002</v>
      </c>
      <c r="BP881" s="29">
        <v>86.554919999999996</v>
      </c>
      <c r="BQ881" s="29">
        <v>88.458510000000004</v>
      </c>
      <c r="BR881" s="29">
        <v>87.069950000000006</v>
      </c>
      <c r="BS881" s="29">
        <v>87.351550000000003</v>
      </c>
      <c r="BT881" s="29">
        <v>87.688569999999999</v>
      </c>
      <c r="BU881" s="29">
        <v>87.020110000000003</v>
      </c>
      <c r="BV881" s="29">
        <v>86.514399999999995</v>
      </c>
      <c r="BW881" s="29">
        <v>83.794399999999996</v>
      </c>
      <c r="BX881" s="29">
        <v>81.127200000000002</v>
      </c>
      <c r="BY881" s="29">
        <v>77.994910000000004</v>
      </c>
      <c r="BZ881" s="29">
        <v>75.968689999999995</v>
      </c>
      <c r="CA881" s="29">
        <v>75.297259999999994</v>
      </c>
      <c r="CB881" s="29">
        <v>74.887079999999997</v>
      </c>
    </row>
    <row r="882" spans="1:80" x14ac:dyDescent="0.25">
      <c r="A882" s="9" t="s">
        <v>163</v>
      </c>
      <c r="B882" s="9" t="s">
        <v>165</v>
      </c>
      <c r="C882" s="9" t="s">
        <v>155</v>
      </c>
      <c r="D882" s="9" t="s">
        <v>148</v>
      </c>
      <c r="E882" s="9">
        <v>2021</v>
      </c>
      <c r="F882" s="9">
        <v>9</v>
      </c>
      <c r="BE882" s="29">
        <v>71.821430000000007</v>
      </c>
      <c r="BF882" s="29">
        <v>71.585719999999995</v>
      </c>
      <c r="BG882" s="29">
        <v>71.18929</v>
      </c>
      <c r="BH882" s="29">
        <v>70.807140000000004</v>
      </c>
      <c r="BI882" s="29">
        <v>70.792850000000001</v>
      </c>
      <c r="BJ882" s="29">
        <v>70.203580000000002</v>
      </c>
      <c r="BK882" s="29">
        <v>71.896429999999995</v>
      </c>
      <c r="BL882" s="29">
        <v>72.603570000000005</v>
      </c>
      <c r="BM882" s="29">
        <v>77.710719999999995</v>
      </c>
      <c r="BN882" s="29">
        <v>83.667850000000001</v>
      </c>
      <c r="BO882" s="29">
        <v>88.68929</v>
      </c>
      <c r="BP882" s="29">
        <v>91.542850000000001</v>
      </c>
      <c r="BQ882" s="29">
        <v>91.721429999999998</v>
      </c>
      <c r="BR882" s="29">
        <v>92.146429999999995</v>
      </c>
      <c r="BS882" s="29">
        <v>91.68929</v>
      </c>
      <c r="BT882" s="29">
        <v>91.482140000000001</v>
      </c>
      <c r="BU882" s="29">
        <v>91.7</v>
      </c>
      <c r="BV882" s="29">
        <v>90.082149999999999</v>
      </c>
      <c r="BW882" s="29">
        <v>88.125</v>
      </c>
      <c r="BX882" s="29">
        <v>82.678569999999993</v>
      </c>
      <c r="BY882" s="29">
        <v>79.896429999999995</v>
      </c>
      <c r="BZ882" s="29">
        <v>78.174999999999997</v>
      </c>
      <c r="CA882" s="29">
        <v>76.646429999999995</v>
      </c>
      <c r="CB882" s="29">
        <v>75.174999999999997</v>
      </c>
    </row>
    <row r="883" spans="1:80" x14ac:dyDescent="0.25">
      <c r="A883" s="9" t="s">
        <v>163</v>
      </c>
      <c r="B883" s="9" t="s">
        <v>165</v>
      </c>
      <c r="C883" s="9" t="s">
        <v>155</v>
      </c>
      <c r="D883" s="9" t="s">
        <v>148</v>
      </c>
      <c r="E883" s="9">
        <v>2021</v>
      </c>
      <c r="F883" s="9">
        <v>10</v>
      </c>
      <c r="BE883" s="29">
        <v>69.697209999999998</v>
      </c>
      <c r="BF883" s="29">
        <v>68.215220000000002</v>
      </c>
      <c r="BG883" s="29">
        <v>67.685569999999998</v>
      </c>
      <c r="BH883" s="29">
        <v>67.424999999999997</v>
      </c>
      <c r="BI883" s="29">
        <v>66.059780000000003</v>
      </c>
      <c r="BJ883" s="29">
        <v>65.548140000000004</v>
      </c>
      <c r="BK883" s="29">
        <v>65.181359999999998</v>
      </c>
      <c r="BL883" s="29">
        <v>66.844570000000004</v>
      </c>
      <c r="BM883" s="29">
        <v>72.150930000000002</v>
      </c>
      <c r="BN883" s="29">
        <v>78.585859999999997</v>
      </c>
      <c r="BO883" s="29">
        <v>84.341139999999996</v>
      </c>
      <c r="BP883" s="29">
        <v>86.332149999999999</v>
      </c>
      <c r="BQ883" s="29">
        <v>88.162570000000002</v>
      </c>
      <c r="BR883" s="29">
        <v>89.044719999999998</v>
      </c>
      <c r="BS883" s="29">
        <v>88.333849999999998</v>
      </c>
      <c r="BT883" s="29">
        <v>86.671570000000003</v>
      </c>
      <c r="BU883" s="29">
        <v>86.542069999999995</v>
      </c>
      <c r="BV883" s="29">
        <v>85.374070000000003</v>
      </c>
      <c r="BW883" s="29">
        <v>82.196569999999994</v>
      </c>
      <c r="BX883" s="29">
        <v>79.49736</v>
      </c>
      <c r="BY883" s="29">
        <v>76.171289999999999</v>
      </c>
      <c r="BZ883" s="29">
        <v>73.299220000000005</v>
      </c>
      <c r="CA883" s="29">
        <v>71.866929999999996</v>
      </c>
      <c r="CB883" s="29">
        <v>70.843639999999994</v>
      </c>
    </row>
    <row r="884" spans="1:80" x14ac:dyDescent="0.25">
      <c r="A884" s="9" t="s">
        <v>163</v>
      </c>
      <c r="B884" s="9" t="s">
        <v>165</v>
      </c>
      <c r="C884" s="9" t="s">
        <v>155</v>
      </c>
      <c r="D884" s="9" t="s">
        <v>148</v>
      </c>
      <c r="E884" s="9">
        <v>2022</v>
      </c>
      <c r="F884" s="9">
        <v>5</v>
      </c>
      <c r="BE884" s="29">
        <v>68.260710000000003</v>
      </c>
      <c r="BF884" s="29">
        <v>67.628569999999996</v>
      </c>
      <c r="BG884" s="29">
        <v>67.203580000000002</v>
      </c>
      <c r="BH884" s="29">
        <v>66.68929</v>
      </c>
      <c r="BI884" s="29">
        <v>65.821430000000007</v>
      </c>
      <c r="BJ884" s="29">
        <v>65.203580000000002</v>
      </c>
      <c r="BK884" s="29">
        <v>64.585719999999995</v>
      </c>
      <c r="BL884" s="29">
        <v>68.075000000000003</v>
      </c>
      <c r="BM884" s="29">
        <v>75.771429999999995</v>
      </c>
      <c r="BN884" s="29">
        <v>80.875</v>
      </c>
      <c r="BO884" s="29">
        <v>85.55</v>
      </c>
      <c r="BP884" s="29">
        <v>88.257140000000007</v>
      </c>
      <c r="BQ884" s="29">
        <v>87.860720000000001</v>
      </c>
      <c r="BR884" s="29">
        <v>86.771429999999995</v>
      </c>
      <c r="BS884" s="29">
        <v>86.639279999999999</v>
      </c>
      <c r="BT884" s="29">
        <v>85.432140000000004</v>
      </c>
      <c r="BU884" s="29">
        <v>83.107140000000001</v>
      </c>
      <c r="BV884" s="29">
        <v>81.489289999999997</v>
      </c>
      <c r="BW884" s="29">
        <v>80.942859999999996</v>
      </c>
      <c r="BX884" s="29">
        <v>78.928569999999993</v>
      </c>
      <c r="BY884" s="29">
        <v>74.117859999999993</v>
      </c>
      <c r="BZ884" s="29">
        <v>70.807140000000004</v>
      </c>
      <c r="CA884" s="29">
        <v>69.542850000000001</v>
      </c>
      <c r="CB884" s="29">
        <v>68.453580000000002</v>
      </c>
    </row>
    <row r="885" spans="1:80" x14ac:dyDescent="0.25">
      <c r="A885" s="9" t="s">
        <v>163</v>
      </c>
      <c r="B885" s="9" t="s">
        <v>165</v>
      </c>
      <c r="C885" s="9" t="s">
        <v>155</v>
      </c>
      <c r="D885" s="9" t="s">
        <v>148</v>
      </c>
      <c r="E885" s="9">
        <v>2022</v>
      </c>
      <c r="F885" s="9">
        <v>6</v>
      </c>
      <c r="BE885" s="29">
        <v>66.560860000000005</v>
      </c>
      <c r="BF885" s="29">
        <v>64.484790000000004</v>
      </c>
      <c r="BG885" s="29">
        <v>64.013360000000006</v>
      </c>
      <c r="BH885" s="29">
        <v>63.870640000000002</v>
      </c>
      <c r="BI885" s="29">
        <v>63.884929999999997</v>
      </c>
      <c r="BJ885" s="29">
        <v>63.663499999999999</v>
      </c>
      <c r="BK885" s="29">
        <v>64.251720000000006</v>
      </c>
      <c r="BL885" s="29">
        <v>69.288499999999999</v>
      </c>
      <c r="BM885" s="29">
        <v>72.803719999999998</v>
      </c>
      <c r="BN885" s="29">
        <v>76.165210000000002</v>
      </c>
      <c r="BO885" s="29">
        <v>79.85172</v>
      </c>
      <c r="BP885" s="29">
        <v>82.070499999999996</v>
      </c>
      <c r="BQ885" s="29">
        <v>83.691000000000003</v>
      </c>
      <c r="BR885" s="29">
        <v>84.320499999999996</v>
      </c>
      <c r="BS885" s="29">
        <v>82.734930000000006</v>
      </c>
      <c r="BT885" s="29">
        <v>83.406210000000002</v>
      </c>
      <c r="BU885" s="29">
        <v>83.145650000000003</v>
      </c>
      <c r="BV885" s="29">
        <v>80.912570000000002</v>
      </c>
      <c r="BW885" s="29">
        <v>79.336500000000001</v>
      </c>
      <c r="BX885" s="29">
        <v>77.633070000000004</v>
      </c>
      <c r="BY885" s="29">
        <v>75.349850000000004</v>
      </c>
      <c r="BZ885" s="29">
        <v>72.514279999999999</v>
      </c>
      <c r="CA885" s="29">
        <v>70.896429999999995</v>
      </c>
      <c r="CB885" s="29">
        <v>69.310860000000005</v>
      </c>
    </row>
    <row r="886" spans="1:80" x14ac:dyDescent="0.25">
      <c r="A886" s="9" t="s">
        <v>163</v>
      </c>
      <c r="B886" s="9" t="s">
        <v>165</v>
      </c>
      <c r="C886" s="9" t="s">
        <v>155</v>
      </c>
      <c r="D886" s="9" t="s">
        <v>148</v>
      </c>
      <c r="E886" s="9">
        <v>2022</v>
      </c>
      <c r="F886" s="9">
        <v>7</v>
      </c>
      <c r="BE886" s="29">
        <v>71.924999999999997</v>
      </c>
      <c r="BF886" s="29">
        <v>71.764279999999999</v>
      </c>
      <c r="BG886" s="29">
        <v>71.396429999999995</v>
      </c>
      <c r="BH886" s="29">
        <v>71.278570000000002</v>
      </c>
      <c r="BI886" s="29">
        <v>71.18929</v>
      </c>
      <c r="BJ886" s="29">
        <v>71.057140000000004</v>
      </c>
      <c r="BK886" s="29">
        <v>70.821430000000007</v>
      </c>
      <c r="BL886" s="29">
        <v>72.75</v>
      </c>
      <c r="BM886" s="29">
        <v>75.164280000000005</v>
      </c>
      <c r="BN886" s="29">
        <v>79.135710000000003</v>
      </c>
      <c r="BO886" s="29">
        <v>82.8</v>
      </c>
      <c r="BP886" s="29">
        <v>86.067859999999996</v>
      </c>
      <c r="BQ886" s="29">
        <v>86.846429999999998</v>
      </c>
      <c r="BR886" s="29">
        <v>88.021429999999995</v>
      </c>
      <c r="BS886" s="29">
        <v>88.271429999999995</v>
      </c>
      <c r="BT886" s="29">
        <v>86.596429999999998</v>
      </c>
      <c r="BU886" s="29">
        <v>83.785709999999995</v>
      </c>
      <c r="BV886" s="29">
        <v>81.960719999999995</v>
      </c>
      <c r="BW886" s="29">
        <v>81.635710000000003</v>
      </c>
      <c r="BX886" s="29">
        <v>80.178569999999993</v>
      </c>
      <c r="BY886" s="29">
        <v>76.664280000000005</v>
      </c>
      <c r="BZ886" s="29">
        <v>74.471429999999998</v>
      </c>
      <c r="CA886" s="29">
        <v>73.353570000000005</v>
      </c>
      <c r="CB886" s="29">
        <v>73.014279999999999</v>
      </c>
    </row>
    <row r="887" spans="1:80" x14ac:dyDescent="0.25">
      <c r="A887" s="9" t="s">
        <v>163</v>
      </c>
      <c r="B887" s="9" t="s">
        <v>165</v>
      </c>
      <c r="C887" s="9" t="s">
        <v>155</v>
      </c>
      <c r="D887" s="9" t="s">
        <v>148</v>
      </c>
      <c r="E887" s="9">
        <v>2022</v>
      </c>
      <c r="F887" s="9">
        <v>8</v>
      </c>
      <c r="BE887" s="29">
        <v>73.735770000000002</v>
      </c>
      <c r="BF887" s="29">
        <v>72.840630000000004</v>
      </c>
      <c r="BG887" s="29">
        <v>72.240620000000007</v>
      </c>
      <c r="BH887" s="29">
        <v>71.780630000000002</v>
      </c>
      <c r="BI887" s="29">
        <v>70.926460000000006</v>
      </c>
      <c r="BJ887" s="29">
        <v>70.726460000000003</v>
      </c>
      <c r="BK887" s="29">
        <v>70.560749999999999</v>
      </c>
      <c r="BL887" s="29">
        <v>72.061710000000005</v>
      </c>
      <c r="BM887" s="29">
        <v>76.647199999999998</v>
      </c>
      <c r="BN887" s="29">
        <v>80.608689999999996</v>
      </c>
      <c r="BO887" s="29">
        <v>84.946460000000002</v>
      </c>
      <c r="BP887" s="29">
        <v>86.554919999999996</v>
      </c>
      <c r="BQ887" s="29">
        <v>88.458510000000004</v>
      </c>
      <c r="BR887" s="29">
        <v>87.069950000000006</v>
      </c>
      <c r="BS887" s="29">
        <v>87.351550000000003</v>
      </c>
      <c r="BT887" s="29">
        <v>87.688569999999999</v>
      </c>
      <c r="BU887" s="29">
        <v>87.020110000000003</v>
      </c>
      <c r="BV887" s="29">
        <v>86.514399999999995</v>
      </c>
      <c r="BW887" s="29">
        <v>83.794399999999996</v>
      </c>
      <c r="BX887" s="29">
        <v>81.127200000000002</v>
      </c>
      <c r="BY887" s="29">
        <v>77.994910000000004</v>
      </c>
      <c r="BZ887" s="29">
        <v>75.968689999999995</v>
      </c>
      <c r="CA887" s="29">
        <v>75.297259999999994</v>
      </c>
      <c r="CB887" s="29">
        <v>74.887079999999997</v>
      </c>
    </row>
    <row r="888" spans="1:80" x14ac:dyDescent="0.25">
      <c r="A888" s="9" t="s">
        <v>163</v>
      </c>
      <c r="B888" s="9" t="s">
        <v>165</v>
      </c>
      <c r="C888" s="9" t="s">
        <v>155</v>
      </c>
      <c r="D888" s="9" t="s">
        <v>148</v>
      </c>
      <c r="E888" s="9">
        <v>2022</v>
      </c>
      <c r="F888" s="9">
        <v>9</v>
      </c>
      <c r="BE888" s="29">
        <v>71.821430000000007</v>
      </c>
      <c r="BF888" s="29">
        <v>71.585719999999995</v>
      </c>
      <c r="BG888" s="29">
        <v>71.18929</v>
      </c>
      <c r="BH888" s="29">
        <v>70.807140000000004</v>
      </c>
      <c r="BI888" s="29">
        <v>70.792850000000001</v>
      </c>
      <c r="BJ888" s="29">
        <v>70.203580000000002</v>
      </c>
      <c r="BK888" s="29">
        <v>71.896429999999995</v>
      </c>
      <c r="BL888" s="29">
        <v>72.603570000000005</v>
      </c>
      <c r="BM888" s="29">
        <v>77.710719999999995</v>
      </c>
      <c r="BN888" s="29">
        <v>83.667850000000001</v>
      </c>
      <c r="BO888" s="29">
        <v>88.68929</v>
      </c>
      <c r="BP888" s="29">
        <v>91.542850000000001</v>
      </c>
      <c r="BQ888" s="29">
        <v>91.721429999999998</v>
      </c>
      <c r="BR888" s="29">
        <v>92.146429999999995</v>
      </c>
      <c r="BS888" s="29">
        <v>91.68929</v>
      </c>
      <c r="BT888" s="29">
        <v>91.482140000000001</v>
      </c>
      <c r="BU888" s="29">
        <v>91.7</v>
      </c>
      <c r="BV888" s="29">
        <v>90.082149999999999</v>
      </c>
      <c r="BW888" s="29">
        <v>88.125</v>
      </c>
      <c r="BX888" s="29">
        <v>82.678569999999993</v>
      </c>
      <c r="BY888" s="29">
        <v>79.896429999999995</v>
      </c>
      <c r="BZ888" s="29">
        <v>78.174999999999997</v>
      </c>
      <c r="CA888" s="29">
        <v>76.646429999999995</v>
      </c>
      <c r="CB888" s="29">
        <v>75.174999999999997</v>
      </c>
    </row>
    <row r="889" spans="1:80" x14ac:dyDescent="0.25">
      <c r="A889" s="9" t="s">
        <v>163</v>
      </c>
      <c r="B889" s="9" t="s">
        <v>165</v>
      </c>
      <c r="C889" s="9" t="s">
        <v>155</v>
      </c>
      <c r="D889" s="9" t="s">
        <v>148</v>
      </c>
      <c r="E889" s="9">
        <v>2022</v>
      </c>
      <c r="F889" s="9">
        <v>10</v>
      </c>
      <c r="BE889" s="29">
        <v>69.697209999999998</v>
      </c>
      <c r="BF889" s="29">
        <v>68.215220000000002</v>
      </c>
      <c r="BG889" s="29">
        <v>67.685569999999998</v>
      </c>
      <c r="BH889" s="29">
        <v>67.424999999999997</v>
      </c>
      <c r="BI889" s="29">
        <v>66.059780000000003</v>
      </c>
      <c r="BJ889" s="29">
        <v>65.548140000000004</v>
      </c>
      <c r="BK889" s="29">
        <v>65.181359999999998</v>
      </c>
      <c r="BL889" s="29">
        <v>66.844570000000004</v>
      </c>
      <c r="BM889" s="29">
        <v>72.150930000000002</v>
      </c>
      <c r="BN889" s="29">
        <v>78.585859999999997</v>
      </c>
      <c r="BO889" s="29">
        <v>84.341139999999996</v>
      </c>
      <c r="BP889" s="29">
        <v>86.332149999999999</v>
      </c>
      <c r="BQ889" s="29">
        <v>88.162570000000002</v>
      </c>
      <c r="BR889" s="29">
        <v>89.044719999999998</v>
      </c>
      <c r="BS889" s="29">
        <v>88.333849999999998</v>
      </c>
      <c r="BT889" s="29">
        <v>86.671570000000003</v>
      </c>
      <c r="BU889" s="29">
        <v>86.542069999999995</v>
      </c>
      <c r="BV889" s="29">
        <v>85.374070000000003</v>
      </c>
      <c r="BW889" s="29">
        <v>82.196569999999994</v>
      </c>
      <c r="BX889" s="29">
        <v>79.49736</v>
      </c>
      <c r="BY889" s="29">
        <v>76.171289999999999</v>
      </c>
      <c r="BZ889" s="29">
        <v>73.299220000000005</v>
      </c>
      <c r="CA889" s="29">
        <v>71.866929999999996</v>
      </c>
      <c r="CB889" s="29">
        <v>70.843639999999994</v>
      </c>
    </row>
    <row r="890" spans="1:80" x14ac:dyDescent="0.25">
      <c r="A890" s="9" t="s">
        <v>163</v>
      </c>
      <c r="B890" s="9" t="s">
        <v>165</v>
      </c>
      <c r="C890" s="9" t="s">
        <v>155</v>
      </c>
      <c r="D890" s="9" t="s">
        <v>148</v>
      </c>
      <c r="E890" s="9">
        <v>2023</v>
      </c>
      <c r="F890" s="9">
        <v>5</v>
      </c>
      <c r="BE890" s="29">
        <v>68.260710000000003</v>
      </c>
      <c r="BF890" s="29">
        <v>67.628569999999996</v>
      </c>
      <c r="BG890" s="29">
        <v>67.203580000000002</v>
      </c>
      <c r="BH890" s="29">
        <v>66.68929</v>
      </c>
      <c r="BI890" s="29">
        <v>65.821430000000007</v>
      </c>
      <c r="BJ890" s="29">
        <v>65.203580000000002</v>
      </c>
      <c r="BK890" s="29">
        <v>64.585719999999995</v>
      </c>
      <c r="BL890" s="29">
        <v>68.075000000000003</v>
      </c>
      <c r="BM890" s="29">
        <v>75.771429999999995</v>
      </c>
      <c r="BN890" s="29">
        <v>80.875</v>
      </c>
      <c r="BO890" s="29">
        <v>85.55</v>
      </c>
      <c r="BP890" s="29">
        <v>88.257140000000007</v>
      </c>
      <c r="BQ890" s="29">
        <v>87.860720000000001</v>
      </c>
      <c r="BR890" s="29">
        <v>86.771429999999995</v>
      </c>
      <c r="BS890" s="29">
        <v>86.639279999999999</v>
      </c>
      <c r="BT890" s="29">
        <v>85.432140000000004</v>
      </c>
      <c r="BU890" s="29">
        <v>83.107140000000001</v>
      </c>
      <c r="BV890" s="29">
        <v>81.489289999999997</v>
      </c>
      <c r="BW890" s="29">
        <v>80.942859999999996</v>
      </c>
      <c r="BX890" s="29">
        <v>78.928569999999993</v>
      </c>
      <c r="BY890" s="29">
        <v>74.117859999999993</v>
      </c>
      <c r="BZ890" s="29">
        <v>70.807140000000004</v>
      </c>
      <c r="CA890" s="29">
        <v>69.542850000000001</v>
      </c>
      <c r="CB890" s="29">
        <v>68.453580000000002</v>
      </c>
    </row>
    <row r="891" spans="1:80" x14ac:dyDescent="0.25">
      <c r="A891" s="9" t="s">
        <v>163</v>
      </c>
      <c r="B891" s="9" t="s">
        <v>165</v>
      </c>
      <c r="C891" s="9" t="s">
        <v>155</v>
      </c>
      <c r="D891" s="9" t="s">
        <v>148</v>
      </c>
      <c r="E891" s="9">
        <v>2023</v>
      </c>
      <c r="F891" s="9">
        <v>6</v>
      </c>
      <c r="BE891" s="29">
        <v>66.560860000000005</v>
      </c>
      <c r="BF891" s="29">
        <v>64.484790000000004</v>
      </c>
      <c r="BG891" s="29">
        <v>64.013360000000006</v>
      </c>
      <c r="BH891" s="29">
        <v>63.870640000000002</v>
      </c>
      <c r="BI891" s="29">
        <v>63.884929999999997</v>
      </c>
      <c r="BJ891" s="29">
        <v>63.663499999999999</v>
      </c>
      <c r="BK891" s="29">
        <v>64.251720000000006</v>
      </c>
      <c r="BL891" s="29">
        <v>69.288499999999999</v>
      </c>
      <c r="BM891" s="29">
        <v>72.803719999999998</v>
      </c>
      <c r="BN891" s="29">
        <v>76.165210000000002</v>
      </c>
      <c r="BO891" s="29">
        <v>79.85172</v>
      </c>
      <c r="BP891" s="29">
        <v>82.070499999999996</v>
      </c>
      <c r="BQ891" s="29">
        <v>83.691000000000003</v>
      </c>
      <c r="BR891" s="29">
        <v>84.320499999999996</v>
      </c>
      <c r="BS891" s="29">
        <v>82.734930000000006</v>
      </c>
      <c r="BT891" s="29">
        <v>83.406210000000002</v>
      </c>
      <c r="BU891" s="29">
        <v>83.145650000000003</v>
      </c>
      <c r="BV891" s="29">
        <v>80.912570000000002</v>
      </c>
      <c r="BW891" s="29">
        <v>79.336500000000001</v>
      </c>
      <c r="BX891" s="29">
        <v>77.633070000000004</v>
      </c>
      <c r="BY891" s="29">
        <v>75.349850000000004</v>
      </c>
      <c r="BZ891" s="29">
        <v>72.514279999999999</v>
      </c>
      <c r="CA891" s="29">
        <v>70.896429999999995</v>
      </c>
      <c r="CB891" s="29">
        <v>69.310860000000005</v>
      </c>
    </row>
    <row r="892" spans="1:80" x14ac:dyDescent="0.25">
      <c r="A892" s="9" t="s">
        <v>163</v>
      </c>
      <c r="B892" s="9" t="s">
        <v>165</v>
      </c>
      <c r="C892" s="9" t="s">
        <v>155</v>
      </c>
      <c r="D892" s="9" t="s">
        <v>148</v>
      </c>
      <c r="E892" s="9">
        <v>2023</v>
      </c>
      <c r="F892" s="9">
        <v>7</v>
      </c>
      <c r="BE892" s="29">
        <v>71.924999999999997</v>
      </c>
      <c r="BF892" s="29">
        <v>71.764279999999999</v>
      </c>
      <c r="BG892" s="29">
        <v>71.396429999999995</v>
      </c>
      <c r="BH892" s="29">
        <v>71.278570000000002</v>
      </c>
      <c r="BI892" s="29">
        <v>71.18929</v>
      </c>
      <c r="BJ892" s="29">
        <v>71.057140000000004</v>
      </c>
      <c r="BK892" s="29">
        <v>70.821430000000007</v>
      </c>
      <c r="BL892" s="29">
        <v>72.75</v>
      </c>
      <c r="BM892" s="29">
        <v>75.164280000000005</v>
      </c>
      <c r="BN892" s="29">
        <v>79.135710000000003</v>
      </c>
      <c r="BO892" s="29">
        <v>82.8</v>
      </c>
      <c r="BP892" s="29">
        <v>86.067859999999996</v>
      </c>
      <c r="BQ892" s="29">
        <v>86.846429999999998</v>
      </c>
      <c r="BR892" s="29">
        <v>88.021429999999995</v>
      </c>
      <c r="BS892" s="29">
        <v>88.271429999999995</v>
      </c>
      <c r="BT892" s="29">
        <v>86.596429999999998</v>
      </c>
      <c r="BU892" s="29">
        <v>83.785709999999995</v>
      </c>
      <c r="BV892" s="29">
        <v>81.960719999999995</v>
      </c>
      <c r="BW892" s="29">
        <v>81.635710000000003</v>
      </c>
      <c r="BX892" s="29">
        <v>80.178569999999993</v>
      </c>
      <c r="BY892" s="29">
        <v>76.664280000000005</v>
      </c>
      <c r="BZ892" s="29">
        <v>74.471429999999998</v>
      </c>
      <c r="CA892" s="29">
        <v>73.353570000000005</v>
      </c>
      <c r="CB892" s="29">
        <v>73.014279999999999</v>
      </c>
    </row>
    <row r="893" spans="1:80" x14ac:dyDescent="0.25">
      <c r="A893" s="9" t="s">
        <v>163</v>
      </c>
      <c r="B893" s="9" t="s">
        <v>165</v>
      </c>
      <c r="C893" s="9" t="s">
        <v>155</v>
      </c>
      <c r="D893" s="9" t="s">
        <v>148</v>
      </c>
      <c r="E893" s="9">
        <v>2023</v>
      </c>
      <c r="F893" s="9">
        <v>8</v>
      </c>
      <c r="BE893" s="29">
        <v>73.735770000000002</v>
      </c>
      <c r="BF893" s="29">
        <v>72.840630000000004</v>
      </c>
      <c r="BG893" s="29">
        <v>72.240620000000007</v>
      </c>
      <c r="BH893" s="29">
        <v>71.780630000000002</v>
      </c>
      <c r="BI893" s="29">
        <v>70.926460000000006</v>
      </c>
      <c r="BJ893" s="29">
        <v>70.726460000000003</v>
      </c>
      <c r="BK893" s="29">
        <v>70.560749999999999</v>
      </c>
      <c r="BL893" s="29">
        <v>72.061710000000005</v>
      </c>
      <c r="BM893" s="29">
        <v>76.647199999999998</v>
      </c>
      <c r="BN893" s="29">
        <v>80.608689999999996</v>
      </c>
      <c r="BO893" s="29">
        <v>84.946460000000002</v>
      </c>
      <c r="BP893" s="29">
        <v>86.554919999999996</v>
      </c>
      <c r="BQ893" s="29">
        <v>88.458510000000004</v>
      </c>
      <c r="BR893" s="29">
        <v>87.069950000000006</v>
      </c>
      <c r="BS893" s="29">
        <v>87.351550000000003</v>
      </c>
      <c r="BT893" s="29">
        <v>87.688569999999999</v>
      </c>
      <c r="BU893" s="29">
        <v>87.020110000000003</v>
      </c>
      <c r="BV893" s="29">
        <v>86.514399999999995</v>
      </c>
      <c r="BW893" s="29">
        <v>83.794399999999996</v>
      </c>
      <c r="BX893" s="29">
        <v>81.127200000000002</v>
      </c>
      <c r="BY893" s="29">
        <v>77.994910000000004</v>
      </c>
      <c r="BZ893" s="29">
        <v>75.968689999999995</v>
      </c>
      <c r="CA893" s="29">
        <v>75.297259999999994</v>
      </c>
      <c r="CB893" s="29">
        <v>74.887079999999997</v>
      </c>
    </row>
    <row r="894" spans="1:80" x14ac:dyDescent="0.25">
      <c r="A894" s="9" t="s">
        <v>163</v>
      </c>
      <c r="B894" s="9" t="s">
        <v>165</v>
      </c>
      <c r="C894" s="9" t="s">
        <v>155</v>
      </c>
      <c r="D894" s="9" t="s">
        <v>148</v>
      </c>
      <c r="E894" s="9">
        <v>2023</v>
      </c>
      <c r="F894" s="9">
        <v>9</v>
      </c>
      <c r="BE894" s="29">
        <v>71.821430000000007</v>
      </c>
      <c r="BF894" s="29">
        <v>71.585719999999995</v>
      </c>
      <c r="BG894" s="29">
        <v>71.18929</v>
      </c>
      <c r="BH894" s="29">
        <v>70.807140000000004</v>
      </c>
      <c r="BI894" s="29">
        <v>70.792850000000001</v>
      </c>
      <c r="BJ894" s="29">
        <v>70.203580000000002</v>
      </c>
      <c r="BK894" s="29">
        <v>71.896429999999995</v>
      </c>
      <c r="BL894" s="29">
        <v>72.603570000000005</v>
      </c>
      <c r="BM894" s="29">
        <v>77.710719999999995</v>
      </c>
      <c r="BN894" s="29">
        <v>83.667850000000001</v>
      </c>
      <c r="BO894" s="29">
        <v>88.68929</v>
      </c>
      <c r="BP894" s="29">
        <v>91.542850000000001</v>
      </c>
      <c r="BQ894" s="29">
        <v>91.721429999999998</v>
      </c>
      <c r="BR894" s="29">
        <v>92.146429999999995</v>
      </c>
      <c r="BS894" s="29">
        <v>91.68929</v>
      </c>
      <c r="BT894" s="29">
        <v>91.482140000000001</v>
      </c>
      <c r="BU894" s="29">
        <v>91.7</v>
      </c>
      <c r="BV894" s="29">
        <v>90.082149999999999</v>
      </c>
      <c r="BW894" s="29">
        <v>88.125</v>
      </c>
      <c r="BX894" s="29">
        <v>82.678569999999993</v>
      </c>
      <c r="BY894" s="29">
        <v>79.896429999999995</v>
      </c>
      <c r="BZ894" s="29">
        <v>78.174999999999997</v>
      </c>
      <c r="CA894" s="29">
        <v>76.646429999999995</v>
      </c>
      <c r="CB894" s="29">
        <v>75.174999999999997</v>
      </c>
    </row>
    <row r="895" spans="1:80" x14ac:dyDescent="0.25">
      <c r="A895" s="9" t="s">
        <v>163</v>
      </c>
      <c r="B895" s="9" t="s">
        <v>165</v>
      </c>
      <c r="C895" s="9" t="s">
        <v>155</v>
      </c>
      <c r="D895" s="9" t="s">
        <v>148</v>
      </c>
      <c r="E895" s="9">
        <v>2023</v>
      </c>
      <c r="F895" s="9">
        <v>10</v>
      </c>
      <c r="BE895" s="29">
        <v>69.697209999999998</v>
      </c>
      <c r="BF895" s="29">
        <v>68.215220000000002</v>
      </c>
      <c r="BG895" s="29">
        <v>67.685569999999998</v>
      </c>
      <c r="BH895" s="29">
        <v>67.424999999999997</v>
      </c>
      <c r="BI895" s="29">
        <v>66.059780000000003</v>
      </c>
      <c r="BJ895" s="29">
        <v>65.548140000000004</v>
      </c>
      <c r="BK895" s="29">
        <v>65.181359999999998</v>
      </c>
      <c r="BL895" s="29">
        <v>66.844570000000004</v>
      </c>
      <c r="BM895" s="29">
        <v>72.150930000000002</v>
      </c>
      <c r="BN895" s="29">
        <v>78.585859999999997</v>
      </c>
      <c r="BO895" s="29">
        <v>84.341139999999996</v>
      </c>
      <c r="BP895" s="29">
        <v>86.332149999999999</v>
      </c>
      <c r="BQ895" s="29">
        <v>88.162570000000002</v>
      </c>
      <c r="BR895" s="29">
        <v>89.044719999999998</v>
      </c>
      <c r="BS895" s="29">
        <v>88.333849999999998</v>
      </c>
      <c r="BT895" s="29">
        <v>86.671570000000003</v>
      </c>
      <c r="BU895" s="29">
        <v>86.542069999999995</v>
      </c>
      <c r="BV895" s="29">
        <v>85.374070000000003</v>
      </c>
      <c r="BW895" s="29">
        <v>82.196569999999994</v>
      </c>
      <c r="BX895" s="29">
        <v>79.49736</v>
      </c>
      <c r="BY895" s="29">
        <v>76.171289999999999</v>
      </c>
      <c r="BZ895" s="29">
        <v>73.299220000000005</v>
      </c>
      <c r="CA895" s="29">
        <v>71.866929999999996</v>
      </c>
      <c r="CB895" s="29">
        <v>70.843639999999994</v>
      </c>
    </row>
    <row r="896" spans="1:80" x14ac:dyDescent="0.25">
      <c r="A896" s="9" t="s">
        <v>163</v>
      </c>
      <c r="B896" s="9" t="s">
        <v>165</v>
      </c>
      <c r="C896" s="9" t="s">
        <v>155</v>
      </c>
      <c r="D896" s="9" t="s">
        <v>148</v>
      </c>
      <c r="E896" s="9">
        <v>2024</v>
      </c>
      <c r="F896" s="9">
        <v>5</v>
      </c>
      <c r="BE896" s="29">
        <v>68.260710000000003</v>
      </c>
      <c r="BF896" s="29">
        <v>67.628569999999996</v>
      </c>
      <c r="BG896" s="29">
        <v>67.203580000000002</v>
      </c>
      <c r="BH896" s="29">
        <v>66.68929</v>
      </c>
      <c r="BI896" s="29">
        <v>65.821430000000007</v>
      </c>
      <c r="BJ896" s="29">
        <v>65.203580000000002</v>
      </c>
      <c r="BK896" s="29">
        <v>64.585719999999995</v>
      </c>
      <c r="BL896" s="29">
        <v>68.075000000000003</v>
      </c>
      <c r="BM896" s="29">
        <v>75.771429999999995</v>
      </c>
      <c r="BN896" s="29">
        <v>80.875</v>
      </c>
      <c r="BO896" s="29">
        <v>85.55</v>
      </c>
      <c r="BP896" s="29">
        <v>88.257140000000007</v>
      </c>
      <c r="BQ896" s="29">
        <v>87.860720000000001</v>
      </c>
      <c r="BR896" s="29">
        <v>86.771429999999995</v>
      </c>
      <c r="BS896" s="29">
        <v>86.639279999999999</v>
      </c>
      <c r="BT896" s="29">
        <v>85.432140000000004</v>
      </c>
      <c r="BU896" s="29">
        <v>83.107140000000001</v>
      </c>
      <c r="BV896" s="29">
        <v>81.489289999999997</v>
      </c>
      <c r="BW896" s="29">
        <v>80.942859999999996</v>
      </c>
      <c r="BX896" s="29">
        <v>78.928569999999993</v>
      </c>
      <c r="BY896" s="29">
        <v>74.117859999999993</v>
      </c>
      <c r="BZ896" s="29">
        <v>70.807140000000004</v>
      </c>
      <c r="CA896" s="29">
        <v>69.542850000000001</v>
      </c>
      <c r="CB896" s="29">
        <v>68.453580000000002</v>
      </c>
    </row>
    <row r="897" spans="1:80" x14ac:dyDescent="0.25">
      <c r="A897" s="9" t="s">
        <v>163</v>
      </c>
      <c r="B897" s="9" t="s">
        <v>165</v>
      </c>
      <c r="C897" s="9" t="s">
        <v>155</v>
      </c>
      <c r="D897" s="9" t="s">
        <v>148</v>
      </c>
      <c r="E897" s="9">
        <v>2024</v>
      </c>
      <c r="F897" s="9">
        <v>6</v>
      </c>
      <c r="BE897" s="29">
        <v>66.560860000000005</v>
      </c>
      <c r="BF897" s="29">
        <v>64.484790000000004</v>
      </c>
      <c r="BG897" s="29">
        <v>64.013360000000006</v>
      </c>
      <c r="BH897" s="29">
        <v>63.870640000000002</v>
      </c>
      <c r="BI897" s="29">
        <v>63.884929999999997</v>
      </c>
      <c r="BJ897" s="29">
        <v>63.663499999999999</v>
      </c>
      <c r="BK897" s="29">
        <v>64.251720000000006</v>
      </c>
      <c r="BL897" s="29">
        <v>69.288499999999999</v>
      </c>
      <c r="BM897" s="29">
        <v>72.803719999999998</v>
      </c>
      <c r="BN897" s="29">
        <v>76.165210000000002</v>
      </c>
      <c r="BO897" s="29">
        <v>79.85172</v>
      </c>
      <c r="BP897" s="29">
        <v>82.070499999999996</v>
      </c>
      <c r="BQ897" s="29">
        <v>83.691000000000003</v>
      </c>
      <c r="BR897" s="29">
        <v>84.320499999999996</v>
      </c>
      <c r="BS897" s="29">
        <v>82.734930000000006</v>
      </c>
      <c r="BT897" s="29">
        <v>83.406210000000002</v>
      </c>
      <c r="BU897" s="29">
        <v>83.145650000000003</v>
      </c>
      <c r="BV897" s="29">
        <v>80.912570000000002</v>
      </c>
      <c r="BW897" s="29">
        <v>79.336500000000001</v>
      </c>
      <c r="BX897" s="29">
        <v>77.633070000000004</v>
      </c>
      <c r="BY897" s="29">
        <v>75.349850000000004</v>
      </c>
      <c r="BZ897" s="29">
        <v>72.514279999999999</v>
      </c>
      <c r="CA897" s="29">
        <v>70.896429999999995</v>
      </c>
      <c r="CB897" s="29">
        <v>69.310860000000005</v>
      </c>
    </row>
    <row r="898" spans="1:80" x14ac:dyDescent="0.25">
      <c r="A898" s="9" t="s">
        <v>163</v>
      </c>
      <c r="B898" s="9" t="s">
        <v>165</v>
      </c>
      <c r="C898" s="9" t="s">
        <v>155</v>
      </c>
      <c r="D898" s="9" t="s">
        <v>148</v>
      </c>
      <c r="E898" s="9">
        <v>2024</v>
      </c>
      <c r="F898" s="9">
        <v>7</v>
      </c>
      <c r="BE898" s="29">
        <v>71.924999999999997</v>
      </c>
      <c r="BF898" s="29">
        <v>71.764279999999999</v>
      </c>
      <c r="BG898" s="29">
        <v>71.396429999999995</v>
      </c>
      <c r="BH898" s="29">
        <v>71.278570000000002</v>
      </c>
      <c r="BI898" s="29">
        <v>71.18929</v>
      </c>
      <c r="BJ898" s="29">
        <v>71.057140000000004</v>
      </c>
      <c r="BK898" s="29">
        <v>70.821430000000007</v>
      </c>
      <c r="BL898" s="29">
        <v>72.75</v>
      </c>
      <c r="BM898" s="29">
        <v>75.164280000000005</v>
      </c>
      <c r="BN898" s="29">
        <v>79.135710000000003</v>
      </c>
      <c r="BO898" s="29">
        <v>82.8</v>
      </c>
      <c r="BP898" s="29">
        <v>86.067859999999996</v>
      </c>
      <c r="BQ898" s="29">
        <v>86.846429999999998</v>
      </c>
      <c r="BR898" s="29">
        <v>88.021429999999995</v>
      </c>
      <c r="BS898" s="29">
        <v>88.271429999999995</v>
      </c>
      <c r="BT898" s="29">
        <v>86.596429999999998</v>
      </c>
      <c r="BU898" s="29">
        <v>83.785709999999995</v>
      </c>
      <c r="BV898" s="29">
        <v>81.960719999999995</v>
      </c>
      <c r="BW898" s="29">
        <v>81.635710000000003</v>
      </c>
      <c r="BX898" s="29">
        <v>80.178569999999993</v>
      </c>
      <c r="BY898" s="29">
        <v>76.664280000000005</v>
      </c>
      <c r="BZ898" s="29">
        <v>74.471429999999998</v>
      </c>
      <c r="CA898" s="29">
        <v>73.353570000000005</v>
      </c>
      <c r="CB898" s="29">
        <v>73.014279999999999</v>
      </c>
    </row>
    <row r="899" spans="1:80" x14ac:dyDescent="0.25">
      <c r="A899" s="9" t="s">
        <v>163</v>
      </c>
      <c r="B899" s="9" t="s">
        <v>165</v>
      </c>
      <c r="C899" s="9" t="s">
        <v>155</v>
      </c>
      <c r="D899" s="9" t="s">
        <v>148</v>
      </c>
      <c r="E899" s="9">
        <v>2024</v>
      </c>
      <c r="F899" s="9">
        <v>8</v>
      </c>
      <c r="BE899" s="29">
        <v>73.735770000000002</v>
      </c>
      <c r="BF899" s="29">
        <v>72.840630000000004</v>
      </c>
      <c r="BG899" s="29">
        <v>72.240620000000007</v>
      </c>
      <c r="BH899" s="29">
        <v>71.780630000000002</v>
      </c>
      <c r="BI899" s="29">
        <v>70.926460000000006</v>
      </c>
      <c r="BJ899" s="29">
        <v>70.726460000000003</v>
      </c>
      <c r="BK899" s="29">
        <v>70.560749999999999</v>
      </c>
      <c r="BL899" s="29">
        <v>72.061710000000005</v>
      </c>
      <c r="BM899" s="29">
        <v>76.647199999999998</v>
      </c>
      <c r="BN899" s="29">
        <v>80.608689999999996</v>
      </c>
      <c r="BO899" s="29">
        <v>84.946460000000002</v>
      </c>
      <c r="BP899" s="29">
        <v>86.554919999999996</v>
      </c>
      <c r="BQ899" s="29">
        <v>88.458510000000004</v>
      </c>
      <c r="BR899" s="29">
        <v>87.069950000000006</v>
      </c>
      <c r="BS899" s="29">
        <v>87.351550000000003</v>
      </c>
      <c r="BT899" s="29">
        <v>87.688569999999999</v>
      </c>
      <c r="BU899" s="29">
        <v>87.020110000000003</v>
      </c>
      <c r="BV899" s="29">
        <v>86.514399999999995</v>
      </c>
      <c r="BW899" s="29">
        <v>83.794399999999996</v>
      </c>
      <c r="BX899" s="29">
        <v>81.127200000000002</v>
      </c>
      <c r="BY899" s="29">
        <v>77.994910000000004</v>
      </c>
      <c r="BZ899" s="29">
        <v>75.968689999999995</v>
      </c>
      <c r="CA899" s="29">
        <v>75.297259999999994</v>
      </c>
      <c r="CB899" s="29">
        <v>74.887079999999997</v>
      </c>
    </row>
    <row r="900" spans="1:80" x14ac:dyDescent="0.25">
      <c r="A900" s="9" t="s">
        <v>163</v>
      </c>
      <c r="B900" s="9" t="s">
        <v>165</v>
      </c>
      <c r="C900" s="9" t="s">
        <v>155</v>
      </c>
      <c r="D900" s="9" t="s">
        <v>148</v>
      </c>
      <c r="E900" s="9">
        <v>2024</v>
      </c>
      <c r="F900" s="9">
        <v>9</v>
      </c>
      <c r="BE900" s="29">
        <v>71.821430000000007</v>
      </c>
      <c r="BF900" s="29">
        <v>71.585719999999995</v>
      </c>
      <c r="BG900" s="29">
        <v>71.18929</v>
      </c>
      <c r="BH900" s="29">
        <v>70.807140000000004</v>
      </c>
      <c r="BI900" s="29">
        <v>70.792850000000001</v>
      </c>
      <c r="BJ900" s="29">
        <v>70.203580000000002</v>
      </c>
      <c r="BK900" s="29">
        <v>71.896429999999995</v>
      </c>
      <c r="BL900" s="29">
        <v>72.603570000000005</v>
      </c>
      <c r="BM900" s="29">
        <v>77.710719999999995</v>
      </c>
      <c r="BN900" s="29">
        <v>83.667850000000001</v>
      </c>
      <c r="BO900" s="29">
        <v>88.68929</v>
      </c>
      <c r="BP900" s="29">
        <v>91.542850000000001</v>
      </c>
      <c r="BQ900" s="29">
        <v>91.721429999999998</v>
      </c>
      <c r="BR900" s="29">
        <v>92.146429999999995</v>
      </c>
      <c r="BS900" s="29">
        <v>91.68929</v>
      </c>
      <c r="BT900" s="29">
        <v>91.482140000000001</v>
      </c>
      <c r="BU900" s="29">
        <v>91.7</v>
      </c>
      <c r="BV900" s="29">
        <v>90.082149999999999</v>
      </c>
      <c r="BW900" s="29">
        <v>88.125</v>
      </c>
      <c r="BX900" s="29">
        <v>82.678569999999993</v>
      </c>
      <c r="BY900" s="29">
        <v>79.896429999999995</v>
      </c>
      <c r="BZ900" s="29">
        <v>78.174999999999997</v>
      </c>
      <c r="CA900" s="29">
        <v>76.646429999999995</v>
      </c>
      <c r="CB900" s="29">
        <v>75.174999999999997</v>
      </c>
    </row>
    <row r="901" spans="1:80" x14ac:dyDescent="0.25">
      <c r="A901" s="9" t="s">
        <v>163</v>
      </c>
      <c r="B901" s="9" t="s">
        <v>165</v>
      </c>
      <c r="C901" s="9" t="s">
        <v>155</v>
      </c>
      <c r="D901" s="9" t="s">
        <v>148</v>
      </c>
      <c r="E901" s="9">
        <v>2024</v>
      </c>
      <c r="F901" s="9">
        <v>10</v>
      </c>
      <c r="BE901" s="29">
        <v>69.697209999999998</v>
      </c>
      <c r="BF901" s="29">
        <v>68.215220000000002</v>
      </c>
      <c r="BG901" s="29">
        <v>67.685569999999998</v>
      </c>
      <c r="BH901" s="29">
        <v>67.424999999999997</v>
      </c>
      <c r="BI901" s="29">
        <v>66.059780000000003</v>
      </c>
      <c r="BJ901" s="29">
        <v>65.548140000000004</v>
      </c>
      <c r="BK901" s="29">
        <v>65.181359999999998</v>
      </c>
      <c r="BL901" s="29">
        <v>66.844570000000004</v>
      </c>
      <c r="BM901" s="29">
        <v>72.150930000000002</v>
      </c>
      <c r="BN901" s="29">
        <v>78.585859999999997</v>
      </c>
      <c r="BO901" s="29">
        <v>84.341139999999996</v>
      </c>
      <c r="BP901" s="29">
        <v>86.332149999999999</v>
      </c>
      <c r="BQ901" s="29">
        <v>88.162570000000002</v>
      </c>
      <c r="BR901" s="29">
        <v>89.044719999999998</v>
      </c>
      <c r="BS901" s="29">
        <v>88.333849999999998</v>
      </c>
      <c r="BT901" s="29">
        <v>86.671570000000003</v>
      </c>
      <c r="BU901" s="29">
        <v>86.542069999999995</v>
      </c>
      <c r="BV901" s="29">
        <v>85.374070000000003</v>
      </c>
      <c r="BW901" s="29">
        <v>82.196569999999994</v>
      </c>
      <c r="BX901" s="29">
        <v>79.49736</v>
      </c>
      <c r="BY901" s="29">
        <v>76.171289999999999</v>
      </c>
      <c r="BZ901" s="29">
        <v>73.299220000000005</v>
      </c>
      <c r="CA901" s="29">
        <v>71.866929999999996</v>
      </c>
      <c r="CB901" s="29">
        <v>70.843639999999994</v>
      </c>
    </row>
    <row r="902" spans="1:80" x14ac:dyDescent="0.25">
      <c r="A902" s="9" t="s">
        <v>163</v>
      </c>
      <c r="B902" s="9" t="s">
        <v>165</v>
      </c>
      <c r="C902" s="9" t="s">
        <v>155</v>
      </c>
      <c r="D902" s="9" t="s">
        <v>148</v>
      </c>
      <c r="E902" s="9">
        <v>2025</v>
      </c>
      <c r="F902" s="9">
        <v>5</v>
      </c>
      <c r="BE902" s="29">
        <v>68.260710000000003</v>
      </c>
      <c r="BF902" s="29">
        <v>67.628569999999996</v>
      </c>
      <c r="BG902" s="29">
        <v>67.203580000000002</v>
      </c>
      <c r="BH902" s="29">
        <v>66.68929</v>
      </c>
      <c r="BI902" s="29">
        <v>65.821430000000007</v>
      </c>
      <c r="BJ902" s="29">
        <v>65.203580000000002</v>
      </c>
      <c r="BK902" s="29">
        <v>64.585719999999995</v>
      </c>
      <c r="BL902" s="29">
        <v>68.075000000000003</v>
      </c>
      <c r="BM902" s="29">
        <v>75.771429999999995</v>
      </c>
      <c r="BN902" s="29">
        <v>80.875</v>
      </c>
      <c r="BO902" s="29">
        <v>85.55</v>
      </c>
      <c r="BP902" s="29">
        <v>88.257140000000007</v>
      </c>
      <c r="BQ902" s="29">
        <v>87.860720000000001</v>
      </c>
      <c r="BR902" s="29">
        <v>86.771429999999995</v>
      </c>
      <c r="BS902" s="29">
        <v>86.639279999999999</v>
      </c>
      <c r="BT902" s="29">
        <v>85.432140000000004</v>
      </c>
      <c r="BU902" s="29">
        <v>83.107140000000001</v>
      </c>
      <c r="BV902" s="29">
        <v>81.489289999999997</v>
      </c>
      <c r="BW902" s="29">
        <v>80.942859999999996</v>
      </c>
      <c r="BX902" s="29">
        <v>78.928569999999993</v>
      </c>
      <c r="BY902" s="29">
        <v>74.117859999999993</v>
      </c>
      <c r="BZ902" s="29">
        <v>70.807140000000004</v>
      </c>
      <c r="CA902" s="29">
        <v>69.542850000000001</v>
      </c>
      <c r="CB902" s="29">
        <v>68.453580000000002</v>
      </c>
    </row>
    <row r="903" spans="1:80" x14ac:dyDescent="0.25">
      <c r="A903" s="9" t="s">
        <v>163</v>
      </c>
      <c r="B903" s="9" t="s">
        <v>165</v>
      </c>
      <c r="C903" s="9" t="s">
        <v>155</v>
      </c>
      <c r="D903" s="9" t="s">
        <v>148</v>
      </c>
      <c r="E903" s="9">
        <v>2025</v>
      </c>
      <c r="F903" s="9">
        <v>6</v>
      </c>
      <c r="BE903" s="29">
        <v>66.560860000000005</v>
      </c>
      <c r="BF903" s="29">
        <v>64.484790000000004</v>
      </c>
      <c r="BG903" s="29">
        <v>64.013360000000006</v>
      </c>
      <c r="BH903" s="29">
        <v>63.870640000000002</v>
      </c>
      <c r="BI903" s="29">
        <v>63.884929999999997</v>
      </c>
      <c r="BJ903" s="29">
        <v>63.663499999999999</v>
      </c>
      <c r="BK903" s="29">
        <v>64.251720000000006</v>
      </c>
      <c r="BL903" s="29">
        <v>69.288499999999999</v>
      </c>
      <c r="BM903" s="29">
        <v>72.803719999999998</v>
      </c>
      <c r="BN903" s="29">
        <v>76.165210000000002</v>
      </c>
      <c r="BO903" s="29">
        <v>79.85172</v>
      </c>
      <c r="BP903" s="29">
        <v>82.070499999999996</v>
      </c>
      <c r="BQ903" s="29">
        <v>83.691000000000003</v>
      </c>
      <c r="BR903" s="29">
        <v>84.320499999999996</v>
      </c>
      <c r="BS903" s="29">
        <v>82.734930000000006</v>
      </c>
      <c r="BT903" s="29">
        <v>83.406210000000002</v>
      </c>
      <c r="BU903" s="29">
        <v>83.145650000000003</v>
      </c>
      <c r="BV903" s="29">
        <v>80.912570000000002</v>
      </c>
      <c r="BW903" s="29">
        <v>79.336500000000001</v>
      </c>
      <c r="BX903" s="29">
        <v>77.633070000000004</v>
      </c>
      <c r="BY903" s="29">
        <v>75.349850000000004</v>
      </c>
      <c r="BZ903" s="29">
        <v>72.514279999999999</v>
      </c>
      <c r="CA903" s="29">
        <v>70.896429999999995</v>
      </c>
      <c r="CB903" s="29">
        <v>69.310860000000005</v>
      </c>
    </row>
    <row r="904" spans="1:80" x14ac:dyDescent="0.25">
      <c r="A904" s="9" t="s">
        <v>163</v>
      </c>
      <c r="B904" s="9" t="s">
        <v>165</v>
      </c>
      <c r="C904" s="9" t="s">
        <v>155</v>
      </c>
      <c r="D904" s="9" t="s">
        <v>148</v>
      </c>
      <c r="E904" s="9">
        <v>2025</v>
      </c>
      <c r="F904" s="9">
        <v>7</v>
      </c>
      <c r="BE904" s="29">
        <v>71.924999999999997</v>
      </c>
      <c r="BF904" s="29">
        <v>71.764279999999999</v>
      </c>
      <c r="BG904" s="29">
        <v>71.396429999999995</v>
      </c>
      <c r="BH904" s="29">
        <v>71.278570000000002</v>
      </c>
      <c r="BI904" s="29">
        <v>71.18929</v>
      </c>
      <c r="BJ904" s="29">
        <v>71.057140000000004</v>
      </c>
      <c r="BK904" s="29">
        <v>70.821430000000007</v>
      </c>
      <c r="BL904" s="29">
        <v>72.75</v>
      </c>
      <c r="BM904" s="29">
        <v>75.164280000000005</v>
      </c>
      <c r="BN904" s="29">
        <v>79.135710000000003</v>
      </c>
      <c r="BO904" s="29">
        <v>82.8</v>
      </c>
      <c r="BP904" s="29">
        <v>86.067859999999996</v>
      </c>
      <c r="BQ904" s="29">
        <v>86.846429999999998</v>
      </c>
      <c r="BR904" s="29">
        <v>88.021429999999995</v>
      </c>
      <c r="BS904" s="29">
        <v>88.271429999999995</v>
      </c>
      <c r="BT904" s="29">
        <v>86.596429999999998</v>
      </c>
      <c r="BU904" s="29">
        <v>83.785709999999995</v>
      </c>
      <c r="BV904" s="29">
        <v>81.960719999999995</v>
      </c>
      <c r="BW904" s="29">
        <v>81.635710000000003</v>
      </c>
      <c r="BX904" s="29">
        <v>80.178569999999993</v>
      </c>
      <c r="BY904" s="29">
        <v>76.664280000000005</v>
      </c>
      <c r="BZ904" s="29">
        <v>74.471429999999998</v>
      </c>
      <c r="CA904" s="29">
        <v>73.353570000000005</v>
      </c>
      <c r="CB904" s="29">
        <v>73.014279999999999</v>
      </c>
    </row>
    <row r="905" spans="1:80" x14ac:dyDescent="0.25">
      <c r="A905" s="9" t="s">
        <v>163</v>
      </c>
      <c r="B905" s="9" t="s">
        <v>165</v>
      </c>
      <c r="C905" s="9" t="s">
        <v>155</v>
      </c>
      <c r="D905" s="9" t="s">
        <v>148</v>
      </c>
      <c r="E905" s="9">
        <v>2025</v>
      </c>
      <c r="F905" s="9">
        <v>8</v>
      </c>
      <c r="BE905" s="29">
        <v>73.735770000000002</v>
      </c>
      <c r="BF905" s="29">
        <v>72.840630000000004</v>
      </c>
      <c r="BG905" s="29">
        <v>72.240620000000007</v>
      </c>
      <c r="BH905" s="29">
        <v>71.780630000000002</v>
      </c>
      <c r="BI905" s="29">
        <v>70.926460000000006</v>
      </c>
      <c r="BJ905" s="29">
        <v>70.726460000000003</v>
      </c>
      <c r="BK905" s="29">
        <v>70.560749999999999</v>
      </c>
      <c r="BL905" s="29">
        <v>72.061710000000005</v>
      </c>
      <c r="BM905" s="29">
        <v>76.647199999999998</v>
      </c>
      <c r="BN905" s="29">
        <v>80.608689999999996</v>
      </c>
      <c r="BO905" s="29">
        <v>84.946460000000002</v>
      </c>
      <c r="BP905" s="29">
        <v>86.554919999999996</v>
      </c>
      <c r="BQ905" s="29">
        <v>88.458510000000004</v>
      </c>
      <c r="BR905" s="29">
        <v>87.069950000000006</v>
      </c>
      <c r="BS905" s="29">
        <v>87.351550000000003</v>
      </c>
      <c r="BT905" s="29">
        <v>87.688569999999999</v>
      </c>
      <c r="BU905" s="29">
        <v>87.020110000000003</v>
      </c>
      <c r="BV905" s="29">
        <v>86.514399999999995</v>
      </c>
      <c r="BW905" s="29">
        <v>83.794399999999996</v>
      </c>
      <c r="BX905" s="29">
        <v>81.127200000000002</v>
      </c>
      <c r="BY905" s="29">
        <v>77.994910000000004</v>
      </c>
      <c r="BZ905" s="29">
        <v>75.968689999999995</v>
      </c>
      <c r="CA905" s="29">
        <v>75.297259999999994</v>
      </c>
      <c r="CB905" s="29">
        <v>74.887079999999997</v>
      </c>
    </row>
    <row r="906" spans="1:80" x14ac:dyDescent="0.25">
      <c r="A906" s="9" t="s">
        <v>163</v>
      </c>
      <c r="B906" s="9" t="s">
        <v>165</v>
      </c>
      <c r="C906" s="9" t="s">
        <v>155</v>
      </c>
      <c r="D906" s="9" t="s">
        <v>148</v>
      </c>
      <c r="E906" s="9">
        <v>2025</v>
      </c>
      <c r="F906" s="9">
        <v>9</v>
      </c>
      <c r="BE906" s="29">
        <v>71.821430000000007</v>
      </c>
      <c r="BF906" s="29">
        <v>71.585719999999995</v>
      </c>
      <c r="BG906" s="29">
        <v>71.18929</v>
      </c>
      <c r="BH906" s="29">
        <v>70.807140000000004</v>
      </c>
      <c r="BI906" s="29">
        <v>70.792850000000001</v>
      </c>
      <c r="BJ906" s="29">
        <v>70.203580000000002</v>
      </c>
      <c r="BK906" s="29">
        <v>71.896429999999995</v>
      </c>
      <c r="BL906" s="29">
        <v>72.603570000000005</v>
      </c>
      <c r="BM906" s="29">
        <v>77.710719999999995</v>
      </c>
      <c r="BN906" s="29">
        <v>83.667850000000001</v>
      </c>
      <c r="BO906" s="29">
        <v>88.68929</v>
      </c>
      <c r="BP906" s="29">
        <v>91.542850000000001</v>
      </c>
      <c r="BQ906" s="29">
        <v>91.721429999999998</v>
      </c>
      <c r="BR906" s="29">
        <v>92.146429999999995</v>
      </c>
      <c r="BS906" s="29">
        <v>91.68929</v>
      </c>
      <c r="BT906" s="29">
        <v>91.482140000000001</v>
      </c>
      <c r="BU906" s="29">
        <v>91.7</v>
      </c>
      <c r="BV906" s="29">
        <v>90.082149999999999</v>
      </c>
      <c r="BW906" s="29">
        <v>88.125</v>
      </c>
      <c r="BX906" s="29">
        <v>82.678569999999993</v>
      </c>
      <c r="BY906" s="29">
        <v>79.896429999999995</v>
      </c>
      <c r="BZ906" s="29">
        <v>78.174999999999997</v>
      </c>
      <c r="CA906" s="29">
        <v>76.646429999999995</v>
      </c>
      <c r="CB906" s="29">
        <v>75.174999999999997</v>
      </c>
    </row>
    <row r="907" spans="1:80" x14ac:dyDescent="0.25">
      <c r="A907" s="9" t="s">
        <v>163</v>
      </c>
      <c r="B907" s="9" t="s">
        <v>165</v>
      </c>
      <c r="C907" s="9" t="s">
        <v>155</v>
      </c>
      <c r="D907" s="9" t="s">
        <v>148</v>
      </c>
      <c r="E907" s="9">
        <v>2025</v>
      </c>
      <c r="F907" s="9">
        <v>10</v>
      </c>
      <c r="BE907" s="29">
        <v>69.697209999999998</v>
      </c>
      <c r="BF907" s="29">
        <v>68.215220000000002</v>
      </c>
      <c r="BG907" s="29">
        <v>67.685569999999998</v>
      </c>
      <c r="BH907" s="29">
        <v>67.424999999999997</v>
      </c>
      <c r="BI907" s="29">
        <v>66.059780000000003</v>
      </c>
      <c r="BJ907" s="29">
        <v>65.548140000000004</v>
      </c>
      <c r="BK907" s="29">
        <v>65.181359999999998</v>
      </c>
      <c r="BL907" s="29">
        <v>66.844570000000004</v>
      </c>
      <c r="BM907" s="29">
        <v>72.150930000000002</v>
      </c>
      <c r="BN907" s="29">
        <v>78.585859999999997</v>
      </c>
      <c r="BO907" s="29">
        <v>84.341139999999996</v>
      </c>
      <c r="BP907" s="29">
        <v>86.332149999999999</v>
      </c>
      <c r="BQ907" s="29">
        <v>88.162570000000002</v>
      </c>
      <c r="BR907" s="29">
        <v>89.044719999999998</v>
      </c>
      <c r="BS907" s="29">
        <v>88.333849999999998</v>
      </c>
      <c r="BT907" s="29">
        <v>86.671570000000003</v>
      </c>
      <c r="BU907" s="29">
        <v>86.542069999999995</v>
      </c>
      <c r="BV907" s="29">
        <v>85.374070000000003</v>
      </c>
      <c r="BW907" s="29">
        <v>82.196569999999994</v>
      </c>
      <c r="BX907" s="29">
        <v>79.49736</v>
      </c>
      <c r="BY907" s="29">
        <v>76.171289999999999</v>
      </c>
      <c r="BZ907" s="29">
        <v>73.299220000000005</v>
      </c>
      <c r="CA907" s="29">
        <v>71.866929999999996</v>
      </c>
      <c r="CB907" s="29">
        <v>70.843639999999994</v>
      </c>
    </row>
    <row r="908" spans="1:80" x14ac:dyDescent="0.25">
      <c r="A908" s="9" t="s">
        <v>163</v>
      </c>
      <c r="B908" s="9" t="s">
        <v>165</v>
      </c>
      <c r="C908" s="9" t="s">
        <v>155</v>
      </c>
      <c r="D908" s="9" t="s">
        <v>148</v>
      </c>
      <c r="E908" s="9">
        <v>2026</v>
      </c>
      <c r="F908" s="9">
        <v>5</v>
      </c>
      <c r="BE908" s="29">
        <v>68.260710000000003</v>
      </c>
      <c r="BF908" s="29">
        <v>67.628569999999996</v>
      </c>
      <c r="BG908" s="29">
        <v>67.203580000000002</v>
      </c>
      <c r="BH908" s="29">
        <v>66.68929</v>
      </c>
      <c r="BI908" s="29">
        <v>65.821430000000007</v>
      </c>
      <c r="BJ908" s="29">
        <v>65.203580000000002</v>
      </c>
      <c r="BK908" s="29">
        <v>64.585719999999995</v>
      </c>
      <c r="BL908" s="29">
        <v>68.075000000000003</v>
      </c>
      <c r="BM908" s="29">
        <v>75.771429999999995</v>
      </c>
      <c r="BN908" s="29">
        <v>80.875</v>
      </c>
      <c r="BO908" s="29">
        <v>85.55</v>
      </c>
      <c r="BP908" s="29">
        <v>88.257140000000007</v>
      </c>
      <c r="BQ908" s="29">
        <v>87.860720000000001</v>
      </c>
      <c r="BR908" s="29">
        <v>86.771429999999995</v>
      </c>
      <c r="BS908" s="29">
        <v>86.639279999999999</v>
      </c>
      <c r="BT908" s="29">
        <v>85.432140000000004</v>
      </c>
      <c r="BU908" s="29">
        <v>83.107140000000001</v>
      </c>
      <c r="BV908" s="29">
        <v>81.489289999999997</v>
      </c>
      <c r="BW908" s="29">
        <v>80.942859999999996</v>
      </c>
      <c r="BX908" s="29">
        <v>78.928569999999993</v>
      </c>
      <c r="BY908" s="29">
        <v>74.117859999999993</v>
      </c>
      <c r="BZ908" s="29">
        <v>70.807140000000004</v>
      </c>
      <c r="CA908" s="29">
        <v>69.542850000000001</v>
      </c>
      <c r="CB908" s="29">
        <v>68.453580000000002</v>
      </c>
    </row>
    <row r="909" spans="1:80" x14ac:dyDescent="0.25">
      <c r="A909" s="9" t="s">
        <v>163</v>
      </c>
      <c r="B909" s="9" t="s">
        <v>165</v>
      </c>
      <c r="C909" s="9" t="s">
        <v>155</v>
      </c>
      <c r="D909" s="9" t="s">
        <v>148</v>
      </c>
      <c r="E909" s="9">
        <v>2026</v>
      </c>
      <c r="F909" s="9">
        <v>6</v>
      </c>
      <c r="BE909" s="29">
        <v>66.560860000000005</v>
      </c>
      <c r="BF909" s="29">
        <v>64.484790000000004</v>
      </c>
      <c r="BG909" s="29">
        <v>64.013360000000006</v>
      </c>
      <c r="BH909" s="29">
        <v>63.870640000000002</v>
      </c>
      <c r="BI909" s="29">
        <v>63.884929999999997</v>
      </c>
      <c r="BJ909" s="29">
        <v>63.663499999999999</v>
      </c>
      <c r="BK909" s="29">
        <v>64.251720000000006</v>
      </c>
      <c r="BL909" s="29">
        <v>69.288499999999999</v>
      </c>
      <c r="BM909" s="29">
        <v>72.803719999999998</v>
      </c>
      <c r="BN909" s="29">
        <v>76.165210000000002</v>
      </c>
      <c r="BO909" s="29">
        <v>79.85172</v>
      </c>
      <c r="BP909" s="29">
        <v>82.070499999999996</v>
      </c>
      <c r="BQ909" s="29">
        <v>83.691000000000003</v>
      </c>
      <c r="BR909" s="29">
        <v>84.320499999999996</v>
      </c>
      <c r="BS909" s="29">
        <v>82.734930000000006</v>
      </c>
      <c r="BT909" s="29">
        <v>83.406210000000002</v>
      </c>
      <c r="BU909" s="29">
        <v>83.145650000000003</v>
      </c>
      <c r="BV909" s="29">
        <v>80.912570000000002</v>
      </c>
      <c r="BW909" s="29">
        <v>79.336500000000001</v>
      </c>
      <c r="BX909" s="29">
        <v>77.633070000000004</v>
      </c>
      <c r="BY909" s="29">
        <v>75.349850000000004</v>
      </c>
      <c r="BZ909" s="29">
        <v>72.514279999999999</v>
      </c>
      <c r="CA909" s="29">
        <v>70.896429999999995</v>
      </c>
      <c r="CB909" s="29">
        <v>69.310860000000005</v>
      </c>
    </row>
    <row r="910" spans="1:80" x14ac:dyDescent="0.25">
      <c r="A910" s="9" t="s">
        <v>163</v>
      </c>
      <c r="B910" s="9" t="s">
        <v>165</v>
      </c>
      <c r="C910" s="9" t="s">
        <v>155</v>
      </c>
      <c r="D910" s="9" t="s">
        <v>148</v>
      </c>
      <c r="E910" s="9">
        <v>2026</v>
      </c>
      <c r="F910" s="9">
        <v>7</v>
      </c>
      <c r="BE910" s="29">
        <v>71.924999999999997</v>
      </c>
      <c r="BF910" s="29">
        <v>71.764279999999999</v>
      </c>
      <c r="BG910" s="29">
        <v>71.396429999999995</v>
      </c>
      <c r="BH910" s="29">
        <v>71.278570000000002</v>
      </c>
      <c r="BI910" s="29">
        <v>71.18929</v>
      </c>
      <c r="BJ910" s="29">
        <v>71.057140000000004</v>
      </c>
      <c r="BK910" s="29">
        <v>70.821430000000007</v>
      </c>
      <c r="BL910" s="29">
        <v>72.75</v>
      </c>
      <c r="BM910" s="29">
        <v>75.164280000000005</v>
      </c>
      <c r="BN910" s="29">
        <v>79.135710000000003</v>
      </c>
      <c r="BO910" s="29">
        <v>82.8</v>
      </c>
      <c r="BP910" s="29">
        <v>86.067859999999996</v>
      </c>
      <c r="BQ910" s="29">
        <v>86.846429999999998</v>
      </c>
      <c r="BR910" s="29">
        <v>88.021429999999995</v>
      </c>
      <c r="BS910" s="29">
        <v>88.271429999999995</v>
      </c>
      <c r="BT910" s="29">
        <v>86.596429999999998</v>
      </c>
      <c r="BU910" s="29">
        <v>83.785709999999995</v>
      </c>
      <c r="BV910" s="29">
        <v>81.960719999999995</v>
      </c>
      <c r="BW910" s="29">
        <v>81.635710000000003</v>
      </c>
      <c r="BX910" s="29">
        <v>80.178569999999993</v>
      </c>
      <c r="BY910" s="29">
        <v>76.664280000000005</v>
      </c>
      <c r="BZ910" s="29">
        <v>74.471429999999998</v>
      </c>
      <c r="CA910" s="29">
        <v>73.353570000000005</v>
      </c>
      <c r="CB910" s="29">
        <v>73.014279999999999</v>
      </c>
    </row>
    <row r="911" spans="1:80" x14ac:dyDescent="0.25">
      <c r="A911" s="9" t="s">
        <v>163</v>
      </c>
      <c r="B911" s="9" t="s">
        <v>165</v>
      </c>
      <c r="C911" s="9" t="s">
        <v>155</v>
      </c>
      <c r="D911" s="9" t="s">
        <v>148</v>
      </c>
      <c r="E911" s="9">
        <v>2026</v>
      </c>
      <c r="F911" s="9">
        <v>8</v>
      </c>
      <c r="BE911" s="29">
        <v>73.735770000000002</v>
      </c>
      <c r="BF911" s="29">
        <v>72.840630000000004</v>
      </c>
      <c r="BG911" s="29">
        <v>72.240620000000007</v>
      </c>
      <c r="BH911" s="29">
        <v>71.780630000000002</v>
      </c>
      <c r="BI911" s="29">
        <v>70.926460000000006</v>
      </c>
      <c r="BJ911" s="29">
        <v>70.726460000000003</v>
      </c>
      <c r="BK911" s="29">
        <v>70.560749999999999</v>
      </c>
      <c r="BL911" s="29">
        <v>72.061710000000005</v>
      </c>
      <c r="BM911" s="29">
        <v>76.647199999999998</v>
      </c>
      <c r="BN911" s="29">
        <v>80.608689999999996</v>
      </c>
      <c r="BO911" s="29">
        <v>84.946460000000002</v>
      </c>
      <c r="BP911" s="29">
        <v>86.554919999999996</v>
      </c>
      <c r="BQ911" s="29">
        <v>88.458510000000004</v>
      </c>
      <c r="BR911" s="29">
        <v>87.069950000000006</v>
      </c>
      <c r="BS911" s="29">
        <v>87.351550000000003</v>
      </c>
      <c r="BT911" s="29">
        <v>87.688569999999999</v>
      </c>
      <c r="BU911" s="29">
        <v>87.020110000000003</v>
      </c>
      <c r="BV911" s="29">
        <v>86.514399999999995</v>
      </c>
      <c r="BW911" s="29">
        <v>83.794399999999996</v>
      </c>
      <c r="BX911" s="29">
        <v>81.127200000000002</v>
      </c>
      <c r="BY911" s="29">
        <v>77.994910000000004</v>
      </c>
      <c r="BZ911" s="29">
        <v>75.968689999999995</v>
      </c>
      <c r="CA911" s="29">
        <v>75.297259999999994</v>
      </c>
      <c r="CB911" s="29">
        <v>74.887079999999997</v>
      </c>
    </row>
    <row r="912" spans="1:80" x14ac:dyDescent="0.25">
      <c r="A912" s="9" t="s">
        <v>163</v>
      </c>
      <c r="B912" s="9" t="s">
        <v>165</v>
      </c>
      <c r="C912" s="9" t="s">
        <v>155</v>
      </c>
      <c r="D912" s="9" t="s">
        <v>148</v>
      </c>
      <c r="E912" s="9">
        <v>2026</v>
      </c>
      <c r="F912" s="9">
        <v>9</v>
      </c>
      <c r="BE912" s="29">
        <v>71.821430000000007</v>
      </c>
      <c r="BF912" s="29">
        <v>71.585719999999995</v>
      </c>
      <c r="BG912" s="29">
        <v>71.18929</v>
      </c>
      <c r="BH912" s="29">
        <v>70.807140000000004</v>
      </c>
      <c r="BI912" s="29">
        <v>70.792850000000001</v>
      </c>
      <c r="BJ912" s="29">
        <v>70.203580000000002</v>
      </c>
      <c r="BK912" s="29">
        <v>71.896429999999995</v>
      </c>
      <c r="BL912" s="29">
        <v>72.603570000000005</v>
      </c>
      <c r="BM912" s="29">
        <v>77.710719999999995</v>
      </c>
      <c r="BN912" s="29">
        <v>83.667850000000001</v>
      </c>
      <c r="BO912" s="29">
        <v>88.68929</v>
      </c>
      <c r="BP912" s="29">
        <v>91.542850000000001</v>
      </c>
      <c r="BQ912" s="29">
        <v>91.721429999999998</v>
      </c>
      <c r="BR912" s="29">
        <v>92.146429999999995</v>
      </c>
      <c r="BS912" s="29">
        <v>91.68929</v>
      </c>
      <c r="BT912" s="29">
        <v>91.482140000000001</v>
      </c>
      <c r="BU912" s="29">
        <v>91.7</v>
      </c>
      <c r="BV912" s="29">
        <v>90.082149999999999</v>
      </c>
      <c r="BW912" s="29">
        <v>88.125</v>
      </c>
      <c r="BX912" s="29">
        <v>82.678569999999993</v>
      </c>
      <c r="BY912" s="29">
        <v>79.896429999999995</v>
      </c>
      <c r="BZ912" s="29">
        <v>78.174999999999997</v>
      </c>
      <c r="CA912" s="29">
        <v>76.646429999999995</v>
      </c>
      <c r="CB912" s="29">
        <v>75.174999999999997</v>
      </c>
    </row>
    <row r="913" spans="1:105" x14ac:dyDescent="0.25">
      <c r="A913" s="9" t="s">
        <v>163</v>
      </c>
      <c r="B913" s="9" t="s">
        <v>165</v>
      </c>
      <c r="C913" s="9" t="s">
        <v>155</v>
      </c>
      <c r="D913" s="9" t="s">
        <v>148</v>
      </c>
      <c r="E913" s="9">
        <v>2026</v>
      </c>
      <c r="F913" s="9">
        <v>10</v>
      </c>
      <c r="BE913" s="29">
        <v>69.697209999999998</v>
      </c>
      <c r="BF913" s="29">
        <v>68.215220000000002</v>
      </c>
      <c r="BG913" s="29">
        <v>67.685569999999998</v>
      </c>
      <c r="BH913" s="29">
        <v>67.424999999999997</v>
      </c>
      <c r="BI913" s="29">
        <v>66.059780000000003</v>
      </c>
      <c r="BJ913" s="29">
        <v>65.548140000000004</v>
      </c>
      <c r="BK913" s="29">
        <v>65.181359999999998</v>
      </c>
      <c r="BL913" s="29">
        <v>66.844570000000004</v>
      </c>
      <c r="BM913" s="29">
        <v>72.150930000000002</v>
      </c>
      <c r="BN913" s="29">
        <v>78.585859999999997</v>
      </c>
      <c r="BO913" s="29">
        <v>84.341139999999996</v>
      </c>
      <c r="BP913" s="29">
        <v>86.332149999999999</v>
      </c>
      <c r="BQ913" s="29">
        <v>88.162570000000002</v>
      </c>
      <c r="BR913" s="29">
        <v>89.044719999999998</v>
      </c>
      <c r="BS913" s="29">
        <v>88.333849999999998</v>
      </c>
      <c r="BT913" s="29">
        <v>86.671570000000003</v>
      </c>
      <c r="BU913" s="29">
        <v>86.542069999999995</v>
      </c>
      <c r="BV913" s="29">
        <v>85.374070000000003</v>
      </c>
      <c r="BW913" s="29">
        <v>82.196569999999994</v>
      </c>
      <c r="BX913" s="29">
        <v>79.49736</v>
      </c>
      <c r="BY913" s="29">
        <v>76.171289999999999</v>
      </c>
      <c r="BZ913" s="29">
        <v>73.299220000000005</v>
      </c>
      <c r="CA913" s="29">
        <v>71.866929999999996</v>
      </c>
      <c r="CB913" s="29">
        <v>70.843639999999994</v>
      </c>
    </row>
    <row r="914" spans="1:105" x14ac:dyDescent="0.25">
      <c r="A914" s="9" t="s">
        <v>163</v>
      </c>
      <c r="B914" s="9" t="s">
        <v>165</v>
      </c>
      <c r="C914" s="9" t="s">
        <v>155</v>
      </c>
      <c r="D914" s="9" t="s">
        <v>17</v>
      </c>
      <c r="E914" s="9">
        <v>2015</v>
      </c>
      <c r="F914" s="9"/>
      <c r="BE914" s="29">
        <v>71.010769999999994</v>
      </c>
      <c r="BF914" s="29">
        <v>70.16883</v>
      </c>
      <c r="BG914" s="29">
        <v>69.709900000000005</v>
      </c>
      <c r="BH914" s="29">
        <v>69.434269999999998</v>
      </c>
      <c r="BI914" s="29">
        <v>69.198409999999996</v>
      </c>
      <c r="BJ914" s="29">
        <v>68.912639999999996</v>
      </c>
      <c r="BK914" s="29">
        <v>69.382580000000004</v>
      </c>
      <c r="BL914" s="29">
        <v>71.675920000000005</v>
      </c>
      <c r="BM914" s="29">
        <v>75.581469999999996</v>
      </c>
      <c r="BN914" s="29">
        <v>79.894390000000001</v>
      </c>
      <c r="BO914" s="29">
        <v>84.071860000000001</v>
      </c>
      <c r="BP914" s="29">
        <v>86.559010000000001</v>
      </c>
      <c r="BQ914" s="29">
        <v>87.679339999999996</v>
      </c>
      <c r="BR914" s="29">
        <v>87.889600000000002</v>
      </c>
      <c r="BS914" s="29">
        <v>87.51182</v>
      </c>
      <c r="BT914" s="29">
        <v>87.293310000000005</v>
      </c>
      <c r="BU914" s="29">
        <v>86.412899999999993</v>
      </c>
      <c r="BV914" s="29">
        <v>84.867450000000005</v>
      </c>
      <c r="BW914" s="29">
        <v>83.222930000000005</v>
      </c>
      <c r="BX914" s="29">
        <v>80.404330000000002</v>
      </c>
      <c r="BY914" s="29">
        <v>77.476370000000003</v>
      </c>
      <c r="BZ914" s="29">
        <v>75.282349999999994</v>
      </c>
      <c r="CA914" s="29">
        <v>74.048419999999993</v>
      </c>
      <c r="CB914" s="29">
        <v>73.096810000000005</v>
      </c>
    </row>
    <row r="915" spans="1:105" x14ac:dyDescent="0.25">
      <c r="A915" s="9" t="s">
        <v>163</v>
      </c>
      <c r="B915" s="9" t="s">
        <v>165</v>
      </c>
      <c r="C915" s="9" t="s">
        <v>155</v>
      </c>
      <c r="D915" s="9" t="s">
        <v>17</v>
      </c>
      <c r="E915" s="9">
        <v>2016</v>
      </c>
      <c r="F915" s="9"/>
      <c r="BE915" s="29">
        <v>71.010769999999994</v>
      </c>
      <c r="BF915" s="29">
        <v>70.16883</v>
      </c>
      <c r="BG915" s="29">
        <v>69.709900000000005</v>
      </c>
      <c r="BH915" s="29">
        <v>69.434269999999998</v>
      </c>
      <c r="BI915" s="29">
        <v>69.198409999999996</v>
      </c>
      <c r="BJ915" s="29">
        <v>68.912639999999996</v>
      </c>
      <c r="BK915" s="29">
        <v>69.382580000000004</v>
      </c>
      <c r="BL915" s="29">
        <v>71.675920000000005</v>
      </c>
      <c r="BM915" s="29">
        <v>75.581469999999996</v>
      </c>
      <c r="BN915" s="29">
        <v>79.894390000000001</v>
      </c>
      <c r="BO915" s="29">
        <v>84.071860000000001</v>
      </c>
      <c r="BP915" s="29">
        <v>86.559010000000001</v>
      </c>
      <c r="BQ915" s="29">
        <v>87.679339999999996</v>
      </c>
      <c r="BR915" s="29">
        <v>87.889600000000002</v>
      </c>
      <c r="BS915" s="29">
        <v>87.51182</v>
      </c>
      <c r="BT915" s="29">
        <v>87.293310000000005</v>
      </c>
      <c r="BU915" s="29">
        <v>86.412899999999993</v>
      </c>
      <c r="BV915" s="29">
        <v>84.867450000000005</v>
      </c>
      <c r="BW915" s="29">
        <v>83.222930000000005</v>
      </c>
      <c r="BX915" s="29">
        <v>80.404330000000002</v>
      </c>
      <c r="BY915" s="29">
        <v>77.476370000000003</v>
      </c>
      <c r="BZ915" s="29">
        <v>75.282349999999994</v>
      </c>
      <c r="CA915" s="29">
        <v>74.048419999999993</v>
      </c>
      <c r="CB915" s="29">
        <v>73.096810000000005</v>
      </c>
    </row>
    <row r="916" spans="1:105" x14ac:dyDescent="0.25">
      <c r="A916" s="9" t="s">
        <v>163</v>
      </c>
      <c r="B916" s="9" t="s">
        <v>165</v>
      </c>
      <c r="C916" s="9" t="s">
        <v>155</v>
      </c>
      <c r="D916" s="9" t="s">
        <v>17</v>
      </c>
      <c r="E916" s="9">
        <v>2017</v>
      </c>
      <c r="F916" s="9"/>
      <c r="BE916" s="29">
        <v>71.010769999999994</v>
      </c>
      <c r="BF916" s="29">
        <v>70.16883</v>
      </c>
      <c r="BG916" s="29">
        <v>69.709900000000005</v>
      </c>
      <c r="BH916" s="29">
        <v>69.434269999999998</v>
      </c>
      <c r="BI916" s="29">
        <v>69.198409999999996</v>
      </c>
      <c r="BJ916" s="29">
        <v>68.912639999999996</v>
      </c>
      <c r="BK916" s="29">
        <v>69.382580000000004</v>
      </c>
      <c r="BL916" s="29">
        <v>71.675920000000005</v>
      </c>
      <c r="BM916" s="29">
        <v>75.581469999999996</v>
      </c>
      <c r="BN916" s="29">
        <v>79.894390000000001</v>
      </c>
      <c r="BO916" s="29">
        <v>84.071860000000001</v>
      </c>
      <c r="BP916" s="29">
        <v>86.559010000000001</v>
      </c>
      <c r="BQ916" s="29">
        <v>87.679339999999996</v>
      </c>
      <c r="BR916" s="29">
        <v>87.889600000000002</v>
      </c>
      <c r="BS916" s="29">
        <v>87.51182</v>
      </c>
      <c r="BT916" s="29">
        <v>87.293310000000005</v>
      </c>
      <c r="BU916" s="29">
        <v>86.412899999999993</v>
      </c>
      <c r="BV916" s="29">
        <v>84.867450000000005</v>
      </c>
      <c r="BW916" s="29">
        <v>83.222930000000005</v>
      </c>
      <c r="BX916" s="29">
        <v>80.404330000000002</v>
      </c>
      <c r="BY916" s="29">
        <v>77.476370000000003</v>
      </c>
      <c r="BZ916" s="29">
        <v>75.282349999999994</v>
      </c>
      <c r="CA916" s="29">
        <v>74.048419999999993</v>
      </c>
      <c r="CB916" s="29">
        <v>73.096810000000005</v>
      </c>
    </row>
    <row r="917" spans="1:105" x14ac:dyDescent="0.25">
      <c r="A917" s="9" t="s">
        <v>163</v>
      </c>
      <c r="B917" s="9" t="s">
        <v>165</v>
      </c>
      <c r="C917" s="9" t="s">
        <v>155</v>
      </c>
      <c r="D917" s="9" t="s">
        <v>17</v>
      </c>
      <c r="E917" s="9">
        <v>2018</v>
      </c>
      <c r="F917" s="9"/>
      <c r="BE917" s="29">
        <v>71.010769999999994</v>
      </c>
      <c r="BF917" s="29">
        <v>70.16883</v>
      </c>
      <c r="BG917" s="29">
        <v>69.709900000000005</v>
      </c>
      <c r="BH917" s="29">
        <v>69.434269999999998</v>
      </c>
      <c r="BI917" s="29">
        <v>69.198409999999996</v>
      </c>
      <c r="BJ917" s="29">
        <v>68.912639999999996</v>
      </c>
      <c r="BK917" s="29">
        <v>69.382580000000004</v>
      </c>
      <c r="BL917" s="29">
        <v>71.675920000000005</v>
      </c>
      <c r="BM917" s="29">
        <v>75.581469999999996</v>
      </c>
      <c r="BN917" s="29">
        <v>79.894390000000001</v>
      </c>
      <c r="BO917" s="29">
        <v>84.071860000000001</v>
      </c>
      <c r="BP917" s="29">
        <v>86.559010000000001</v>
      </c>
      <c r="BQ917" s="29">
        <v>87.679339999999996</v>
      </c>
      <c r="BR917" s="29">
        <v>87.889600000000002</v>
      </c>
      <c r="BS917" s="29">
        <v>87.51182</v>
      </c>
      <c r="BT917" s="29">
        <v>87.293310000000005</v>
      </c>
      <c r="BU917" s="29">
        <v>86.412899999999993</v>
      </c>
      <c r="BV917" s="29">
        <v>84.867450000000005</v>
      </c>
      <c r="BW917" s="29">
        <v>83.222930000000005</v>
      </c>
      <c r="BX917" s="29">
        <v>80.404330000000002</v>
      </c>
      <c r="BY917" s="29">
        <v>77.476370000000003</v>
      </c>
      <c r="BZ917" s="29">
        <v>75.282349999999994</v>
      </c>
      <c r="CA917" s="29">
        <v>74.048419999999993</v>
      </c>
      <c r="CB917" s="29">
        <v>73.096810000000005</v>
      </c>
    </row>
    <row r="918" spans="1:105" x14ac:dyDescent="0.25">
      <c r="A918" s="9" t="s">
        <v>163</v>
      </c>
      <c r="B918" s="9" t="s">
        <v>165</v>
      </c>
      <c r="C918" s="9" t="s">
        <v>155</v>
      </c>
      <c r="D918" s="9" t="s">
        <v>17</v>
      </c>
      <c r="E918" s="9">
        <v>2019</v>
      </c>
      <c r="F918" s="9"/>
      <c r="BE918" s="29">
        <v>71.010769999999994</v>
      </c>
      <c r="BF918" s="29">
        <v>70.16883</v>
      </c>
      <c r="BG918" s="29">
        <v>69.709900000000005</v>
      </c>
      <c r="BH918" s="29">
        <v>69.434269999999998</v>
      </c>
      <c r="BI918" s="29">
        <v>69.198409999999996</v>
      </c>
      <c r="BJ918" s="29">
        <v>68.912639999999996</v>
      </c>
      <c r="BK918" s="29">
        <v>69.382580000000004</v>
      </c>
      <c r="BL918" s="29">
        <v>71.675920000000005</v>
      </c>
      <c r="BM918" s="29">
        <v>75.581469999999996</v>
      </c>
      <c r="BN918" s="29">
        <v>79.894390000000001</v>
      </c>
      <c r="BO918" s="29">
        <v>84.071860000000001</v>
      </c>
      <c r="BP918" s="29">
        <v>86.559010000000001</v>
      </c>
      <c r="BQ918" s="29">
        <v>87.679339999999996</v>
      </c>
      <c r="BR918" s="29">
        <v>87.889600000000002</v>
      </c>
      <c r="BS918" s="29">
        <v>87.51182</v>
      </c>
      <c r="BT918" s="29">
        <v>87.293310000000005</v>
      </c>
      <c r="BU918" s="29">
        <v>86.412899999999993</v>
      </c>
      <c r="BV918" s="29">
        <v>84.867450000000005</v>
      </c>
      <c r="BW918" s="29">
        <v>83.222930000000005</v>
      </c>
      <c r="BX918" s="29">
        <v>80.404330000000002</v>
      </c>
      <c r="BY918" s="29">
        <v>77.476370000000003</v>
      </c>
      <c r="BZ918" s="29">
        <v>75.282349999999994</v>
      </c>
      <c r="CA918" s="29">
        <v>74.048419999999993</v>
      </c>
      <c r="CB918" s="29">
        <v>73.096810000000005</v>
      </c>
    </row>
    <row r="919" spans="1:105" x14ac:dyDescent="0.25">
      <c r="A919" s="9" t="s">
        <v>163</v>
      </c>
      <c r="B919" s="9" t="s">
        <v>165</v>
      </c>
      <c r="C919" s="9" t="s">
        <v>155</v>
      </c>
      <c r="D919" s="9" t="s">
        <v>17</v>
      </c>
      <c r="E919" s="9">
        <v>2020</v>
      </c>
      <c r="F919" s="9"/>
      <c r="BE919" s="29">
        <v>71.010769999999994</v>
      </c>
      <c r="BF919" s="29">
        <v>70.16883</v>
      </c>
      <c r="BG919" s="29">
        <v>69.709900000000005</v>
      </c>
      <c r="BH919" s="29">
        <v>69.434269999999998</v>
      </c>
      <c r="BI919" s="29">
        <v>69.198409999999996</v>
      </c>
      <c r="BJ919" s="29">
        <v>68.912639999999996</v>
      </c>
      <c r="BK919" s="29">
        <v>69.382580000000004</v>
      </c>
      <c r="BL919" s="29">
        <v>71.675920000000005</v>
      </c>
      <c r="BM919" s="29">
        <v>75.581469999999996</v>
      </c>
      <c r="BN919" s="29">
        <v>79.894390000000001</v>
      </c>
      <c r="BO919" s="29">
        <v>84.071860000000001</v>
      </c>
      <c r="BP919" s="29">
        <v>86.559010000000001</v>
      </c>
      <c r="BQ919" s="29">
        <v>87.679339999999996</v>
      </c>
      <c r="BR919" s="29">
        <v>87.889600000000002</v>
      </c>
      <c r="BS919" s="29">
        <v>87.51182</v>
      </c>
      <c r="BT919" s="29">
        <v>87.293310000000005</v>
      </c>
      <c r="BU919" s="29">
        <v>86.412899999999993</v>
      </c>
      <c r="BV919" s="29">
        <v>84.867450000000005</v>
      </c>
      <c r="BW919" s="29">
        <v>83.222930000000005</v>
      </c>
      <c r="BX919" s="29">
        <v>80.404330000000002</v>
      </c>
      <c r="BY919" s="29">
        <v>77.476370000000003</v>
      </c>
      <c r="BZ919" s="29">
        <v>75.282349999999994</v>
      </c>
      <c r="CA919" s="29">
        <v>74.048419999999993</v>
      </c>
      <c r="CB919" s="29">
        <v>73.096810000000005</v>
      </c>
    </row>
    <row r="920" spans="1:105" x14ac:dyDescent="0.25">
      <c r="A920" s="9" t="s">
        <v>163</v>
      </c>
      <c r="B920" s="9" t="s">
        <v>165</v>
      </c>
      <c r="C920" s="9" t="s">
        <v>155</v>
      </c>
      <c r="D920" s="9" t="s">
        <v>17</v>
      </c>
      <c r="E920" s="9">
        <v>2021</v>
      </c>
      <c r="F920" s="9"/>
      <c r="BE920" s="29">
        <v>71.010769999999994</v>
      </c>
      <c r="BF920" s="29">
        <v>70.16883</v>
      </c>
      <c r="BG920" s="29">
        <v>69.709900000000005</v>
      </c>
      <c r="BH920" s="29">
        <v>69.434269999999998</v>
      </c>
      <c r="BI920" s="29">
        <v>69.198409999999996</v>
      </c>
      <c r="BJ920" s="29">
        <v>68.912639999999996</v>
      </c>
      <c r="BK920" s="29">
        <v>69.382580000000004</v>
      </c>
      <c r="BL920" s="29">
        <v>71.675920000000005</v>
      </c>
      <c r="BM920" s="29">
        <v>75.581469999999996</v>
      </c>
      <c r="BN920" s="29">
        <v>79.894390000000001</v>
      </c>
      <c r="BO920" s="29">
        <v>84.071860000000001</v>
      </c>
      <c r="BP920" s="29">
        <v>86.559010000000001</v>
      </c>
      <c r="BQ920" s="29">
        <v>87.679339999999996</v>
      </c>
      <c r="BR920" s="29">
        <v>87.889600000000002</v>
      </c>
      <c r="BS920" s="29">
        <v>87.51182</v>
      </c>
      <c r="BT920" s="29">
        <v>87.293310000000005</v>
      </c>
      <c r="BU920" s="29">
        <v>86.412899999999993</v>
      </c>
      <c r="BV920" s="29">
        <v>84.867450000000005</v>
      </c>
      <c r="BW920" s="29">
        <v>83.222930000000005</v>
      </c>
      <c r="BX920" s="29">
        <v>80.404330000000002</v>
      </c>
      <c r="BY920" s="29">
        <v>77.476370000000003</v>
      </c>
      <c r="BZ920" s="29">
        <v>75.282349999999994</v>
      </c>
      <c r="CA920" s="29">
        <v>74.048419999999993</v>
      </c>
      <c r="CB920" s="29">
        <v>73.096810000000005</v>
      </c>
    </row>
    <row r="921" spans="1:105" x14ac:dyDescent="0.25">
      <c r="A921" s="9" t="s">
        <v>163</v>
      </c>
      <c r="B921" s="9" t="s">
        <v>165</v>
      </c>
      <c r="C921" s="9" t="s">
        <v>155</v>
      </c>
      <c r="D921" s="9" t="s">
        <v>17</v>
      </c>
      <c r="E921" s="9">
        <v>2022</v>
      </c>
      <c r="F921" s="9"/>
      <c r="BE921" s="29">
        <v>71.010769999999994</v>
      </c>
      <c r="BF921" s="29">
        <v>70.16883</v>
      </c>
      <c r="BG921" s="29">
        <v>69.709900000000005</v>
      </c>
      <c r="BH921" s="29">
        <v>69.434269999999998</v>
      </c>
      <c r="BI921" s="29">
        <v>69.198409999999996</v>
      </c>
      <c r="BJ921" s="29">
        <v>68.912639999999996</v>
      </c>
      <c r="BK921" s="29">
        <v>69.382580000000004</v>
      </c>
      <c r="BL921" s="29">
        <v>71.675920000000005</v>
      </c>
      <c r="BM921" s="29">
        <v>75.581469999999996</v>
      </c>
      <c r="BN921" s="29">
        <v>79.894390000000001</v>
      </c>
      <c r="BO921" s="29">
        <v>84.071860000000001</v>
      </c>
      <c r="BP921" s="29">
        <v>86.559010000000001</v>
      </c>
      <c r="BQ921" s="29">
        <v>87.679339999999996</v>
      </c>
      <c r="BR921" s="29">
        <v>87.889600000000002</v>
      </c>
      <c r="BS921" s="29">
        <v>87.51182</v>
      </c>
      <c r="BT921" s="29">
        <v>87.293310000000005</v>
      </c>
      <c r="BU921" s="29">
        <v>86.412899999999993</v>
      </c>
      <c r="BV921" s="29">
        <v>84.867450000000005</v>
      </c>
      <c r="BW921" s="29">
        <v>83.222930000000005</v>
      </c>
      <c r="BX921" s="29">
        <v>80.404330000000002</v>
      </c>
      <c r="BY921" s="29">
        <v>77.476370000000003</v>
      </c>
      <c r="BZ921" s="29">
        <v>75.282349999999994</v>
      </c>
      <c r="CA921" s="29">
        <v>74.048419999999993</v>
      </c>
      <c r="CB921" s="29">
        <v>73.096810000000005</v>
      </c>
    </row>
    <row r="922" spans="1:105" x14ac:dyDescent="0.25">
      <c r="A922" s="9" t="s">
        <v>163</v>
      </c>
      <c r="B922" s="9" t="s">
        <v>165</v>
      </c>
      <c r="C922" s="9" t="s">
        <v>155</v>
      </c>
      <c r="D922" s="9" t="s">
        <v>17</v>
      </c>
      <c r="E922" s="9">
        <v>2023</v>
      </c>
      <c r="F922" s="9"/>
      <c r="BE922" s="29">
        <v>71.010769999999994</v>
      </c>
      <c r="BF922" s="29">
        <v>70.16883</v>
      </c>
      <c r="BG922" s="29">
        <v>69.709900000000005</v>
      </c>
      <c r="BH922" s="29">
        <v>69.434269999999998</v>
      </c>
      <c r="BI922" s="29">
        <v>69.198409999999996</v>
      </c>
      <c r="BJ922" s="29">
        <v>68.912639999999996</v>
      </c>
      <c r="BK922" s="29">
        <v>69.382580000000004</v>
      </c>
      <c r="BL922" s="29">
        <v>71.675920000000005</v>
      </c>
      <c r="BM922" s="29">
        <v>75.581469999999996</v>
      </c>
      <c r="BN922" s="29">
        <v>79.894390000000001</v>
      </c>
      <c r="BO922" s="29">
        <v>84.071860000000001</v>
      </c>
      <c r="BP922" s="29">
        <v>86.559010000000001</v>
      </c>
      <c r="BQ922" s="29">
        <v>87.679339999999996</v>
      </c>
      <c r="BR922" s="29">
        <v>87.889600000000002</v>
      </c>
      <c r="BS922" s="29">
        <v>87.51182</v>
      </c>
      <c r="BT922" s="29">
        <v>87.293310000000005</v>
      </c>
      <c r="BU922" s="29">
        <v>86.412899999999993</v>
      </c>
      <c r="BV922" s="29">
        <v>84.867450000000005</v>
      </c>
      <c r="BW922" s="29">
        <v>83.222930000000005</v>
      </c>
      <c r="BX922" s="29">
        <v>80.404330000000002</v>
      </c>
      <c r="BY922" s="29">
        <v>77.476370000000003</v>
      </c>
      <c r="BZ922" s="29">
        <v>75.282349999999994</v>
      </c>
      <c r="CA922" s="29">
        <v>74.048419999999993</v>
      </c>
      <c r="CB922" s="29">
        <v>73.096810000000005</v>
      </c>
    </row>
    <row r="923" spans="1:105" x14ac:dyDescent="0.25">
      <c r="A923" s="9" t="s">
        <v>163</v>
      </c>
      <c r="B923" s="9" t="s">
        <v>165</v>
      </c>
      <c r="C923" s="9" t="s">
        <v>155</v>
      </c>
      <c r="D923" s="9" t="s">
        <v>17</v>
      </c>
      <c r="E923" s="9">
        <v>2024</v>
      </c>
      <c r="F923" s="9"/>
      <c r="BE923" s="29">
        <v>71.010769999999994</v>
      </c>
      <c r="BF923" s="29">
        <v>70.16883</v>
      </c>
      <c r="BG923" s="29">
        <v>69.709900000000005</v>
      </c>
      <c r="BH923" s="29">
        <v>69.434269999999998</v>
      </c>
      <c r="BI923" s="29">
        <v>69.198409999999996</v>
      </c>
      <c r="BJ923" s="29">
        <v>68.912639999999996</v>
      </c>
      <c r="BK923" s="29">
        <v>69.382580000000004</v>
      </c>
      <c r="BL923" s="29">
        <v>71.675920000000005</v>
      </c>
      <c r="BM923" s="29">
        <v>75.581469999999996</v>
      </c>
      <c r="BN923" s="29">
        <v>79.894390000000001</v>
      </c>
      <c r="BO923" s="29">
        <v>84.071860000000001</v>
      </c>
      <c r="BP923" s="29">
        <v>86.559010000000001</v>
      </c>
      <c r="BQ923" s="29">
        <v>87.679339999999996</v>
      </c>
      <c r="BR923" s="29">
        <v>87.889600000000002</v>
      </c>
      <c r="BS923" s="29">
        <v>87.51182</v>
      </c>
      <c r="BT923" s="29">
        <v>87.293310000000005</v>
      </c>
      <c r="BU923" s="29">
        <v>86.412899999999993</v>
      </c>
      <c r="BV923" s="29">
        <v>84.867450000000005</v>
      </c>
      <c r="BW923" s="29">
        <v>83.222930000000005</v>
      </c>
      <c r="BX923" s="29">
        <v>80.404330000000002</v>
      </c>
      <c r="BY923" s="29">
        <v>77.476370000000003</v>
      </c>
      <c r="BZ923" s="29">
        <v>75.282349999999994</v>
      </c>
      <c r="CA923" s="29">
        <v>74.048419999999993</v>
      </c>
      <c r="CB923" s="29">
        <v>73.096810000000005</v>
      </c>
    </row>
    <row r="924" spans="1:105" x14ac:dyDescent="0.25">
      <c r="A924" s="9" t="s">
        <v>163</v>
      </c>
      <c r="B924" s="9" t="s">
        <v>165</v>
      </c>
      <c r="C924" s="9" t="s">
        <v>155</v>
      </c>
      <c r="D924" s="9" t="s">
        <v>17</v>
      </c>
      <c r="E924" s="9">
        <v>2025</v>
      </c>
      <c r="F924" s="9"/>
      <c r="BE924" s="29">
        <v>71.010769999999994</v>
      </c>
      <c r="BF924" s="29">
        <v>70.16883</v>
      </c>
      <c r="BG924" s="29">
        <v>69.709900000000005</v>
      </c>
      <c r="BH924" s="29">
        <v>69.434269999999998</v>
      </c>
      <c r="BI924" s="29">
        <v>69.198409999999996</v>
      </c>
      <c r="BJ924" s="29">
        <v>68.912639999999996</v>
      </c>
      <c r="BK924" s="29">
        <v>69.382580000000004</v>
      </c>
      <c r="BL924" s="29">
        <v>71.675920000000005</v>
      </c>
      <c r="BM924" s="29">
        <v>75.581469999999996</v>
      </c>
      <c r="BN924" s="29">
        <v>79.894390000000001</v>
      </c>
      <c r="BO924" s="29">
        <v>84.071860000000001</v>
      </c>
      <c r="BP924" s="29">
        <v>86.559010000000001</v>
      </c>
      <c r="BQ924" s="29">
        <v>87.679339999999996</v>
      </c>
      <c r="BR924" s="29">
        <v>87.889600000000002</v>
      </c>
      <c r="BS924" s="29">
        <v>87.51182</v>
      </c>
      <c r="BT924" s="29">
        <v>87.293310000000005</v>
      </c>
      <c r="BU924" s="29">
        <v>86.412899999999993</v>
      </c>
      <c r="BV924" s="29">
        <v>84.867450000000005</v>
      </c>
      <c r="BW924" s="29">
        <v>83.222930000000005</v>
      </c>
      <c r="BX924" s="29">
        <v>80.404330000000002</v>
      </c>
      <c r="BY924" s="29">
        <v>77.476370000000003</v>
      </c>
      <c r="BZ924" s="29">
        <v>75.282349999999994</v>
      </c>
      <c r="CA924" s="29">
        <v>74.048419999999993</v>
      </c>
      <c r="CB924" s="29">
        <v>73.096810000000005</v>
      </c>
    </row>
    <row r="925" spans="1:105" x14ac:dyDescent="0.25">
      <c r="A925" s="9" t="s">
        <v>163</v>
      </c>
      <c r="B925" s="9" t="s">
        <v>165</v>
      </c>
      <c r="C925" s="9" t="s">
        <v>155</v>
      </c>
      <c r="D925" s="9" t="s">
        <v>17</v>
      </c>
      <c r="E925" s="9">
        <v>2026</v>
      </c>
      <c r="F925" s="9"/>
      <c r="BE925" s="29">
        <v>71.010769999999994</v>
      </c>
      <c r="BF925" s="29">
        <v>70.16883</v>
      </c>
      <c r="BG925" s="29">
        <v>69.709900000000005</v>
      </c>
      <c r="BH925" s="29">
        <v>69.434269999999998</v>
      </c>
      <c r="BI925" s="29">
        <v>69.198409999999996</v>
      </c>
      <c r="BJ925" s="29">
        <v>68.912639999999996</v>
      </c>
      <c r="BK925" s="29">
        <v>69.382580000000004</v>
      </c>
      <c r="BL925" s="29">
        <v>71.675920000000005</v>
      </c>
      <c r="BM925" s="29">
        <v>75.581469999999996</v>
      </c>
      <c r="BN925" s="29">
        <v>79.894390000000001</v>
      </c>
      <c r="BO925" s="29">
        <v>84.071860000000001</v>
      </c>
      <c r="BP925" s="29">
        <v>86.559010000000001</v>
      </c>
      <c r="BQ925" s="29">
        <v>87.679339999999996</v>
      </c>
      <c r="BR925" s="29">
        <v>87.889600000000002</v>
      </c>
      <c r="BS925" s="29">
        <v>87.51182</v>
      </c>
      <c r="BT925" s="29">
        <v>87.293310000000005</v>
      </c>
      <c r="BU925" s="29">
        <v>86.412899999999993</v>
      </c>
      <c r="BV925" s="29">
        <v>84.867450000000005</v>
      </c>
      <c r="BW925" s="29">
        <v>83.222930000000005</v>
      </c>
      <c r="BX925" s="29">
        <v>80.404330000000002</v>
      </c>
      <c r="BY925" s="29">
        <v>77.476370000000003</v>
      </c>
      <c r="BZ925" s="29">
        <v>75.282349999999994</v>
      </c>
      <c r="CA925" s="29">
        <v>74.048419999999993</v>
      </c>
      <c r="CB925" s="29">
        <v>73.096810000000005</v>
      </c>
    </row>
    <row r="926" spans="1:105" x14ac:dyDescent="0.25">
      <c r="A926" s="9" t="s">
        <v>163</v>
      </c>
      <c r="B926" s="9" t="s">
        <v>165</v>
      </c>
      <c r="C926" s="9" t="s">
        <v>156</v>
      </c>
      <c r="D926" s="9" t="s">
        <v>148</v>
      </c>
      <c r="E926" s="9">
        <v>2015</v>
      </c>
      <c r="F926" s="9">
        <v>5</v>
      </c>
      <c r="BE926" s="29">
        <v>61.865360000000003</v>
      </c>
      <c r="BF926" s="29">
        <v>61.615360000000003</v>
      </c>
      <c r="BG926" s="29">
        <v>61.365360000000003</v>
      </c>
      <c r="BH926" s="29">
        <v>60.641779999999997</v>
      </c>
      <c r="BI926" s="29">
        <v>60.259639999999997</v>
      </c>
      <c r="BJ926" s="29">
        <v>59.620640000000002</v>
      </c>
      <c r="BK926" s="29">
        <v>61.652790000000003</v>
      </c>
      <c r="BL926" s="29">
        <v>64.076570000000004</v>
      </c>
      <c r="BM926" s="29">
        <v>67.607140000000001</v>
      </c>
      <c r="BN926" s="29">
        <v>71.305289999999999</v>
      </c>
      <c r="BO926" s="29">
        <v>74.236500000000007</v>
      </c>
      <c r="BP926" s="29">
        <v>75.247069999999994</v>
      </c>
      <c r="BQ926" s="29">
        <v>74.606499999999997</v>
      </c>
      <c r="BR926" s="29">
        <v>75.171570000000003</v>
      </c>
      <c r="BS926" s="29">
        <v>75.713359999999994</v>
      </c>
      <c r="BT926" s="29">
        <v>74.938500000000005</v>
      </c>
      <c r="BU926" s="29">
        <v>74.108710000000002</v>
      </c>
      <c r="BV926" s="29">
        <v>72.983999999999995</v>
      </c>
      <c r="BW926" s="29">
        <v>71.558070000000001</v>
      </c>
      <c r="BX926" s="29">
        <v>68.606219999999993</v>
      </c>
      <c r="BY926" s="29">
        <v>66.655429999999996</v>
      </c>
      <c r="BZ926" s="29">
        <v>65.672359999999998</v>
      </c>
      <c r="CA926" s="29">
        <v>65.422359999999998</v>
      </c>
      <c r="CB926" s="29">
        <v>64.199849999999998</v>
      </c>
    </row>
    <row r="927" spans="1:105" x14ac:dyDescent="0.25">
      <c r="A927" s="9" t="s">
        <v>163</v>
      </c>
      <c r="B927" s="9" t="s">
        <v>165</v>
      </c>
      <c r="C927" s="9" t="s">
        <v>156</v>
      </c>
      <c r="D927" s="9" t="s">
        <v>148</v>
      </c>
      <c r="E927" s="9">
        <v>2015</v>
      </c>
      <c r="F927" s="9">
        <v>6</v>
      </c>
      <c r="BE927" s="29">
        <v>62.755429999999997</v>
      </c>
      <c r="BF927" s="29">
        <v>62.623280000000001</v>
      </c>
      <c r="BG927" s="29">
        <v>61.887569999999997</v>
      </c>
      <c r="BH927" s="29">
        <v>62.004359999999998</v>
      </c>
      <c r="BI927" s="29">
        <v>61.018639999999998</v>
      </c>
      <c r="BJ927" s="29">
        <v>61.597349999999999</v>
      </c>
      <c r="BK927" s="29">
        <v>61.936639999999997</v>
      </c>
      <c r="BL927" s="29">
        <v>64.362570000000005</v>
      </c>
      <c r="BM927" s="29">
        <v>66.578710000000001</v>
      </c>
      <c r="BN927" s="29">
        <v>69.04007</v>
      </c>
      <c r="BO927" s="29">
        <v>71.730289999999997</v>
      </c>
      <c r="BP927" s="29">
        <v>74.066929999999999</v>
      </c>
      <c r="BQ927" s="29">
        <v>75.460719999999995</v>
      </c>
      <c r="BR927" s="29">
        <v>76.289429999999996</v>
      </c>
      <c r="BS927" s="29">
        <v>76.682140000000004</v>
      </c>
      <c r="BT927" s="29">
        <v>76.371430000000004</v>
      </c>
      <c r="BU927" s="29">
        <v>75.383070000000004</v>
      </c>
      <c r="BV927" s="29">
        <v>74.410570000000007</v>
      </c>
      <c r="BW927" s="29">
        <v>72.53586</v>
      </c>
      <c r="BX927" s="29">
        <v>70.451859999999996</v>
      </c>
      <c r="BY927" s="29">
        <v>67.406999999999996</v>
      </c>
      <c r="BZ927" s="29">
        <v>66.085719999999995</v>
      </c>
      <c r="CA927" s="29">
        <v>65.339429999999993</v>
      </c>
      <c r="CB927" s="29">
        <v>64.592070000000007</v>
      </c>
    </row>
    <row r="928" spans="1:105" x14ac:dyDescent="0.25">
      <c r="A928" s="9" t="s">
        <v>163</v>
      </c>
      <c r="B928" s="9" t="s">
        <v>165</v>
      </c>
      <c r="C928" s="9" t="s">
        <v>156</v>
      </c>
      <c r="D928" s="9" t="s">
        <v>148</v>
      </c>
      <c r="E928" s="9">
        <v>2015</v>
      </c>
      <c r="F928" s="9">
        <v>7</v>
      </c>
      <c r="G928" s="9">
        <v>198.31880000000001</v>
      </c>
      <c r="H928" s="9">
        <v>199.4657</v>
      </c>
      <c r="I928" s="9">
        <v>202.5813</v>
      </c>
      <c r="J928" s="9">
        <v>207.22450000000001</v>
      </c>
      <c r="K928" s="9">
        <v>215.13489999999999</v>
      </c>
      <c r="L928" s="9">
        <v>236.47819999999999</v>
      </c>
      <c r="M928" s="9">
        <v>236.98769999999999</v>
      </c>
      <c r="N928" s="9">
        <v>239.89699999999999</v>
      </c>
      <c r="O928" s="9">
        <v>248.83920000000001</v>
      </c>
      <c r="P928" s="9">
        <v>254.81909999999999</v>
      </c>
      <c r="Q928" s="9">
        <v>257.89269999999999</v>
      </c>
      <c r="R928" s="9">
        <v>259.71699999999998</v>
      </c>
      <c r="S928" s="9">
        <v>256.3818</v>
      </c>
      <c r="T928" s="9">
        <v>224.15770000000001</v>
      </c>
      <c r="U928" s="9">
        <v>225.2321</v>
      </c>
      <c r="V928" s="9">
        <v>224.8322</v>
      </c>
      <c r="W928" s="9">
        <v>223.5822</v>
      </c>
      <c r="X928" s="9">
        <v>214.97579999999999</v>
      </c>
      <c r="Y928" s="9">
        <v>248.4255</v>
      </c>
      <c r="Z928" s="9">
        <v>259.92160000000001</v>
      </c>
      <c r="AA928" s="9">
        <v>253.69040000000001</v>
      </c>
      <c r="AB928" s="9">
        <v>219.7758</v>
      </c>
      <c r="AC928" s="9">
        <v>211.2465</v>
      </c>
      <c r="AD928" s="9">
        <v>210.90450000000001</v>
      </c>
      <c r="AE928" s="9">
        <v>222.4325</v>
      </c>
      <c r="AF928" s="9">
        <v>198.9562</v>
      </c>
      <c r="AG928" s="9">
        <v>200.6961</v>
      </c>
      <c r="AH928" s="9">
        <v>204.3201</v>
      </c>
      <c r="AI928" s="9">
        <v>208.83670000000001</v>
      </c>
      <c r="AJ928" s="9">
        <v>216.18989999999999</v>
      </c>
      <c r="AK928" s="9">
        <v>236.904</v>
      </c>
      <c r="AL928" s="9">
        <v>235.76949999999999</v>
      </c>
      <c r="AM928" s="9">
        <v>238.4068</v>
      </c>
      <c r="AN928" s="9">
        <v>247.33629999999999</v>
      </c>
      <c r="AO928" s="9">
        <v>251.62790000000001</v>
      </c>
      <c r="AP928" s="9">
        <v>254.86349999999999</v>
      </c>
      <c r="AQ928" s="9">
        <v>258.0523</v>
      </c>
      <c r="AR928" s="9">
        <v>258.28019999999998</v>
      </c>
      <c r="AS928" s="9">
        <v>261.63069999999999</v>
      </c>
      <c r="AT928" s="9">
        <v>262.3159</v>
      </c>
      <c r="AU928" s="9">
        <v>260.97680000000003</v>
      </c>
      <c r="AV928" s="9">
        <v>258.8707</v>
      </c>
      <c r="AW928" s="9">
        <v>253.72649999999999</v>
      </c>
      <c r="AX928" s="9">
        <v>252.72550000000001</v>
      </c>
      <c r="AY928" s="9">
        <v>257.36989999999997</v>
      </c>
      <c r="AZ928" s="9">
        <v>251.15969999999999</v>
      </c>
      <c r="BA928" s="9">
        <v>218.04339999999999</v>
      </c>
      <c r="BB928" s="9">
        <v>209.98650000000001</v>
      </c>
      <c r="BC928" s="9">
        <v>209.51859999999999</v>
      </c>
      <c r="BD928" s="9">
        <v>258.94299999999998</v>
      </c>
      <c r="BE928" s="29">
        <v>68.001069999999999</v>
      </c>
      <c r="BF928" s="29">
        <v>67.384780000000006</v>
      </c>
      <c r="BG928" s="29">
        <v>67.031210000000002</v>
      </c>
      <c r="BH928" s="29">
        <v>66.899069999999995</v>
      </c>
      <c r="BI928" s="29">
        <v>66.756360000000001</v>
      </c>
      <c r="BJ928" s="29">
        <v>66.756360000000001</v>
      </c>
      <c r="BK928" s="29">
        <v>67.345640000000003</v>
      </c>
      <c r="BL928" s="29">
        <v>68.693920000000006</v>
      </c>
      <c r="BM928" s="29">
        <v>71.196430000000007</v>
      </c>
      <c r="BN928" s="29">
        <v>74.179500000000004</v>
      </c>
      <c r="BO928" s="29">
        <v>75.710719999999995</v>
      </c>
      <c r="BP928" s="29">
        <v>74.33493</v>
      </c>
      <c r="BQ928" s="29">
        <v>75.184780000000003</v>
      </c>
      <c r="BR928" s="29">
        <v>77.745000000000005</v>
      </c>
      <c r="BS928" s="29">
        <v>79.075000000000003</v>
      </c>
      <c r="BT928" s="29">
        <v>79.495639999999995</v>
      </c>
      <c r="BU928" s="29">
        <v>80.677930000000003</v>
      </c>
      <c r="BV928" s="29">
        <v>79.913640000000001</v>
      </c>
      <c r="BW928" s="29">
        <v>76.085499999999996</v>
      </c>
      <c r="BX928" s="29">
        <v>73.495220000000003</v>
      </c>
      <c r="BY928" s="29">
        <v>71.991</v>
      </c>
      <c r="BZ928" s="29">
        <v>71.483069999999998</v>
      </c>
      <c r="CA928" s="29">
        <v>70.408069999999995</v>
      </c>
      <c r="CB928" s="29">
        <v>70.146429999999995</v>
      </c>
      <c r="CC928" s="9">
        <v>0.3168494</v>
      </c>
      <c r="CD928" s="9">
        <v>0.29726979999999997</v>
      </c>
      <c r="CE928" s="9">
        <v>0.25770409999999999</v>
      </c>
      <c r="CF928" s="9">
        <v>0.18223059999999999</v>
      </c>
      <c r="CG928" s="9">
        <v>0.12416099999999999</v>
      </c>
      <c r="CH928" s="9">
        <v>0.24025070000000001</v>
      </c>
      <c r="CI928" s="9">
        <v>8.4565600000000005E-2</v>
      </c>
      <c r="CJ928" s="9">
        <v>0.10592799999999999</v>
      </c>
      <c r="CK928" s="9">
        <v>0.13955960000000001</v>
      </c>
      <c r="CL928" s="9">
        <v>0.19099679999999999</v>
      </c>
      <c r="CM928" s="9">
        <v>0.26569999999999999</v>
      </c>
      <c r="CN928" s="9">
        <v>0.3982252</v>
      </c>
      <c r="CO928" s="9">
        <v>0.36293370000000003</v>
      </c>
      <c r="CP928" s="9">
        <v>0.66982819999999998</v>
      </c>
      <c r="CQ928" s="9">
        <v>0.59663670000000002</v>
      </c>
      <c r="CR928" s="9">
        <v>0.70361680000000004</v>
      </c>
      <c r="CS928" s="9">
        <v>0.94551459999999998</v>
      </c>
      <c r="CT928" s="9">
        <v>1.4775739999999999</v>
      </c>
      <c r="CU928" s="9">
        <v>0.54029439999999995</v>
      </c>
      <c r="CV928" s="9">
        <v>0.7077909</v>
      </c>
      <c r="CW928" s="9">
        <v>0.77914329999999998</v>
      </c>
      <c r="CX928" s="9">
        <v>0.3007205</v>
      </c>
      <c r="CY928" s="9">
        <v>0.38645390000000002</v>
      </c>
      <c r="CZ928" s="9">
        <v>0.3461861</v>
      </c>
      <c r="DA928" s="9">
        <v>0.84401329999999997</v>
      </c>
    </row>
    <row r="929" spans="1:105" x14ac:dyDescent="0.25">
      <c r="A929" s="9" t="s">
        <v>163</v>
      </c>
      <c r="B929" s="9" t="s">
        <v>165</v>
      </c>
      <c r="C929" s="9" t="s">
        <v>156</v>
      </c>
      <c r="D929" s="9" t="s">
        <v>148</v>
      </c>
      <c r="E929" s="9">
        <v>2015</v>
      </c>
      <c r="F929" s="9">
        <v>8</v>
      </c>
      <c r="BE929" s="29">
        <v>71.129429999999999</v>
      </c>
      <c r="BF929" s="29">
        <v>71.337879999999998</v>
      </c>
      <c r="BG929" s="29">
        <v>70.646569999999997</v>
      </c>
      <c r="BH929" s="29">
        <v>70.539140000000003</v>
      </c>
      <c r="BI929" s="29">
        <v>70.257140000000007</v>
      </c>
      <c r="BJ929" s="29">
        <v>69.753540000000001</v>
      </c>
      <c r="BK929" s="29">
        <v>69.859260000000006</v>
      </c>
      <c r="BL929" s="29">
        <v>69.545079999999999</v>
      </c>
      <c r="BM929" s="29">
        <v>71.298519999999996</v>
      </c>
      <c r="BN929" s="29">
        <v>74.068460000000002</v>
      </c>
      <c r="BO929" s="29">
        <v>77.784229999999994</v>
      </c>
      <c r="BP929" s="29">
        <v>80.361369999999994</v>
      </c>
      <c r="BQ929" s="29">
        <v>81.755880000000005</v>
      </c>
      <c r="BR929" s="29">
        <v>82.395660000000007</v>
      </c>
      <c r="BS929" s="29">
        <v>81.977879999999999</v>
      </c>
      <c r="BT929" s="29">
        <v>81.705600000000004</v>
      </c>
      <c r="BU929" s="29">
        <v>81.084850000000003</v>
      </c>
      <c r="BV929" s="29">
        <v>80.110690000000005</v>
      </c>
      <c r="BW929" s="29">
        <v>77.346230000000006</v>
      </c>
      <c r="BX929" s="29">
        <v>75.892169999999993</v>
      </c>
      <c r="BY929" s="29">
        <v>74.097260000000006</v>
      </c>
      <c r="BZ929" s="29">
        <v>73.288799999999995</v>
      </c>
      <c r="CA929" s="29">
        <v>72.457149999999999</v>
      </c>
      <c r="CB929" s="29">
        <v>72.427940000000007</v>
      </c>
    </row>
    <row r="930" spans="1:105" x14ac:dyDescent="0.25">
      <c r="A930" s="9" t="s">
        <v>163</v>
      </c>
      <c r="B930" s="9" t="s">
        <v>165</v>
      </c>
      <c r="C930" s="9" t="s">
        <v>156</v>
      </c>
      <c r="D930" s="9" t="s">
        <v>148</v>
      </c>
      <c r="E930" s="9">
        <v>2015</v>
      </c>
      <c r="F930" s="9">
        <v>9</v>
      </c>
      <c r="BE930" s="29">
        <v>67.47842</v>
      </c>
      <c r="BF930" s="29">
        <v>66.992710000000002</v>
      </c>
      <c r="BG930" s="29">
        <v>66.93929</v>
      </c>
      <c r="BH930" s="29">
        <v>65.613209999999995</v>
      </c>
      <c r="BI930" s="29">
        <v>65.681359999999998</v>
      </c>
      <c r="BJ930" s="29">
        <v>65.638499999999993</v>
      </c>
      <c r="BK930" s="29">
        <v>66.567070000000001</v>
      </c>
      <c r="BL930" s="29">
        <v>67.802790000000002</v>
      </c>
      <c r="BM930" s="29">
        <v>72.403570000000002</v>
      </c>
      <c r="BN930" s="29">
        <v>77.507140000000007</v>
      </c>
      <c r="BO930" s="29">
        <v>83.007140000000007</v>
      </c>
      <c r="BP930" s="29">
        <v>84.790999999999997</v>
      </c>
      <c r="BQ930" s="29">
        <v>85.070639999999997</v>
      </c>
      <c r="BR930" s="29">
        <v>84.959000000000003</v>
      </c>
      <c r="BS930" s="29">
        <v>86.331069999999997</v>
      </c>
      <c r="BT930" s="29">
        <v>87.363500000000002</v>
      </c>
      <c r="BU930" s="29">
        <v>86.559650000000005</v>
      </c>
      <c r="BV930" s="29">
        <v>85.525790000000001</v>
      </c>
      <c r="BW930" s="29">
        <v>83.618790000000004</v>
      </c>
      <c r="BX930" s="29">
        <v>79.81335</v>
      </c>
      <c r="BY930" s="29">
        <v>76.901719999999997</v>
      </c>
      <c r="BZ930" s="29">
        <v>75.864140000000006</v>
      </c>
      <c r="CA930" s="29">
        <v>74.385859999999994</v>
      </c>
      <c r="CB930" s="29">
        <v>73.02328</v>
      </c>
    </row>
    <row r="931" spans="1:105" x14ac:dyDescent="0.25">
      <c r="A931" s="9" t="s">
        <v>163</v>
      </c>
      <c r="B931" s="9" t="s">
        <v>165</v>
      </c>
      <c r="C931" s="9" t="s">
        <v>156</v>
      </c>
      <c r="D931" s="9" t="s">
        <v>148</v>
      </c>
      <c r="E931" s="9">
        <v>2015</v>
      </c>
      <c r="F931" s="9">
        <v>10</v>
      </c>
      <c r="BE931" s="29">
        <v>64.881209999999996</v>
      </c>
      <c r="BF931" s="29">
        <v>64.369579999999999</v>
      </c>
      <c r="BG931" s="29">
        <v>64.080430000000007</v>
      </c>
      <c r="BH931" s="29">
        <v>63.491140000000001</v>
      </c>
      <c r="BI931" s="29">
        <v>63.093640000000001</v>
      </c>
      <c r="BJ931" s="29">
        <v>62.125929999999997</v>
      </c>
      <c r="BK931" s="29">
        <v>62.46414</v>
      </c>
      <c r="BL931" s="29">
        <v>64.24736</v>
      </c>
      <c r="BM931" s="29">
        <v>67.905289999999994</v>
      </c>
      <c r="BN931" s="29">
        <v>72.337569999999999</v>
      </c>
      <c r="BO931" s="29">
        <v>75.657290000000003</v>
      </c>
      <c r="BP931" s="29">
        <v>77.678430000000006</v>
      </c>
      <c r="BQ931" s="29">
        <v>80.412570000000002</v>
      </c>
      <c r="BR931" s="29">
        <v>81.498149999999995</v>
      </c>
      <c r="BS931" s="29">
        <v>81.380290000000002</v>
      </c>
      <c r="BT931" s="29">
        <v>80.906210000000002</v>
      </c>
      <c r="BU931" s="29">
        <v>80.828580000000002</v>
      </c>
      <c r="BV931" s="29">
        <v>80.27843</v>
      </c>
      <c r="BW931" s="29">
        <v>75.692859999999996</v>
      </c>
      <c r="BX931" s="29">
        <v>71.563500000000005</v>
      </c>
      <c r="BY931" s="29">
        <v>69.579350000000005</v>
      </c>
      <c r="BZ931" s="29">
        <v>67.874859999999998</v>
      </c>
      <c r="CA931" s="29">
        <v>66.732140000000001</v>
      </c>
      <c r="CB931" s="29">
        <v>65.907139999999998</v>
      </c>
    </row>
    <row r="932" spans="1:105" x14ac:dyDescent="0.25">
      <c r="A932" s="9" t="s">
        <v>163</v>
      </c>
      <c r="B932" s="9" t="s">
        <v>165</v>
      </c>
      <c r="C932" s="9" t="s">
        <v>156</v>
      </c>
      <c r="D932" s="9" t="s">
        <v>148</v>
      </c>
      <c r="E932" s="9">
        <v>2016</v>
      </c>
      <c r="F932" s="9">
        <v>5</v>
      </c>
      <c r="BE932" s="29">
        <v>61.865360000000003</v>
      </c>
      <c r="BF932" s="29">
        <v>61.615360000000003</v>
      </c>
      <c r="BG932" s="29">
        <v>61.365360000000003</v>
      </c>
      <c r="BH932" s="29">
        <v>60.641779999999997</v>
      </c>
      <c r="BI932" s="29">
        <v>60.259639999999997</v>
      </c>
      <c r="BJ932" s="29">
        <v>59.620640000000002</v>
      </c>
      <c r="BK932" s="29">
        <v>61.652790000000003</v>
      </c>
      <c r="BL932" s="29">
        <v>64.076570000000004</v>
      </c>
      <c r="BM932" s="29">
        <v>67.607140000000001</v>
      </c>
      <c r="BN932" s="29">
        <v>71.305289999999999</v>
      </c>
      <c r="BO932" s="29">
        <v>74.236500000000007</v>
      </c>
      <c r="BP932" s="29">
        <v>75.247069999999994</v>
      </c>
      <c r="BQ932" s="29">
        <v>74.606499999999997</v>
      </c>
      <c r="BR932" s="29">
        <v>75.171570000000003</v>
      </c>
      <c r="BS932" s="29">
        <v>75.713359999999994</v>
      </c>
      <c r="BT932" s="29">
        <v>74.938500000000005</v>
      </c>
      <c r="BU932" s="29">
        <v>74.108710000000002</v>
      </c>
      <c r="BV932" s="29">
        <v>72.983999999999995</v>
      </c>
      <c r="BW932" s="29">
        <v>71.558070000000001</v>
      </c>
      <c r="BX932" s="29">
        <v>68.606219999999993</v>
      </c>
      <c r="BY932" s="29">
        <v>66.655429999999996</v>
      </c>
      <c r="BZ932" s="29">
        <v>65.672359999999998</v>
      </c>
      <c r="CA932" s="29">
        <v>65.422359999999998</v>
      </c>
      <c r="CB932" s="29">
        <v>64.199849999999998</v>
      </c>
    </row>
    <row r="933" spans="1:105" x14ac:dyDescent="0.25">
      <c r="A933" s="9" t="s">
        <v>163</v>
      </c>
      <c r="B933" s="9" t="s">
        <v>165</v>
      </c>
      <c r="C933" s="9" t="s">
        <v>156</v>
      </c>
      <c r="D933" s="9" t="s">
        <v>148</v>
      </c>
      <c r="E933" s="9">
        <v>2016</v>
      </c>
      <c r="F933" s="9">
        <v>6</v>
      </c>
      <c r="BE933" s="29">
        <v>62.755429999999997</v>
      </c>
      <c r="BF933" s="29">
        <v>62.623280000000001</v>
      </c>
      <c r="BG933" s="29">
        <v>61.887569999999997</v>
      </c>
      <c r="BH933" s="29">
        <v>62.004359999999998</v>
      </c>
      <c r="BI933" s="29">
        <v>61.018639999999998</v>
      </c>
      <c r="BJ933" s="29">
        <v>61.597349999999999</v>
      </c>
      <c r="BK933" s="29">
        <v>61.936639999999997</v>
      </c>
      <c r="BL933" s="29">
        <v>64.362570000000005</v>
      </c>
      <c r="BM933" s="29">
        <v>66.578710000000001</v>
      </c>
      <c r="BN933" s="29">
        <v>69.04007</v>
      </c>
      <c r="BO933" s="29">
        <v>71.730289999999997</v>
      </c>
      <c r="BP933" s="29">
        <v>74.066929999999999</v>
      </c>
      <c r="BQ933" s="29">
        <v>75.460719999999995</v>
      </c>
      <c r="BR933" s="29">
        <v>76.289429999999996</v>
      </c>
      <c r="BS933" s="29">
        <v>76.682140000000004</v>
      </c>
      <c r="BT933" s="29">
        <v>76.371430000000004</v>
      </c>
      <c r="BU933" s="29">
        <v>75.383070000000004</v>
      </c>
      <c r="BV933" s="29">
        <v>74.410570000000007</v>
      </c>
      <c r="BW933" s="29">
        <v>72.53586</v>
      </c>
      <c r="BX933" s="29">
        <v>70.451859999999996</v>
      </c>
      <c r="BY933" s="29">
        <v>67.406999999999996</v>
      </c>
      <c r="BZ933" s="29">
        <v>66.085719999999995</v>
      </c>
      <c r="CA933" s="29">
        <v>65.339429999999993</v>
      </c>
      <c r="CB933" s="29">
        <v>64.592070000000007</v>
      </c>
    </row>
    <row r="934" spans="1:105" x14ac:dyDescent="0.25">
      <c r="A934" s="9" t="s">
        <v>163</v>
      </c>
      <c r="B934" s="9" t="s">
        <v>165</v>
      </c>
      <c r="C934" s="9" t="s">
        <v>156</v>
      </c>
      <c r="D934" s="9" t="s">
        <v>148</v>
      </c>
      <c r="E934" s="9">
        <v>2016</v>
      </c>
      <c r="F934" s="9">
        <v>7</v>
      </c>
      <c r="G934" s="9">
        <v>198.54810000000001</v>
      </c>
      <c r="H934" s="9">
        <v>199.67420000000001</v>
      </c>
      <c r="I934" s="9">
        <v>202.73230000000001</v>
      </c>
      <c r="J934" s="9">
        <v>207.24119999999999</v>
      </c>
      <c r="K934" s="9">
        <v>215.11949999999999</v>
      </c>
      <c r="L934" s="9">
        <v>236.45859999999999</v>
      </c>
      <c r="M934" s="9">
        <v>237.00229999999999</v>
      </c>
      <c r="N934" s="9">
        <v>239.90170000000001</v>
      </c>
      <c r="O934" s="9">
        <v>248.85040000000001</v>
      </c>
      <c r="P934" s="9">
        <v>254.84819999999999</v>
      </c>
      <c r="Q934" s="9">
        <v>257.92489999999998</v>
      </c>
      <c r="R934" s="9">
        <v>259.74</v>
      </c>
      <c r="S934" s="9">
        <v>256.41449999999998</v>
      </c>
      <c r="T934" s="9">
        <v>224.17160000000001</v>
      </c>
      <c r="U934" s="9">
        <v>225.24600000000001</v>
      </c>
      <c r="V934" s="9">
        <v>224.8398</v>
      </c>
      <c r="W934" s="9">
        <v>223.60169999999999</v>
      </c>
      <c r="X934" s="9">
        <v>214.9982</v>
      </c>
      <c r="Y934" s="9">
        <v>248.44290000000001</v>
      </c>
      <c r="Z934" s="9">
        <v>259.93239999999997</v>
      </c>
      <c r="AA934" s="9">
        <v>253.7218</v>
      </c>
      <c r="AB934" s="9">
        <v>219.82990000000001</v>
      </c>
      <c r="AC934" s="9">
        <v>211.2835</v>
      </c>
      <c r="AD934" s="9">
        <v>210.94149999999999</v>
      </c>
      <c r="AE934" s="9">
        <v>222.44659999999999</v>
      </c>
      <c r="AF934" s="9">
        <v>199.18549999999999</v>
      </c>
      <c r="AG934" s="9">
        <v>200.90459999999999</v>
      </c>
      <c r="AH934" s="9">
        <v>204.47110000000001</v>
      </c>
      <c r="AI934" s="9">
        <v>208.85339999999999</v>
      </c>
      <c r="AJ934" s="9">
        <v>216.17449999999999</v>
      </c>
      <c r="AK934" s="9">
        <v>236.8844</v>
      </c>
      <c r="AL934" s="9">
        <v>235.7841</v>
      </c>
      <c r="AM934" s="9">
        <v>238.41149999999999</v>
      </c>
      <c r="AN934" s="9">
        <v>247.34739999999999</v>
      </c>
      <c r="AO934" s="9">
        <v>251.65700000000001</v>
      </c>
      <c r="AP934" s="9">
        <v>254.89570000000001</v>
      </c>
      <c r="AQ934" s="9">
        <v>258.07530000000003</v>
      </c>
      <c r="AR934" s="9">
        <v>258.31290000000001</v>
      </c>
      <c r="AS934" s="9">
        <v>261.64449999999999</v>
      </c>
      <c r="AT934" s="9">
        <v>262.32979999999998</v>
      </c>
      <c r="AU934" s="9">
        <v>260.98450000000003</v>
      </c>
      <c r="AV934" s="9">
        <v>258.89019999999999</v>
      </c>
      <c r="AW934" s="9">
        <v>253.74889999999999</v>
      </c>
      <c r="AX934" s="9">
        <v>252.74289999999999</v>
      </c>
      <c r="AY934" s="9">
        <v>257.38080000000002</v>
      </c>
      <c r="AZ934" s="9">
        <v>251.191</v>
      </c>
      <c r="BA934" s="9">
        <v>218.0975</v>
      </c>
      <c r="BB934" s="9">
        <v>210.02350000000001</v>
      </c>
      <c r="BC934" s="9">
        <v>209.5556</v>
      </c>
      <c r="BD934" s="9">
        <v>258.95710000000003</v>
      </c>
      <c r="BE934" s="29">
        <v>68.001069999999999</v>
      </c>
      <c r="BF934" s="29">
        <v>67.384780000000006</v>
      </c>
      <c r="BG934" s="29">
        <v>67.031210000000002</v>
      </c>
      <c r="BH934" s="29">
        <v>66.899069999999995</v>
      </c>
      <c r="BI934" s="29">
        <v>66.756360000000001</v>
      </c>
      <c r="BJ934" s="29">
        <v>66.756360000000001</v>
      </c>
      <c r="BK934" s="29">
        <v>67.345640000000003</v>
      </c>
      <c r="BL934" s="29">
        <v>68.693920000000006</v>
      </c>
      <c r="BM934" s="29">
        <v>71.196430000000007</v>
      </c>
      <c r="BN934" s="29">
        <v>74.179500000000004</v>
      </c>
      <c r="BO934" s="29">
        <v>75.710719999999995</v>
      </c>
      <c r="BP934" s="29">
        <v>74.33493</v>
      </c>
      <c r="BQ934" s="29">
        <v>75.184780000000003</v>
      </c>
      <c r="BR934" s="29">
        <v>77.745000000000005</v>
      </c>
      <c r="BS934" s="29">
        <v>79.075000000000003</v>
      </c>
      <c r="BT934" s="29">
        <v>79.495639999999995</v>
      </c>
      <c r="BU934" s="29">
        <v>80.677930000000003</v>
      </c>
      <c r="BV934" s="29">
        <v>79.913640000000001</v>
      </c>
      <c r="BW934" s="29">
        <v>76.085499999999996</v>
      </c>
      <c r="BX934" s="29">
        <v>73.495220000000003</v>
      </c>
      <c r="BY934" s="29">
        <v>71.991</v>
      </c>
      <c r="BZ934" s="29">
        <v>71.483069999999998</v>
      </c>
      <c r="CA934" s="29">
        <v>70.408069999999995</v>
      </c>
      <c r="CB934" s="29">
        <v>70.146429999999995</v>
      </c>
      <c r="CC934" s="9">
        <v>0.31710640000000001</v>
      </c>
      <c r="CD934" s="9">
        <v>0.29770410000000003</v>
      </c>
      <c r="CE934" s="9">
        <v>0.25808730000000002</v>
      </c>
      <c r="CF934" s="9">
        <v>0.1825251</v>
      </c>
      <c r="CG934" s="9">
        <v>0.1243486</v>
      </c>
      <c r="CH934" s="9">
        <v>0.24060329999999999</v>
      </c>
      <c r="CI934" s="9">
        <v>8.46687E-2</v>
      </c>
      <c r="CJ934" s="9">
        <v>0.1060524</v>
      </c>
      <c r="CK934" s="9">
        <v>0.13964699999999999</v>
      </c>
      <c r="CL934" s="9">
        <v>0.19122459999999999</v>
      </c>
      <c r="CM934" s="9">
        <v>0.26599879999999998</v>
      </c>
      <c r="CN934" s="9">
        <v>0.3983334</v>
      </c>
      <c r="CO934" s="9">
        <v>0.36316169999999998</v>
      </c>
      <c r="CP934" s="9">
        <v>0.67054119999999995</v>
      </c>
      <c r="CQ934" s="9">
        <v>0.59713899999999998</v>
      </c>
      <c r="CR934" s="9">
        <v>0.70407850000000005</v>
      </c>
      <c r="CS934" s="9">
        <v>0.94533290000000003</v>
      </c>
      <c r="CT934" s="9">
        <v>1.4773210000000001</v>
      </c>
      <c r="CU934" s="9">
        <v>0.53987130000000005</v>
      </c>
      <c r="CV934" s="9">
        <v>0.70748529999999998</v>
      </c>
      <c r="CW934" s="9">
        <v>0.78008599999999995</v>
      </c>
      <c r="CX934" s="9">
        <v>0.3010834</v>
      </c>
      <c r="CY934" s="9">
        <v>0.3870903</v>
      </c>
      <c r="CZ934" s="9">
        <v>0.34690989999999999</v>
      </c>
      <c r="DA934" s="9">
        <v>0.84413490000000002</v>
      </c>
    </row>
    <row r="935" spans="1:105" x14ac:dyDescent="0.25">
      <c r="A935" s="9" t="s">
        <v>163</v>
      </c>
      <c r="B935" s="9" t="s">
        <v>165</v>
      </c>
      <c r="C935" s="9" t="s">
        <v>156</v>
      </c>
      <c r="D935" s="9" t="s">
        <v>148</v>
      </c>
      <c r="E935" s="9">
        <v>2016</v>
      </c>
      <c r="F935" s="9">
        <v>8</v>
      </c>
      <c r="BE935" s="29">
        <v>71.129429999999999</v>
      </c>
      <c r="BF935" s="29">
        <v>71.337879999999998</v>
      </c>
      <c r="BG935" s="29">
        <v>70.646569999999997</v>
      </c>
      <c r="BH935" s="29">
        <v>70.539140000000003</v>
      </c>
      <c r="BI935" s="29">
        <v>70.257140000000007</v>
      </c>
      <c r="BJ935" s="29">
        <v>69.753540000000001</v>
      </c>
      <c r="BK935" s="29">
        <v>69.859260000000006</v>
      </c>
      <c r="BL935" s="29">
        <v>69.545079999999999</v>
      </c>
      <c r="BM935" s="29">
        <v>71.298519999999996</v>
      </c>
      <c r="BN935" s="29">
        <v>74.068460000000002</v>
      </c>
      <c r="BO935" s="29">
        <v>77.784229999999994</v>
      </c>
      <c r="BP935" s="29">
        <v>80.361369999999994</v>
      </c>
      <c r="BQ935" s="29">
        <v>81.755880000000005</v>
      </c>
      <c r="BR935" s="29">
        <v>82.395660000000007</v>
      </c>
      <c r="BS935" s="29">
        <v>81.977879999999999</v>
      </c>
      <c r="BT935" s="29">
        <v>81.705600000000004</v>
      </c>
      <c r="BU935" s="29">
        <v>81.084850000000003</v>
      </c>
      <c r="BV935" s="29">
        <v>80.110690000000005</v>
      </c>
      <c r="BW935" s="29">
        <v>77.346230000000006</v>
      </c>
      <c r="BX935" s="29">
        <v>75.892169999999993</v>
      </c>
      <c r="BY935" s="29">
        <v>74.097260000000006</v>
      </c>
      <c r="BZ935" s="29">
        <v>73.288799999999995</v>
      </c>
      <c r="CA935" s="29">
        <v>72.457149999999999</v>
      </c>
      <c r="CB935" s="29">
        <v>72.427940000000007</v>
      </c>
    </row>
    <row r="936" spans="1:105" x14ac:dyDescent="0.25">
      <c r="A936" s="9" t="s">
        <v>163</v>
      </c>
      <c r="B936" s="9" t="s">
        <v>165</v>
      </c>
      <c r="C936" s="9" t="s">
        <v>156</v>
      </c>
      <c r="D936" s="9" t="s">
        <v>148</v>
      </c>
      <c r="E936" s="9">
        <v>2016</v>
      </c>
      <c r="F936" s="9">
        <v>9</v>
      </c>
      <c r="BE936" s="29">
        <v>67.47842</v>
      </c>
      <c r="BF936" s="29">
        <v>66.992710000000002</v>
      </c>
      <c r="BG936" s="29">
        <v>66.93929</v>
      </c>
      <c r="BH936" s="29">
        <v>65.613209999999995</v>
      </c>
      <c r="BI936" s="29">
        <v>65.681359999999998</v>
      </c>
      <c r="BJ936" s="29">
        <v>65.638499999999993</v>
      </c>
      <c r="BK936" s="29">
        <v>66.567070000000001</v>
      </c>
      <c r="BL936" s="29">
        <v>67.802790000000002</v>
      </c>
      <c r="BM936" s="29">
        <v>72.403570000000002</v>
      </c>
      <c r="BN936" s="29">
        <v>77.507140000000007</v>
      </c>
      <c r="BO936" s="29">
        <v>83.007140000000007</v>
      </c>
      <c r="BP936" s="29">
        <v>84.790999999999997</v>
      </c>
      <c r="BQ936" s="29">
        <v>85.070639999999997</v>
      </c>
      <c r="BR936" s="29">
        <v>84.959000000000003</v>
      </c>
      <c r="BS936" s="29">
        <v>86.331069999999997</v>
      </c>
      <c r="BT936" s="29">
        <v>87.363500000000002</v>
      </c>
      <c r="BU936" s="29">
        <v>86.559650000000005</v>
      </c>
      <c r="BV936" s="29">
        <v>85.525790000000001</v>
      </c>
      <c r="BW936" s="29">
        <v>83.618790000000004</v>
      </c>
      <c r="BX936" s="29">
        <v>79.81335</v>
      </c>
      <c r="BY936" s="29">
        <v>76.901719999999997</v>
      </c>
      <c r="BZ936" s="29">
        <v>75.864140000000006</v>
      </c>
      <c r="CA936" s="29">
        <v>74.385859999999994</v>
      </c>
      <c r="CB936" s="29">
        <v>73.02328</v>
      </c>
    </row>
    <row r="937" spans="1:105" x14ac:dyDescent="0.25">
      <c r="A937" s="9" t="s">
        <v>163</v>
      </c>
      <c r="B937" s="9" t="s">
        <v>165</v>
      </c>
      <c r="C937" s="9" t="s">
        <v>156</v>
      </c>
      <c r="D937" s="9" t="s">
        <v>148</v>
      </c>
      <c r="E937" s="9">
        <v>2016</v>
      </c>
      <c r="F937" s="9">
        <v>10</v>
      </c>
      <c r="BE937" s="29">
        <v>64.881209999999996</v>
      </c>
      <c r="BF937" s="29">
        <v>64.369579999999999</v>
      </c>
      <c r="BG937" s="29">
        <v>64.080430000000007</v>
      </c>
      <c r="BH937" s="29">
        <v>63.491140000000001</v>
      </c>
      <c r="BI937" s="29">
        <v>63.093640000000001</v>
      </c>
      <c r="BJ937" s="29">
        <v>62.125929999999997</v>
      </c>
      <c r="BK937" s="29">
        <v>62.46414</v>
      </c>
      <c r="BL937" s="29">
        <v>64.24736</v>
      </c>
      <c r="BM937" s="29">
        <v>67.905289999999994</v>
      </c>
      <c r="BN937" s="29">
        <v>72.337569999999999</v>
      </c>
      <c r="BO937" s="29">
        <v>75.657290000000003</v>
      </c>
      <c r="BP937" s="29">
        <v>77.678430000000006</v>
      </c>
      <c r="BQ937" s="29">
        <v>80.412570000000002</v>
      </c>
      <c r="BR937" s="29">
        <v>81.498149999999995</v>
      </c>
      <c r="BS937" s="29">
        <v>81.380290000000002</v>
      </c>
      <c r="BT937" s="29">
        <v>80.906210000000002</v>
      </c>
      <c r="BU937" s="29">
        <v>80.828580000000002</v>
      </c>
      <c r="BV937" s="29">
        <v>80.27843</v>
      </c>
      <c r="BW937" s="29">
        <v>75.692859999999996</v>
      </c>
      <c r="BX937" s="29">
        <v>71.563500000000005</v>
      </c>
      <c r="BY937" s="29">
        <v>69.579350000000005</v>
      </c>
      <c r="BZ937" s="29">
        <v>67.874859999999998</v>
      </c>
      <c r="CA937" s="29">
        <v>66.732140000000001</v>
      </c>
      <c r="CB937" s="29">
        <v>65.907139999999998</v>
      </c>
    </row>
    <row r="938" spans="1:105" x14ac:dyDescent="0.25">
      <c r="A938" s="9" t="s">
        <v>163</v>
      </c>
      <c r="B938" s="9" t="s">
        <v>165</v>
      </c>
      <c r="C938" s="9" t="s">
        <v>156</v>
      </c>
      <c r="D938" s="9" t="s">
        <v>148</v>
      </c>
      <c r="E938" s="9">
        <v>2017</v>
      </c>
      <c r="F938" s="9">
        <v>5</v>
      </c>
      <c r="BE938" s="29">
        <v>61.865360000000003</v>
      </c>
      <c r="BF938" s="29">
        <v>61.615360000000003</v>
      </c>
      <c r="BG938" s="29">
        <v>61.365360000000003</v>
      </c>
      <c r="BH938" s="29">
        <v>60.641779999999997</v>
      </c>
      <c r="BI938" s="29">
        <v>60.259639999999997</v>
      </c>
      <c r="BJ938" s="29">
        <v>59.620640000000002</v>
      </c>
      <c r="BK938" s="29">
        <v>61.652790000000003</v>
      </c>
      <c r="BL938" s="29">
        <v>64.076570000000004</v>
      </c>
      <c r="BM938" s="29">
        <v>67.607140000000001</v>
      </c>
      <c r="BN938" s="29">
        <v>71.305289999999999</v>
      </c>
      <c r="BO938" s="29">
        <v>74.236500000000007</v>
      </c>
      <c r="BP938" s="29">
        <v>75.247069999999994</v>
      </c>
      <c r="BQ938" s="29">
        <v>74.606499999999997</v>
      </c>
      <c r="BR938" s="29">
        <v>75.171570000000003</v>
      </c>
      <c r="BS938" s="29">
        <v>75.713359999999994</v>
      </c>
      <c r="BT938" s="29">
        <v>74.938500000000005</v>
      </c>
      <c r="BU938" s="29">
        <v>74.108710000000002</v>
      </c>
      <c r="BV938" s="29">
        <v>72.983999999999995</v>
      </c>
      <c r="BW938" s="29">
        <v>71.558070000000001</v>
      </c>
      <c r="BX938" s="29">
        <v>68.606219999999993</v>
      </c>
      <c r="BY938" s="29">
        <v>66.655429999999996</v>
      </c>
      <c r="BZ938" s="29">
        <v>65.672359999999998</v>
      </c>
      <c r="CA938" s="29">
        <v>65.422359999999998</v>
      </c>
      <c r="CB938" s="29">
        <v>64.199849999999998</v>
      </c>
    </row>
    <row r="939" spans="1:105" x14ac:dyDescent="0.25">
      <c r="A939" s="9" t="s">
        <v>163</v>
      </c>
      <c r="B939" s="9" t="s">
        <v>165</v>
      </c>
      <c r="C939" s="9" t="s">
        <v>156</v>
      </c>
      <c r="D939" s="9" t="s">
        <v>148</v>
      </c>
      <c r="E939" s="9">
        <v>2017</v>
      </c>
      <c r="F939" s="9">
        <v>6</v>
      </c>
      <c r="BE939" s="29">
        <v>62.755429999999997</v>
      </c>
      <c r="BF939" s="29">
        <v>62.623280000000001</v>
      </c>
      <c r="BG939" s="29">
        <v>61.887569999999997</v>
      </c>
      <c r="BH939" s="29">
        <v>62.004359999999998</v>
      </c>
      <c r="BI939" s="29">
        <v>61.018639999999998</v>
      </c>
      <c r="BJ939" s="29">
        <v>61.597349999999999</v>
      </c>
      <c r="BK939" s="29">
        <v>61.936639999999997</v>
      </c>
      <c r="BL939" s="29">
        <v>64.362570000000005</v>
      </c>
      <c r="BM939" s="29">
        <v>66.578710000000001</v>
      </c>
      <c r="BN939" s="29">
        <v>69.04007</v>
      </c>
      <c r="BO939" s="29">
        <v>71.730289999999997</v>
      </c>
      <c r="BP939" s="29">
        <v>74.066929999999999</v>
      </c>
      <c r="BQ939" s="29">
        <v>75.460719999999995</v>
      </c>
      <c r="BR939" s="29">
        <v>76.289429999999996</v>
      </c>
      <c r="BS939" s="29">
        <v>76.682140000000004</v>
      </c>
      <c r="BT939" s="29">
        <v>76.371430000000004</v>
      </c>
      <c r="BU939" s="29">
        <v>75.383070000000004</v>
      </c>
      <c r="BV939" s="29">
        <v>74.410570000000007</v>
      </c>
      <c r="BW939" s="29">
        <v>72.53586</v>
      </c>
      <c r="BX939" s="29">
        <v>70.451859999999996</v>
      </c>
      <c r="BY939" s="29">
        <v>67.406999999999996</v>
      </c>
      <c r="BZ939" s="29">
        <v>66.085719999999995</v>
      </c>
      <c r="CA939" s="29">
        <v>65.339429999999993</v>
      </c>
      <c r="CB939" s="29">
        <v>64.592070000000007</v>
      </c>
    </row>
    <row r="940" spans="1:105" x14ac:dyDescent="0.25">
      <c r="A940" s="9" t="s">
        <v>163</v>
      </c>
      <c r="B940" s="9" t="s">
        <v>165</v>
      </c>
      <c r="C940" s="9" t="s">
        <v>156</v>
      </c>
      <c r="D940" s="9" t="s">
        <v>148</v>
      </c>
      <c r="E940" s="9">
        <v>2017</v>
      </c>
      <c r="F940" s="9">
        <v>7</v>
      </c>
      <c r="G940" s="9">
        <v>197.55449999999999</v>
      </c>
      <c r="H940" s="9">
        <v>198.76179999999999</v>
      </c>
      <c r="I940" s="9">
        <v>202.04900000000001</v>
      </c>
      <c r="J940" s="9">
        <v>207.15940000000001</v>
      </c>
      <c r="K940" s="9">
        <v>215.1721</v>
      </c>
      <c r="L940" s="9">
        <v>236.50890000000001</v>
      </c>
      <c r="M940" s="9">
        <v>236.94909999999999</v>
      </c>
      <c r="N940" s="9">
        <v>239.9014</v>
      </c>
      <c r="O940" s="9">
        <v>248.87119999999999</v>
      </c>
      <c r="P940" s="9">
        <v>254.8493</v>
      </c>
      <c r="Q940" s="9">
        <v>257.92739999999998</v>
      </c>
      <c r="R940" s="9">
        <v>259.7432</v>
      </c>
      <c r="S940" s="9">
        <v>256.38420000000002</v>
      </c>
      <c r="T940" s="9">
        <v>224.1859</v>
      </c>
      <c r="U940" s="9">
        <v>225.2603</v>
      </c>
      <c r="V940" s="9">
        <v>224.87620000000001</v>
      </c>
      <c r="W940" s="9">
        <v>223.63720000000001</v>
      </c>
      <c r="X940" s="9">
        <v>215.04640000000001</v>
      </c>
      <c r="Y940" s="9">
        <v>248.45240000000001</v>
      </c>
      <c r="Z940" s="9">
        <v>259.98770000000002</v>
      </c>
      <c r="AA940" s="9">
        <v>253.7458</v>
      </c>
      <c r="AB940" s="9">
        <v>219.7628</v>
      </c>
      <c r="AC940" s="9">
        <v>211.22219999999999</v>
      </c>
      <c r="AD940" s="9">
        <v>210.8802</v>
      </c>
      <c r="AE940" s="9">
        <v>222.4759</v>
      </c>
      <c r="AF940" s="9">
        <v>198.19200000000001</v>
      </c>
      <c r="AG940" s="9">
        <v>199.9922</v>
      </c>
      <c r="AH940" s="9">
        <v>203.7878</v>
      </c>
      <c r="AI940" s="9">
        <v>208.7715</v>
      </c>
      <c r="AJ940" s="9">
        <v>216.227</v>
      </c>
      <c r="AK940" s="9">
        <v>236.93469999999999</v>
      </c>
      <c r="AL940" s="9">
        <v>235.73089999999999</v>
      </c>
      <c r="AM940" s="9">
        <v>238.41120000000001</v>
      </c>
      <c r="AN940" s="9">
        <v>247.3683</v>
      </c>
      <c r="AO940" s="9">
        <v>251.65809999999999</v>
      </c>
      <c r="AP940" s="9">
        <v>254.8981</v>
      </c>
      <c r="AQ940" s="9">
        <v>258.07850000000002</v>
      </c>
      <c r="AR940" s="9">
        <v>258.2826</v>
      </c>
      <c r="AS940" s="9">
        <v>261.65890000000002</v>
      </c>
      <c r="AT940" s="9">
        <v>262.34410000000003</v>
      </c>
      <c r="AU940" s="9">
        <v>261.02080000000001</v>
      </c>
      <c r="AV940" s="9">
        <v>258.92579999999998</v>
      </c>
      <c r="AW940" s="9">
        <v>253.7972</v>
      </c>
      <c r="AX940" s="9">
        <v>252.75229999999999</v>
      </c>
      <c r="AY940" s="9">
        <v>257.43599999999998</v>
      </c>
      <c r="AZ940" s="9">
        <v>251.21510000000001</v>
      </c>
      <c r="BA940" s="9">
        <v>218.03030000000001</v>
      </c>
      <c r="BB940" s="9">
        <v>209.96209999999999</v>
      </c>
      <c r="BC940" s="9">
        <v>209.49430000000001</v>
      </c>
      <c r="BD940" s="9">
        <v>258.9864</v>
      </c>
      <c r="BE940" s="29">
        <v>68.001069999999999</v>
      </c>
      <c r="BF940" s="29">
        <v>67.384780000000006</v>
      </c>
      <c r="BG940" s="29">
        <v>67.031210000000002</v>
      </c>
      <c r="BH940" s="29">
        <v>66.899069999999995</v>
      </c>
      <c r="BI940" s="29">
        <v>66.756360000000001</v>
      </c>
      <c r="BJ940" s="29">
        <v>66.756360000000001</v>
      </c>
      <c r="BK940" s="29">
        <v>67.345640000000003</v>
      </c>
      <c r="BL940" s="29">
        <v>68.693920000000006</v>
      </c>
      <c r="BM940" s="29">
        <v>71.196430000000007</v>
      </c>
      <c r="BN940" s="29">
        <v>74.179500000000004</v>
      </c>
      <c r="BO940" s="29">
        <v>75.710719999999995</v>
      </c>
      <c r="BP940" s="29">
        <v>74.33493</v>
      </c>
      <c r="BQ940" s="29">
        <v>75.184780000000003</v>
      </c>
      <c r="BR940" s="29">
        <v>77.745000000000005</v>
      </c>
      <c r="BS940" s="29">
        <v>79.075000000000003</v>
      </c>
      <c r="BT940" s="29">
        <v>79.495639999999995</v>
      </c>
      <c r="BU940" s="29">
        <v>80.677930000000003</v>
      </c>
      <c r="BV940" s="29">
        <v>79.913640000000001</v>
      </c>
      <c r="BW940" s="29">
        <v>76.085499999999996</v>
      </c>
      <c r="BX940" s="29">
        <v>73.495220000000003</v>
      </c>
      <c r="BY940" s="29">
        <v>71.991</v>
      </c>
      <c r="BZ940" s="29">
        <v>71.483069999999998</v>
      </c>
      <c r="CA940" s="29">
        <v>70.408069999999995</v>
      </c>
      <c r="CB940" s="29">
        <v>70.146429999999995</v>
      </c>
      <c r="CC940" s="9">
        <v>0.31834030000000002</v>
      </c>
      <c r="CD940" s="9">
        <v>0.29859629999999998</v>
      </c>
      <c r="CE940" s="9">
        <v>0.258913</v>
      </c>
      <c r="CF940" s="9">
        <v>0.1829953</v>
      </c>
      <c r="CG940" s="9">
        <v>0.1246858</v>
      </c>
      <c r="CH940" s="9">
        <v>0.24124789999999999</v>
      </c>
      <c r="CI940" s="9">
        <v>8.4855E-2</v>
      </c>
      <c r="CJ940" s="9">
        <v>0.1061912</v>
      </c>
      <c r="CK940" s="9">
        <v>0.13986009999999999</v>
      </c>
      <c r="CL940" s="9">
        <v>0.19130530000000001</v>
      </c>
      <c r="CM940" s="9">
        <v>0.26623019999999997</v>
      </c>
      <c r="CN940" s="9">
        <v>0.3991014</v>
      </c>
      <c r="CO940" s="9">
        <v>0.36397429999999997</v>
      </c>
      <c r="CP940" s="9">
        <v>0.67353399999999997</v>
      </c>
      <c r="CQ940" s="9">
        <v>0.59818649999999995</v>
      </c>
      <c r="CR940" s="9">
        <v>0.70628049999999998</v>
      </c>
      <c r="CS940" s="9">
        <v>0.94905079999999997</v>
      </c>
      <c r="CT940" s="9">
        <v>1.4808619999999999</v>
      </c>
      <c r="CU940" s="9">
        <v>0.54131249999999997</v>
      </c>
      <c r="CV940" s="9">
        <v>0.70959269999999997</v>
      </c>
      <c r="CW940" s="9">
        <v>0.78063070000000001</v>
      </c>
      <c r="CX940" s="9">
        <v>0.30192600000000003</v>
      </c>
      <c r="CY940" s="9">
        <v>0.3885904</v>
      </c>
      <c r="CZ940" s="9">
        <v>0.34779510000000002</v>
      </c>
      <c r="DA940" s="9">
        <v>0.84758730000000004</v>
      </c>
    </row>
    <row r="941" spans="1:105" x14ac:dyDescent="0.25">
      <c r="A941" s="9" t="s">
        <v>163</v>
      </c>
      <c r="B941" s="9" t="s">
        <v>165</v>
      </c>
      <c r="C941" s="9" t="s">
        <v>156</v>
      </c>
      <c r="D941" s="9" t="s">
        <v>148</v>
      </c>
      <c r="E941" s="9">
        <v>2017</v>
      </c>
      <c r="F941" s="9">
        <v>8</v>
      </c>
      <c r="BE941" s="29">
        <v>71.129429999999999</v>
      </c>
      <c r="BF941" s="29">
        <v>71.337879999999998</v>
      </c>
      <c r="BG941" s="29">
        <v>70.646569999999997</v>
      </c>
      <c r="BH941" s="29">
        <v>70.539140000000003</v>
      </c>
      <c r="BI941" s="29">
        <v>70.257140000000007</v>
      </c>
      <c r="BJ941" s="29">
        <v>69.753540000000001</v>
      </c>
      <c r="BK941" s="29">
        <v>69.859260000000006</v>
      </c>
      <c r="BL941" s="29">
        <v>69.545079999999999</v>
      </c>
      <c r="BM941" s="29">
        <v>71.298519999999996</v>
      </c>
      <c r="BN941" s="29">
        <v>74.068460000000002</v>
      </c>
      <c r="BO941" s="29">
        <v>77.784229999999994</v>
      </c>
      <c r="BP941" s="29">
        <v>80.361369999999994</v>
      </c>
      <c r="BQ941" s="29">
        <v>81.755880000000005</v>
      </c>
      <c r="BR941" s="29">
        <v>82.395660000000007</v>
      </c>
      <c r="BS941" s="29">
        <v>81.977879999999999</v>
      </c>
      <c r="BT941" s="29">
        <v>81.705600000000004</v>
      </c>
      <c r="BU941" s="29">
        <v>81.084850000000003</v>
      </c>
      <c r="BV941" s="29">
        <v>80.110690000000005</v>
      </c>
      <c r="BW941" s="29">
        <v>77.346230000000006</v>
      </c>
      <c r="BX941" s="29">
        <v>75.892169999999993</v>
      </c>
      <c r="BY941" s="29">
        <v>74.097260000000006</v>
      </c>
      <c r="BZ941" s="29">
        <v>73.288799999999995</v>
      </c>
      <c r="CA941" s="29">
        <v>72.457149999999999</v>
      </c>
      <c r="CB941" s="29">
        <v>72.427940000000007</v>
      </c>
    </row>
    <row r="942" spans="1:105" x14ac:dyDescent="0.25">
      <c r="A942" s="9" t="s">
        <v>163</v>
      </c>
      <c r="B942" s="9" t="s">
        <v>165</v>
      </c>
      <c r="C942" s="9" t="s">
        <v>156</v>
      </c>
      <c r="D942" s="9" t="s">
        <v>148</v>
      </c>
      <c r="E942" s="9">
        <v>2017</v>
      </c>
      <c r="F942" s="9">
        <v>9</v>
      </c>
      <c r="BE942" s="29">
        <v>67.47842</v>
      </c>
      <c r="BF942" s="29">
        <v>66.992710000000002</v>
      </c>
      <c r="BG942" s="29">
        <v>66.93929</v>
      </c>
      <c r="BH942" s="29">
        <v>65.613209999999995</v>
      </c>
      <c r="BI942" s="29">
        <v>65.681359999999998</v>
      </c>
      <c r="BJ942" s="29">
        <v>65.638499999999993</v>
      </c>
      <c r="BK942" s="29">
        <v>66.567070000000001</v>
      </c>
      <c r="BL942" s="29">
        <v>67.802790000000002</v>
      </c>
      <c r="BM942" s="29">
        <v>72.403570000000002</v>
      </c>
      <c r="BN942" s="29">
        <v>77.507140000000007</v>
      </c>
      <c r="BO942" s="29">
        <v>83.007140000000007</v>
      </c>
      <c r="BP942" s="29">
        <v>84.790999999999997</v>
      </c>
      <c r="BQ942" s="29">
        <v>85.070639999999997</v>
      </c>
      <c r="BR942" s="29">
        <v>84.959000000000003</v>
      </c>
      <c r="BS942" s="29">
        <v>86.331069999999997</v>
      </c>
      <c r="BT942" s="29">
        <v>87.363500000000002</v>
      </c>
      <c r="BU942" s="29">
        <v>86.559650000000005</v>
      </c>
      <c r="BV942" s="29">
        <v>85.525790000000001</v>
      </c>
      <c r="BW942" s="29">
        <v>83.618790000000004</v>
      </c>
      <c r="BX942" s="29">
        <v>79.81335</v>
      </c>
      <c r="BY942" s="29">
        <v>76.901719999999997</v>
      </c>
      <c r="BZ942" s="29">
        <v>75.864140000000006</v>
      </c>
      <c r="CA942" s="29">
        <v>74.385859999999994</v>
      </c>
      <c r="CB942" s="29">
        <v>73.02328</v>
      </c>
    </row>
    <row r="943" spans="1:105" x14ac:dyDescent="0.25">
      <c r="A943" s="9" t="s">
        <v>163</v>
      </c>
      <c r="B943" s="9" t="s">
        <v>165</v>
      </c>
      <c r="C943" s="9" t="s">
        <v>156</v>
      </c>
      <c r="D943" s="9" t="s">
        <v>148</v>
      </c>
      <c r="E943" s="9">
        <v>2017</v>
      </c>
      <c r="F943" s="9">
        <v>10</v>
      </c>
      <c r="BE943" s="29">
        <v>64.881209999999996</v>
      </c>
      <c r="BF943" s="29">
        <v>64.369579999999999</v>
      </c>
      <c r="BG943" s="29">
        <v>64.080430000000007</v>
      </c>
      <c r="BH943" s="29">
        <v>63.491140000000001</v>
      </c>
      <c r="BI943" s="29">
        <v>63.093640000000001</v>
      </c>
      <c r="BJ943" s="29">
        <v>62.125929999999997</v>
      </c>
      <c r="BK943" s="29">
        <v>62.46414</v>
      </c>
      <c r="BL943" s="29">
        <v>64.24736</v>
      </c>
      <c r="BM943" s="29">
        <v>67.905289999999994</v>
      </c>
      <c r="BN943" s="29">
        <v>72.337569999999999</v>
      </c>
      <c r="BO943" s="29">
        <v>75.657290000000003</v>
      </c>
      <c r="BP943" s="29">
        <v>77.678430000000006</v>
      </c>
      <c r="BQ943" s="29">
        <v>80.412570000000002</v>
      </c>
      <c r="BR943" s="29">
        <v>81.498149999999995</v>
      </c>
      <c r="BS943" s="29">
        <v>81.380290000000002</v>
      </c>
      <c r="BT943" s="29">
        <v>80.906210000000002</v>
      </c>
      <c r="BU943" s="29">
        <v>80.828580000000002</v>
      </c>
      <c r="BV943" s="29">
        <v>80.27843</v>
      </c>
      <c r="BW943" s="29">
        <v>75.692859999999996</v>
      </c>
      <c r="BX943" s="29">
        <v>71.563500000000005</v>
      </c>
      <c r="BY943" s="29">
        <v>69.579350000000005</v>
      </c>
      <c r="BZ943" s="29">
        <v>67.874859999999998</v>
      </c>
      <c r="CA943" s="29">
        <v>66.732140000000001</v>
      </c>
      <c r="CB943" s="29">
        <v>65.907139999999998</v>
      </c>
    </row>
    <row r="944" spans="1:105" x14ac:dyDescent="0.25">
      <c r="A944" s="9" t="s">
        <v>163</v>
      </c>
      <c r="B944" s="9" t="s">
        <v>165</v>
      </c>
      <c r="C944" s="9" t="s">
        <v>156</v>
      </c>
      <c r="D944" s="9" t="s">
        <v>148</v>
      </c>
      <c r="E944" s="9">
        <v>2018</v>
      </c>
      <c r="F944" s="9">
        <v>5</v>
      </c>
      <c r="BE944" s="29">
        <v>61.865360000000003</v>
      </c>
      <c r="BF944" s="29">
        <v>61.615360000000003</v>
      </c>
      <c r="BG944" s="29">
        <v>61.365360000000003</v>
      </c>
      <c r="BH944" s="29">
        <v>60.641779999999997</v>
      </c>
      <c r="BI944" s="29">
        <v>60.259639999999997</v>
      </c>
      <c r="BJ944" s="29">
        <v>59.620640000000002</v>
      </c>
      <c r="BK944" s="29">
        <v>61.652790000000003</v>
      </c>
      <c r="BL944" s="29">
        <v>64.076570000000004</v>
      </c>
      <c r="BM944" s="29">
        <v>67.607140000000001</v>
      </c>
      <c r="BN944" s="29">
        <v>71.305289999999999</v>
      </c>
      <c r="BO944" s="29">
        <v>74.236500000000007</v>
      </c>
      <c r="BP944" s="29">
        <v>75.247069999999994</v>
      </c>
      <c r="BQ944" s="29">
        <v>74.606499999999997</v>
      </c>
      <c r="BR944" s="29">
        <v>75.171570000000003</v>
      </c>
      <c r="BS944" s="29">
        <v>75.713359999999994</v>
      </c>
      <c r="BT944" s="29">
        <v>74.938500000000005</v>
      </c>
      <c r="BU944" s="29">
        <v>74.108710000000002</v>
      </c>
      <c r="BV944" s="29">
        <v>72.983999999999995</v>
      </c>
      <c r="BW944" s="29">
        <v>71.558070000000001</v>
      </c>
      <c r="BX944" s="29">
        <v>68.606219999999993</v>
      </c>
      <c r="BY944" s="29">
        <v>66.655429999999996</v>
      </c>
      <c r="BZ944" s="29">
        <v>65.672359999999998</v>
      </c>
      <c r="CA944" s="29">
        <v>65.422359999999998</v>
      </c>
      <c r="CB944" s="29">
        <v>64.199849999999998</v>
      </c>
    </row>
    <row r="945" spans="1:105" x14ac:dyDescent="0.25">
      <c r="A945" s="9" t="s">
        <v>163</v>
      </c>
      <c r="B945" s="9" t="s">
        <v>165</v>
      </c>
      <c r="C945" s="9" t="s">
        <v>156</v>
      </c>
      <c r="D945" s="9" t="s">
        <v>148</v>
      </c>
      <c r="E945" s="9">
        <v>2018</v>
      </c>
      <c r="F945" s="9">
        <v>6</v>
      </c>
      <c r="BE945" s="29">
        <v>62.755429999999997</v>
      </c>
      <c r="BF945" s="29">
        <v>62.623280000000001</v>
      </c>
      <c r="BG945" s="29">
        <v>61.887569999999997</v>
      </c>
      <c r="BH945" s="29">
        <v>62.004359999999998</v>
      </c>
      <c r="BI945" s="29">
        <v>61.018639999999998</v>
      </c>
      <c r="BJ945" s="29">
        <v>61.597349999999999</v>
      </c>
      <c r="BK945" s="29">
        <v>61.936639999999997</v>
      </c>
      <c r="BL945" s="29">
        <v>64.362570000000005</v>
      </c>
      <c r="BM945" s="29">
        <v>66.578710000000001</v>
      </c>
      <c r="BN945" s="29">
        <v>69.04007</v>
      </c>
      <c r="BO945" s="29">
        <v>71.730289999999997</v>
      </c>
      <c r="BP945" s="29">
        <v>74.066929999999999</v>
      </c>
      <c r="BQ945" s="29">
        <v>75.460719999999995</v>
      </c>
      <c r="BR945" s="29">
        <v>76.289429999999996</v>
      </c>
      <c r="BS945" s="29">
        <v>76.682140000000004</v>
      </c>
      <c r="BT945" s="29">
        <v>76.371430000000004</v>
      </c>
      <c r="BU945" s="29">
        <v>75.383070000000004</v>
      </c>
      <c r="BV945" s="29">
        <v>74.410570000000007</v>
      </c>
      <c r="BW945" s="29">
        <v>72.53586</v>
      </c>
      <c r="BX945" s="29">
        <v>70.451859999999996</v>
      </c>
      <c r="BY945" s="29">
        <v>67.406999999999996</v>
      </c>
      <c r="BZ945" s="29">
        <v>66.085719999999995</v>
      </c>
      <c r="CA945" s="29">
        <v>65.339429999999993</v>
      </c>
      <c r="CB945" s="29">
        <v>64.592070000000007</v>
      </c>
    </row>
    <row r="946" spans="1:105" x14ac:dyDescent="0.25">
      <c r="A946" s="9" t="s">
        <v>163</v>
      </c>
      <c r="B946" s="9" t="s">
        <v>165</v>
      </c>
      <c r="C946" s="9" t="s">
        <v>156</v>
      </c>
      <c r="D946" s="9" t="s">
        <v>148</v>
      </c>
      <c r="E946" s="9">
        <v>2018</v>
      </c>
      <c r="F946" s="9">
        <v>7</v>
      </c>
      <c r="G946" s="9">
        <v>197.59780000000001</v>
      </c>
      <c r="H946" s="9">
        <v>198.8167</v>
      </c>
      <c r="I946" s="9">
        <v>202.0651</v>
      </c>
      <c r="J946" s="9">
        <v>207.1217</v>
      </c>
      <c r="K946" s="9">
        <v>215.17089999999999</v>
      </c>
      <c r="L946" s="9">
        <v>236.5335</v>
      </c>
      <c r="M946" s="9">
        <v>236.9605</v>
      </c>
      <c r="N946" s="9">
        <v>239.89959999999999</v>
      </c>
      <c r="O946" s="9">
        <v>248.8869</v>
      </c>
      <c r="P946" s="9">
        <v>254.8854</v>
      </c>
      <c r="Q946" s="9">
        <v>257.94959999999998</v>
      </c>
      <c r="R946" s="9">
        <v>259.7287</v>
      </c>
      <c r="S946" s="9">
        <v>256.3381</v>
      </c>
      <c r="T946" s="9">
        <v>224.13669999999999</v>
      </c>
      <c r="U946" s="9">
        <v>225.21109999999999</v>
      </c>
      <c r="V946" s="9">
        <v>224.8381</v>
      </c>
      <c r="W946" s="9">
        <v>223.61359999999999</v>
      </c>
      <c r="X946" s="9">
        <v>215.06129999999999</v>
      </c>
      <c r="Y946" s="9">
        <v>248.46270000000001</v>
      </c>
      <c r="Z946" s="9">
        <v>260.01859999999999</v>
      </c>
      <c r="AA946" s="9">
        <v>253.7586</v>
      </c>
      <c r="AB946" s="9">
        <v>219.7945</v>
      </c>
      <c r="AC946" s="9">
        <v>211.26439999999999</v>
      </c>
      <c r="AD946" s="9">
        <v>210.92240000000001</v>
      </c>
      <c r="AE946" s="9">
        <v>222.44</v>
      </c>
      <c r="AF946" s="9">
        <v>198.23519999999999</v>
      </c>
      <c r="AG946" s="9">
        <v>200.0471</v>
      </c>
      <c r="AH946" s="9">
        <v>203.8039</v>
      </c>
      <c r="AI946" s="9">
        <v>208.7338</v>
      </c>
      <c r="AJ946" s="9">
        <v>216.2259</v>
      </c>
      <c r="AK946" s="9">
        <v>236.95930000000001</v>
      </c>
      <c r="AL946" s="9">
        <v>235.7423</v>
      </c>
      <c r="AM946" s="9">
        <v>238.40940000000001</v>
      </c>
      <c r="AN946" s="9">
        <v>247.38399999999999</v>
      </c>
      <c r="AO946" s="9">
        <v>251.6942</v>
      </c>
      <c r="AP946" s="9">
        <v>254.9203</v>
      </c>
      <c r="AQ946" s="9">
        <v>258.06400000000002</v>
      </c>
      <c r="AR946" s="9">
        <v>258.23649999999998</v>
      </c>
      <c r="AS946" s="9">
        <v>261.60969999999998</v>
      </c>
      <c r="AT946" s="9">
        <v>262.29500000000002</v>
      </c>
      <c r="AU946" s="9">
        <v>260.98270000000002</v>
      </c>
      <c r="AV946" s="9">
        <v>258.90219999999999</v>
      </c>
      <c r="AW946" s="9">
        <v>253.81200000000001</v>
      </c>
      <c r="AX946" s="9">
        <v>252.7627</v>
      </c>
      <c r="AY946" s="9">
        <v>257.46690000000001</v>
      </c>
      <c r="AZ946" s="9">
        <v>251.2278</v>
      </c>
      <c r="BA946" s="9">
        <v>218.06200000000001</v>
      </c>
      <c r="BB946" s="9">
        <v>210.0044</v>
      </c>
      <c r="BC946" s="9">
        <v>209.53649999999999</v>
      </c>
      <c r="BD946" s="9">
        <v>258.95049999999998</v>
      </c>
      <c r="BE946" s="29">
        <v>68.001069999999999</v>
      </c>
      <c r="BF946" s="29">
        <v>67.384780000000006</v>
      </c>
      <c r="BG946" s="29">
        <v>67.031210000000002</v>
      </c>
      <c r="BH946" s="29">
        <v>66.899069999999995</v>
      </c>
      <c r="BI946" s="29">
        <v>66.756360000000001</v>
      </c>
      <c r="BJ946" s="29">
        <v>66.756360000000001</v>
      </c>
      <c r="BK946" s="29">
        <v>67.345640000000003</v>
      </c>
      <c r="BL946" s="29">
        <v>68.693920000000006</v>
      </c>
      <c r="BM946" s="29">
        <v>71.196430000000007</v>
      </c>
      <c r="BN946" s="29">
        <v>74.179500000000004</v>
      </c>
      <c r="BO946" s="29">
        <v>75.710719999999995</v>
      </c>
      <c r="BP946" s="29">
        <v>74.33493</v>
      </c>
      <c r="BQ946" s="29">
        <v>75.184780000000003</v>
      </c>
      <c r="BR946" s="29">
        <v>77.745000000000005</v>
      </c>
      <c r="BS946" s="29">
        <v>79.075000000000003</v>
      </c>
      <c r="BT946" s="29">
        <v>79.495639999999995</v>
      </c>
      <c r="BU946" s="29">
        <v>80.677930000000003</v>
      </c>
      <c r="BV946" s="29">
        <v>79.913640000000001</v>
      </c>
      <c r="BW946" s="29">
        <v>76.085499999999996</v>
      </c>
      <c r="BX946" s="29">
        <v>73.495220000000003</v>
      </c>
      <c r="BY946" s="29">
        <v>71.991</v>
      </c>
      <c r="BZ946" s="29">
        <v>71.483069999999998</v>
      </c>
      <c r="CA946" s="29">
        <v>70.408069999999995</v>
      </c>
      <c r="CB946" s="29">
        <v>70.146429999999995</v>
      </c>
      <c r="CC946" s="9">
        <v>0.31921769999999999</v>
      </c>
      <c r="CD946" s="9">
        <v>0.29942740000000001</v>
      </c>
      <c r="CE946" s="9">
        <v>0.2596079</v>
      </c>
      <c r="CF946" s="9">
        <v>0.18357689999999999</v>
      </c>
      <c r="CG946" s="9">
        <v>0.12506059999999999</v>
      </c>
      <c r="CH946" s="9">
        <v>0.24189459999999999</v>
      </c>
      <c r="CI946" s="9">
        <v>8.50548E-2</v>
      </c>
      <c r="CJ946" s="9">
        <v>0.1063065</v>
      </c>
      <c r="CK946" s="9">
        <v>0.14002980000000001</v>
      </c>
      <c r="CL946" s="9">
        <v>0.19160640000000001</v>
      </c>
      <c r="CM946" s="9">
        <v>0.26641140000000002</v>
      </c>
      <c r="CN946" s="9">
        <v>0.39888970000000001</v>
      </c>
      <c r="CO946" s="9">
        <v>0.36358780000000002</v>
      </c>
      <c r="CP946" s="9">
        <v>0.67771440000000005</v>
      </c>
      <c r="CQ946" s="9">
        <v>0.59894210000000003</v>
      </c>
      <c r="CR946" s="9">
        <v>0.70763489999999996</v>
      </c>
      <c r="CS946" s="9">
        <v>0.94974939999999997</v>
      </c>
      <c r="CT946" s="9">
        <v>1.482273</v>
      </c>
      <c r="CU946" s="9">
        <v>0.54152210000000001</v>
      </c>
      <c r="CV946" s="9">
        <v>0.70881680000000002</v>
      </c>
      <c r="CW946" s="9">
        <v>0.78127340000000001</v>
      </c>
      <c r="CX946" s="9">
        <v>0.30243310000000001</v>
      </c>
      <c r="CY946" s="9">
        <v>0.3894686</v>
      </c>
      <c r="CZ946" s="9">
        <v>0.3490356</v>
      </c>
      <c r="DA946" s="9">
        <v>0.85096090000000002</v>
      </c>
    </row>
    <row r="947" spans="1:105" x14ac:dyDescent="0.25">
      <c r="A947" s="9" t="s">
        <v>163</v>
      </c>
      <c r="B947" s="9" t="s">
        <v>165</v>
      </c>
      <c r="C947" s="9" t="s">
        <v>156</v>
      </c>
      <c r="D947" s="9" t="s">
        <v>148</v>
      </c>
      <c r="E947" s="9">
        <v>2018</v>
      </c>
      <c r="F947" s="9">
        <v>8</v>
      </c>
      <c r="BE947" s="29">
        <v>71.129429999999999</v>
      </c>
      <c r="BF947" s="29">
        <v>71.337879999999998</v>
      </c>
      <c r="BG947" s="29">
        <v>70.646569999999997</v>
      </c>
      <c r="BH947" s="29">
        <v>70.539140000000003</v>
      </c>
      <c r="BI947" s="29">
        <v>70.257140000000007</v>
      </c>
      <c r="BJ947" s="29">
        <v>69.753540000000001</v>
      </c>
      <c r="BK947" s="29">
        <v>69.859260000000006</v>
      </c>
      <c r="BL947" s="29">
        <v>69.545079999999999</v>
      </c>
      <c r="BM947" s="29">
        <v>71.298519999999996</v>
      </c>
      <c r="BN947" s="29">
        <v>74.068460000000002</v>
      </c>
      <c r="BO947" s="29">
        <v>77.784229999999994</v>
      </c>
      <c r="BP947" s="29">
        <v>80.361369999999994</v>
      </c>
      <c r="BQ947" s="29">
        <v>81.755880000000005</v>
      </c>
      <c r="BR947" s="29">
        <v>82.395660000000007</v>
      </c>
      <c r="BS947" s="29">
        <v>81.977879999999999</v>
      </c>
      <c r="BT947" s="29">
        <v>81.705600000000004</v>
      </c>
      <c r="BU947" s="29">
        <v>81.084850000000003</v>
      </c>
      <c r="BV947" s="29">
        <v>80.110690000000005</v>
      </c>
      <c r="BW947" s="29">
        <v>77.346230000000006</v>
      </c>
      <c r="BX947" s="29">
        <v>75.892169999999993</v>
      </c>
      <c r="BY947" s="29">
        <v>74.097260000000006</v>
      </c>
      <c r="BZ947" s="29">
        <v>73.288799999999995</v>
      </c>
      <c r="CA947" s="29">
        <v>72.457149999999999</v>
      </c>
      <c r="CB947" s="29">
        <v>72.427940000000007</v>
      </c>
    </row>
    <row r="948" spans="1:105" x14ac:dyDescent="0.25">
      <c r="A948" s="9" t="s">
        <v>163</v>
      </c>
      <c r="B948" s="9" t="s">
        <v>165</v>
      </c>
      <c r="C948" s="9" t="s">
        <v>156</v>
      </c>
      <c r="D948" s="9" t="s">
        <v>148</v>
      </c>
      <c r="E948" s="9">
        <v>2018</v>
      </c>
      <c r="F948" s="9">
        <v>9</v>
      </c>
      <c r="BE948" s="29">
        <v>67.47842</v>
      </c>
      <c r="BF948" s="29">
        <v>66.992710000000002</v>
      </c>
      <c r="BG948" s="29">
        <v>66.93929</v>
      </c>
      <c r="BH948" s="29">
        <v>65.613209999999995</v>
      </c>
      <c r="BI948" s="29">
        <v>65.681359999999998</v>
      </c>
      <c r="BJ948" s="29">
        <v>65.638499999999993</v>
      </c>
      <c r="BK948" s="29">
        <v>66.567070000000001</v>
      </c>
      <c r="BL948" s="29">
        <v>67.802790000000002</v>
      </c>
      <c r="BM948" s="29">
        <v>72.403570000000002</v>
      </c>
      <c r="BN948" s="29">
        <v>77.507140000000007</v>
      </c>
      <c r="BO948" s="29">
        <v>83.007140000000007</v>
      </c>
      <c r="BP948" s="29">
        <v>84.790999999999997</v>
      </c>
      <c r="BQ948" s="29">
        <v>85.070639999999997</v>
      </c>
      <c r="BR948" s="29">
        <v>84.959000000000003</v>
      </c>
      <c r="BS948" s="29">
        <v>86.331069999999997</v>
      </c>
      <c r="BT948" s="29">
        <v>87.363500000000002</v>
      </c>
      <c r="BU948" s="29">
        <v>86.559650000000005</v>
      </c>
      <c r="BV948" s="29">
        <v>85.525790000000001</v>
      </c>
      <c r="BW948" s="29">
        <v>83.618790000000004</v>
      </c>
      <c r="BX948" s="29">
        <v>79.81335</v>
      </c>
      <c r="BY948" s="29">
        <v>76.901719999999997</v>
      </c>
      <c r="BZ948" s="29">
        <v>75.864140000000006</v>
      </c>
      <c r="CA948" s="29">
        <v>74.385859999999994</v>
      </c>
      <c r="CB948" s="29">
        <v>73.02328</v>
      </c>
    </row>
    <row r="949" spans="1:105" x14ac:dyDescent="0.25">
      <c r="A949" s="9" t="s">
        <v>163</v>
      </c>
      <c r="B949" s="9" t="s">
        <v>165</v>
      </c>
      <c r="C949" s="9" t="s">
        <v>156</v>
      </c>
      <c r="D949" s="9" t="s">
        <v>148</v>
      </c>
      <c r="E949" s="9">
        <v>2018</v>
      </c>
      <c r="F949" s="9">
        <v>10</v>
      </c>
      <c r="BE949" s="29">
        <v>64.881209999999996</v>
      </c>
      <c r="BF949" s="29">
        <v>64.369579999999999</v>
      </c>
      <c r="BG949" s="29">
        <v>64.080430000000007</v>
      </c>
      <c r="BH949" s="29">
        <v>63.491140000000001</v>
      </c>
      <c r="BI949" s="29">
        <v>63.093640000000001</v>
      </c>
      <c r="BJ949" s="29">
        <v>62.125929999999997</v>
      </c>
      <c r="BK949" s="29">
        <v>62.46414</v>
      </c>
      <c r="BL949" s="29">
        <v>64.24736</v>
      </c>
      <c r="BM949" s="29">
        <v>67.905289999999994</v>
      </c>
      <c r="BN949" s="29">
        <v>72.337569999999999</v>
      </c>
      <c r="BO949" s="29">
        <v>75.657290000000003</v>
      </c>
      <c r="BP949" s="29">
        <v>77.678430000000006</v>
      </c>
      <c r="BQ949" s="29">
        <v>80.412570000000002</v>
      </c>
      <c r="BR949" s="29">
        <v>81.498149999999995</v>
      </c>
      <c r="BS949" s="29">
        <v>81.380290000000002</v>
      </c>
      <c r="BT949" s="29">
        <v>80.906210000000002</v>
      </c>
      <c r="BU949" s="29">
        <v>80.828580000000002</v>
      </c>
      <c r="BV949" s="29">
        <v>80.27843</v>
      </c>
      <c r="BW949" s="29">
        <v>75.692859999999996</v>
      </c>
      <c r="BX949" s="29">
        <v>71.563500000000005</v>
      </c>
      <c r="BY949" s="29">
        <v>69.579350000000005</v>
      </c>
      <c r="BZ949" s="29">
        <v>67.874859999999998</v>
      </c>
      <c r="CA949" s="29">
        <v>66.732140000000001</v>
      </c>
      <c r="CB949" s="29">
        <v>65.907139999999998</v>
      </c>
    </row>
    <row r="950" spans="1:105" x14ac:dyDescent="0.25">
      <c r="A950" s="9" t="s">
        <v>163</v>
      </c>
      <c r="B950" s="9" t="s">
        <v>165</v>
      </c>
      <c r="C950" s="9" t="s">
        <v>156</v>
      </c>
      <c r="D950" s="9" t="s">
        <v>148</v>
      </c>
      <c r="E950" s="9">
        <v>2019</v>
      </c>
      <c r="F950" s="9">
        <v>5</v>
      </c>
      <c r="BE950" s="29">
        <v>61.865360000000003</v>
      </c>
      <c r="BF950" s="29">
        <v>61.615360000000003</v>
      </c>
      <c r="BG950" s="29">
        <v>61.365360000000003</v>
      </c>
      <c r="BH950" s="29">
        <v>60.641779999999997</v>
      </c>
      <c r="BI950" s="29">
        <v>60.259639999999997</v>
      </c>
      <c r="BJ950" s="29">
        <v>59.620640000000002</v>
      </c>
      <c r="BK950" s="29">
        <v>61.652790000000003</v>
      </c>
      <c r="BL950" s="29">
        <v>64.076570000000004</v>
      </c>
      <c r="BM950" s="29">
        <v>67.607140000000001</v>
      </c>
      <c r="BN950" s="29">
        <v>71.305289999999999</v>
      </c>
      <c r="BO950" s="29">
        <v>74.236500000000007</v>
      </c>
      <c r="BP950" s="29">
        <v>75.247069999999994</v>
      </c>
      <c r="BQ950" s="29">
        <v>74.606499999999997</v>
      </c>
      <c r="BR950" s="29">
        <v>75.171570000000003</v>
      </c>
      <c r="BS950" s="29">
        <v>75.713359999999994</v>
      </c>
      <c r="BT950" s="29">
        <v>74.938500000000005</v>
      </c>
      <c r="BU950" s="29">
        <v>74.108710000000002</v>
      </c>
      <c r="BV950" s="29">
        <v>72.983999999999995</v>
      </c>
      <c r="BW950" s="29">
        <v>71.558070000000001</v>
      </c>
      <c r="BX950" s="29">
        <v>68.606219999999993</v>
      </c>
      <c r="BY950" s="29">
        <v>66.655429999999996</v>
      </c>
      <c r="BZ950" s="29">
        <v>65.672359999999998</v>
      </c>
      <c r="CA950" s="29">
        <v>65.422359999999998</v>
      </c>
      <c r="CB950" s="29">
        <v>64.199849999999998</v>
      </c>
    </row>
    <row r="951" spans="1:105" x14ac:dyDescent="0.25">
      <c r="A951" s="9" t="s">
        <v>163</v>
      </c>
      <c r="B951" s="9" t="s">
        <v>165</v>
      </c>
      <c r="C951" s="9" t="s">
        <v>156</v>
      </c>
      <c r="D951" s="9" t="s">
        <v>148</v>
      </c>
      <c r="E951" s="9">
        <v>2019</v>
      </c>
      <c r="F951" s="9">
        <v>6</v>
      </c>
      <c r="BE951" s="29">
        <v>62.755429999999997</v>
      </c>
      <c r="BF951" s="29">
        <v>62.623280000000001</v>
      </c>
      <c r="BG951" s="29">
        <v>61.887569999999997</v>
      </c>
      <c r="BH951" s="29">
        <v>62.004359999999998</v>
      </c>
      <c r="BI951" s="29">
        <v>61.018639999999998</v>
      </c>
      <c r="BJ951" s="29">
        <v>61.597349999999999</v>
      </c>
      <c r="BK951" s="29">
        <v>61.936639999999997</v>
      </c>
      <c r="BL951" s="29">
        <v>64.362570000000005</v>
      </c>
      <c r="BM951" s="29">
        <v>66.578710000000001</v>
      </c>
      <c r="BN951" s="29">
        <v>69.04007</v>
      </c>
      <c r="BO951" s="29">
        <v>71.730289999999997</v>
      </c>
      <c r="BP951" s="29">
        <v>74.066929999999999</v>
      </c>
      <c r="BQ951" s="29">
        <v>75.460719999999995</v>
      </c>
      <c r="BR951" s="29">
        <v>76.289429999999996</v>
      </c>
      <c r="BS951" s="29">
        <v>76.682140000000004</v>
      </c>
      <c r="BT951" s="29">
        <v>76.371430000000004</v>
      </c>
      <c r="BU951" s="29">
        <v>75.383070000000004</v>
      </c>
      <c r="BV951" s="29">
        <v>74.410570000000007</v>
      </c>
      <c r="BW951" s="29">
        <v>72.53586</v>
      </c>
      <c r="BX951" s="29">
        <v>70.451859999999996</v>
      </c>
      <c r="BY951" s="29">
        <v>67.406999999999996</v>
      </c>
      <c r="BZ951" s="29">
        <v>66.085719999999995</v>
      </c>
      <c r="CA951" s="29">
        <v>65.339429999999993</v>
      </c>
      <c r="CB951" s="29">
        <v>64.592070000000007</v>
      </c>
    </row>
    <row r="952" spans="1:105" x14ac:dyDescent="0.25">
      <c r="A952" s="9" t="s">
        <v>163</v>
      </c>
      <c r="B952" s="9" t="s">
        <v>165</v>
      </c>
      <c r="C952" s="9" t="s">
        <v>156</v>
      </c>
      <c r="D952" s="9" t="s">
        <v>148</v>
      </c>
      <c r="E952" s="9">
        <v>2019</v>
      </c>
      <c r="F952" s="9">
        <v>7</v>
      </c>
      <c r="G952" s="9">
        <v>197.81620000000001</v>
      </c>
      <c r="H952" s="9">
        <v>199.01050000000001</v>
      </c>
      <c r="I952" s="9">
        <v>202.23269999999999</v>
      </c>
      <c r="J952" s="9">
        <v>207.19980000000001</v>
      </c>
      <c r="K952" s="9">
        <v>215.1677</v>
      </c>
      <c r="L952" s="9">
        <v>236.49010000000001</v>
      </c>
      <c r="M952" s="9">
        <v>236.94460000000001</v>
      </c>
      <c r="N952" s="9">
        <v>239.87799999999999</v>
      </c>
      <c r="O952" s="9">
        <v>248.87209999999999</v>
      </c>
      <c r="P952" s="9">
        <v>254.84180000000001</v>
      </c>
      <c r="Q952" s="9">
        <v>257.88499999999999</v>
      </c>
      <c r="R952" s="9">
        <v>259.7002</v>
      </c>
      <c r="S952" s="9">
        <v>256.34800000000001</v>
      </c>
      <c r="T952" s="9">
        <v>224.17529999999999</v>
      </c>
      <c r="U952" s="9">
        <v>225.24969999999999</v>
      </c>
      <c r="V952" s="9">
        <v>224.8845</v>
      </c>
      <c r="W952" s="9">
        <v>223.6447</v>
      </c>
      <c r="X952" s="9">
        <v>215.06639999999999</v>
      </c>
      <c r="Y952" s="9">
        <v>248.45500000000001</v>
      </c>
      <c r="Z952" s="9">
        <v>259.99130000000002</v>
      </c>
      <c r="AA952" s="9">
        <v>253.72200000000001</v>
      </c>
      <c r="AB952" s="9">
        <v>219.6859</v>
      </c>
      <c r="AC952" s="9">
        <v>211.17</v>
      </c>
      <c r="AD952" s="9">
        <v>210.828</v>
      </c>
      <c r="AE952" s="9">
        <v>222.47819999999999</v>
      </c>
      <c r="AF952" s="9">
        <v>198.4537</v>
      </c>
      <c r="AG952" s="9">
        <v>200.24090000000001</v>
      </c>
      <c r="AH952" s="9">
        <v>203.97149999999999</v>
      </c>
      <c r="AI952" s="9">
        <v>208.81190000000001</v>
      </c>
      <c r="AJ952" s="9">
        <v>216.2227</v>
      </c>
      <c r="AK952" s="9">
        <v>236.91589999999999</v>
      </c>
      <c r="AL952" s="9">
        <v>235.72640000000001</v>
      </c>
      <c r="AM952" s="9">
        <v>238.3878</v>
      </c>
      <c r="AN952" s="9">
        <v>247.3691</v>
      </c>
      <c r="AO952" s="9">
        <v>251.6506</v>
      </c>
      <c r="AP952" s="9">
        <v>254.85579999999999</v>
      </c>
      <c r="AQ952" s="9">
        <v>258.03539999999998</v>
      </c>
      <c r="AR952" s="9">
        <v>258.24630000000002</v>
      </c>
      <c r="AS952" s="9">
        <v>261.64830000000001</v>
      </c>
      <c r="AT952" s="9">
        <v>262.33359999999999</v>
      </c>
      <c r="AU952" s="9">
        <v>261.02910000000003</v>
      </c>
      <c r="AV952" s="9">
        <v>258.93329999999997</v>
      </c>
      <c r="AW952" s="9">
        <v>253.81720000000001</v>
      </c>
      <c r="AX952" s="9">
        <v>252.755</v>
      </c>
      <c r="AY952" s="9">
        <v>257.43959999999998</v>
      </c>
      <c r="AZ952" s="9">
        <v>251.19130000000001</v>
      </c>
      <c r="BA952" s="9">
        <v>217.95339999999999</v>
      </c>
      <c r="BB952" s="9">
        <v>209.91</v>
      </c>
      <c r="BC952" s="9">
        <v>209.44210000000001</v>
      </c>
      <c r="BD952" s="9">
        <v>258.98869999999999</v>
      </c>
      <c r="BE952" s="29">
        <v>68.001069999999999</v>
      </c>
      <c r="BF952" s="29">
        <v>67.384780000000006</v>
      </c>
      <c r="BG952" s="29">
        <v>67.031210000000002</v>
      </c>
      <c r="BH952" s="29">
        <v>66.899069999999995</v>
      </c>
      <c r="BI952" s="29">
        <v>66.756360000000001</v>
      </c>
      <c r="BJ952" s="29">
        <v>66.756360000000001</v>
      </c>
      <c r="BK952" s="29">
        <v>67.345640000000003</v>
      </c>
      <c r="BL952" s="29">
        <v>68.693920000000006</v>
      </c>
      <c r="BM952" s="29">
        <v>71.196430000000007</v>
      </c>
      <c r="BN952" s="29">
        <v>74.179500000000004</v>
      </c>
      <c r="BO952" s="29">
        <v>75.710719999999995</v>
      </c>
      <c r="BP952" s="29">
        <v>74.33493</v>
      </c>
      <c r="BQ952" s="29">
        <v>75.184780000000003</v>
      </c>
      <c r="BR952" s="29">
        <v>77.745000000000005</v>
      </c>
      <c r="BS952" s="29">
        <v>79.075000000000003</v>
      </c>
      <c r="BT952" s="29">
        <v>79.495639999999995</v>
      </c>
      <c r="BU952" s="29">
        <v>80.677930000000003</v>
      </c>
      <c r="BV952" s="29">
        <v>79.913640000000001</v>
      </c>
      <c r="BW952" s="29">
        <v>76.085499999999996</v>
      </c>
      <c r="BX952" s="29">
        <v>73.495220000000003</v>
      </c>
      <c r="BY952" s="29">
        <v>71.991</v>
      </c>
      <c r="BZ952" s="29">
        <v>71.483069999999998</v>
      </c>
      <c r="CA952" s="29">
        <v>70.408069999999995</v>
      </c>
      <c r="CB952" s="29">
        <v>70.146429999999995</v>
      </c>
      <c r="CC952" s="9">
        <v>0.31733149999999999</v>
      </c>
      <c r="CD952" s="9">
        <v>0.2977223</v>
      </c>
      <c r="CE952" s="9">
        <v>0.25813540000000001</v>
      </c>
      <c r="CF952" s="9">
        <v>0.18253349999999999</v>
      </c>
      <c r="CG952" s="9">
        <v>0.1243645</v>
      </c>
      <c r="CH952" s="9">
        <v>0.240675</v>
      </c>
      <c r="CI952" s="9">
        <v>8.4626900000000005E-2</v>
      </c>
      <c r="CJ952" s="9">
        <v>0.1060295</v>
      </c>
      <c r="CK952" s="9">
        <v>0.1395458</v>
      </c>
      <c r="CL952" s="9">
        <v>0.19088949999999999</v>
      </c>
      <c r="CM952" s="9">
        <v>0.26571499999999998</v>
      </c>
      <c r="CN952" s="9">
        <v>0.39684049999999998</v>
      </c>
      <c r="CO952" s="9">
        <v>0.36159059999999998</v>
      </c>
      <c r="CP952" s="9">
        <v>0.67460330000000002</v>
      </c>
      <c r="CQ952" s="9">
        <v>0.59690370000000004</v>
      </c>
      <c r="CR952" s="9">
        <v>0.70477529999999999</v>
      </c>
      <c r="CS952" s="9">
        <v>0.94797940000000003</v>
      </c>
      <c r="CT952" s="9">
        <v>1.4835130000000001</v>
      </c>
      <c r="CU952" s="9">
        <v>0.54142310000000005</v>
      </c>
      <c r="CV952" s="9">
        <v>0.707955</v>
      </c>
      <c r="CW952" s="9">
        <v>0.77831280000000003</v>
      </c>
      <c r="CX952" s="9">
        <v>0.30085620000000002</v>
      </c>
      <c r="CY952" s="9">
        <v>0.3873355</v>
      </c>
      <c r="CZ952" s="9">
        <v>0.34685700000000003</v>
      </c>
      <c r="DA952" s="9">
        <v>0.84884510000000002</v>
      </c>
    </row>
    <row r="953" spans="1:105" x14ac:dyDescent="0.25">
      <c r="A953" s="9" t="s">
        <v>163</v>
      </c>
      <c r="B953" s="9" t="s">
        <v>165</v>
      </c>
      <c r="C953" s="9" t="s">
        <v>156</v>
      </c>
      <c r="D953" s="9" t="s">
        <v>148</v>
      </c>
      <c r="E953" s="9">
        <v>2019</v>
      </c>
      <c r="F953" s="9">
        <v>8</v>
      </c>
      <c r="BE953" s="29">
        <v>71.129429999999999</v>
      </c>
      <c r="BF953" s="29">
        <v>71.337879999999998</v>
      </c>
      <c r="BG953" s="29">
        <v>70.646569999999997</v>
      </c>
      <c r="BH953" s="29">
        <v>70.539140000000003</v>
      </c>
      <c r="BI953" s="29">
        <v>70.257140000000007</v>
      </c>
      <c r="BJ953" s="29">
        <v>69.753540000000001</v>
      </c>
      <c r="BK953" s="29">
        <v>69.859260000000006</v>
      </c>
      <c r="BL953" s="29">
        <v>69.545079999999999</v>
      </c>
      <c r="BM953" s="29">
        <v>71.298519999999996</v>
      </c>
      <c r="BN953" s="29">
        <v>74.068460000000002</v>
      </c>
      <c r="BO953" s="29">
        <v>77.784229999999994</v>
      </c>
      <c r="BP953" s="29">
        <v>80.361369999999994</v>
      </c>
      <c r="BQ953" s="29">
        <v>81.755880000000005</v>
      </c>
      <c r="BR953" s="29">
        <v>82.395660000000007</v>
      </c>
      <c r="BS953" s="29">
        <v>81.977879999999999</v>
      </c>
      <c r="BT953" s="29">
        <v>81.705600000000004</v>
      </c>
      <c r="BU953" s="29">
        <v>81.084850000000003</v>
      </c>
      <c r="BV953" s="29">
        <v>80.110690000000005</v>
      </c>
      <c r="BW953" s="29">
        <v>77.346230000000006</v>
      </c>
      <c r="BX953" s="29">
        <v>75.892169999999993</v>
      </c>
      <c r="BY953" s="29">
        <v>74.097260000000006</v>
      </c>
      <c r="BZ953" s="29">
        <v>73.288799999999995</v>
      </c>
      <c r="CA953" s="29">
        <v>72.457149999999999</v>
      </c>
      <c r="CB953" s="29">
        <v>72.427940000000007</v>
      </c>
    </row>
    <row r="954" spans="1:105" x14ac:dyDescent="0.25">
      <c r="A954" s="9" t="s">
        <v>163</v>
      </c>
      <c r="B954" s="9" t="s">
        <v>165</v>
      </c>
      <c r="C954" s="9" t="s">
        <v>156</v>
      </c>
      <c r="D954" s="9" t="s">
        <v>148</v>
      </c>
      <c r="E954" s="9">
        <v>2019</v>
      </c>
      <c r="F954" s="9">
        <v>9</v>
      </c>
      <c r="BE954" s="29">
        <v>67.47842</v>
      </c>
      <c r="BF954" s="29">
        <v>66.992710000000002</v>
      </c>
      <c r="BG954" s="29">
        <v>66.93929</v>
      </c>
      <c r="BH954" s="29">
        <v>65.613209999999995</v>
      </c>
      <c r="BI954" s="29">
        <v>65.681359999999998</v>
      </c>
      <c r="BJ954" s="29">
        <v>65.638499999999993</v>
      </c>
      <c r="BK954" s="29">
        <v>66.567070000000001</v>
      </c>
      <c r="BL954" s="29">
        <v>67.802790000000002</v>
      </c>
      <c r="BM954" s="29">
        <v>72.403570000000002</v>
      </c>
      <c r="BN954" s="29">
        <v>77.507140000000007</v>
      </c>
      <c r="BO954" s="29">
        <v>83.007140000000007</v>
      </c>
      <c r="BP954" s="29">
        <v>84.790999999999997</v>
      </c>
      <c r="BQ954" s="29">
        <v>85.070639999999997</v>
      </c>
      <c r="BR954" s="29">
        <v>84.959000000000003</v>
      </c>
      <c r="BS954" s="29">
        <v>86.331069999999997</v>
      </c>
      <c r="BT954" s="29">
        <v>87.363500000000002</v>
      </c>
      <c r="BU954" s="29">
        <v>86.559650000000005</v>
      </c>
      <c r="BV954" s="29">
        <v>85.525790000000001</v>
      </c>
      <c r="BW954" s="29">
        <v>83.618790000000004</v>
      </c>
      <c r="BX954" s="29">
        <v>79.81335</v>
      </c>
      <c r="BY954" s="29">
        <v>76.901719999999997</v>
      </c>
      <c r="BZ954" s="29">
        <v>75.864140000000006</v>
      </c>
      <c r="CA954" s="29">
        <v>74.385859999999994</v>
      </c>
      <c r="CB954" s="29">
        <v>73.02328</v>
      </c>
    </row>
    <row r="955" spans="1:105" x14ac:dyDescent="0.25">
      <c r="A955" s="9" t="s">
        <v>163</v>
      </c>
      <c r="B955" s="9" t="s">
        <v>165</v>
      </c>
      <c r="C955" s="9" t="s">
        <v>156</v>
      </c>
      <c r="D955" s="9" t="s">
        <v>148</v>
      </c>
      <c r="E955" s="9">
        <v>2019</v>
      </c>
      <c r="F955" s="9">
        <v>10</v>
      </c>
      <c r="BE955" s="29">
        <v>64.881209999999996</v>
      </c>
      <c r="BF955" s="29">
        <v>64.369579999999999</v>
      </c>
      <c r="BG955" s="29">
        <v>64.080430000000007</v>
      </c>
      <c r="BH955" s="29">
        <v>63.491140000000001</v>
      </c>
      <c r="BI955" s="29">
        <v>63.093640000000001</v>
      </c>
      <c r="BJ955" s="29">
        <v>62.125929999999997</v>
      </c>
      <c r="BK955" s="29">
        <v>62.46414</v>
      </c>
      <c r="BL955" s="29">
        <v>64.24736</v>
      </c>
      <c r="BM955" s="29">
        <v>67.905289999999994</v>
      </c>
      <c r="BN955" s="29">
        <v>72.337569999999999</v>
      </c>
      <c r="BO955" s="29">
        <v>75.657290000000003</v>
      </c>
      <c r="BP955" s="29">
        <v>77.678430000000006</v>
      </c>
      <c r="BQ955" s="29">
        <v>80.412570000000002</v>
      </c>
      <c r="BR955" s="29">
        <v>81.498149999999995</v>
      </c>
      <c r="BS955" s="29">
        <v>81.380290000000002</v>
      </c>
      <c r="BT955" s="29">
        <v>80.906210000000002</v>
      </c>
      <c r="BU955" s="29">
        <v>80.828580000000002</v>
      </c>
      <c r="BV955" s="29">
        <v>80.27843</v>
      </c>
      <c r="BW955" s="29">
        <v>75.692859999999996</v>
      </c>
      <c r="BX955" s="29">
        <v>71.563500000000005</v>
      </c>
      <c r="BY955" s="29">
        <v>69.579350000000005</v>
      </c>
      <c r="BZ955" s="29">
        <v>67.874859999999998</v>
      </c>
      <c r="CA955" s="29">
        <v>66.732140000000001</v>
      </c>
      <c r="CB955" s="29">
        <v>65.907139999999998</v>
      </c>
    </row>
    <row r="956" spans="1:105" x14ac:dyDescent="0.25">
      <c r="A956" s="9" t="s">
        <v>163</v>
      </c>
      <c r="B956" s="9" t="s">
        <v>165</v>
      </c>
      <c r="C956" s="9" t="s">
        <v>156</v>
      </c>
      <c r="D956" s="9" t="s">
        <v>148</v>
      </c>
      <c r="E956" s="9">
        <v>2020</v>
      </c>
      <c r="F956" s="9">
        <v>5</v>
      </c>
      <c r="BE956" s="29">
        <v>61.865360000000003</v>
      </c>
      <c r="BF956" s="29">
        <v>61.615360000000003</v>
      </c>
      <c r="BG956" s="29">
        <v>61.365360000000003</v>
      </c>
      <c r="BH956" s="29">
        <v>60.641779999999997</v>
      </c>
      <c r="BI956" s="29">
        <v>60.259639999999997</v>
      </c>
      <c r="BJ956" s="29">
        <v>59.620640000000002</v>
      </c>
      <c r="BK956" s="29">
        <v>61.652790000000003</v>
      </c>
      <c r="BL956" s="29">
        <v>64.076570000000004</v>
      </c>
      <c r="BM956" s="29">
        <v>67.607140000000001</v>
      </c>
      <c r="BN956" s="29">
        <v>71.305289999999999</v>
      </c>
      <c r="BO956" s="29">
        <v>74.236500000000007</v>
      </c>
      <c r="BP956" s="29">
        <v>75.247069999999994</v>
      </c>
      <c r="BQ956" s="29">
        <v>74.606499999999997</v>
      </c>
      <c r="BR956" s="29">
        <v>75.171570000000003</v>
      </c>
      <c r="BS956" s="29">
        <v>75.713359999999994</v>
      </c>
      <c r="BT956" s="29">
        <v>74.938500000000005</v>
      </c>
      <c r="BU956" s="29">
        <v>74.108710000000002</v>
      </c>
      <c r="BV956" s="29">
        <v>72.983999999999995</v>
      </c>
      <c r="BW956" s="29">
        <v>71.558070000000001</v>
      </c>
      <c r="BX956" s="29">
        <v>68.606219999999993</v>
      </c>
      <c r="BY956" s="29">
        <v>66.655429999999996</v>
      </c>
      <c r="BZ956" s="29">
        <v>65.672359999999998</v>
      </c>
      <c r="CA956" s="29">
        <v>65.422359999999998</v>
      </c>
      <c r="CB956" s="29">
        <v>64.199849999999998</v>
      </c>
    </row>
    <row r="957" spans="1:105" x14ac:dyDescent="0.25">
      <c r="A957" s="9" t="s">
        <v>163</v>
      </c>
      <c r="B957" s="9" t="s">
        <v>165</v>
      </c>
      <c r="C957" s="9" t="s">
        <v>156</v>
      </c>
      <c r="D957" s="9" t="s">
        <v>148</v>
      </c>
      <c r="E957" s="9">
        <v>2020</v>
      </c>
      <c r="F957" s="9">
        <v>6</v>
      </c>
      <c r="BE957" s="29">
        <v>62.755429999999997</v>
      </c>
      <c r="BF957" s="29">
        <v>62.623280000000001</v>
      </c>
      <c r="BG957" s="29">
        <v>61.887569999999997</v>
      </c>
      <c r="BH957" s="29">
        <v>62.004359999999998</v>
      </c>
      <c r="BI957" s="29">
        <v>61.018639999999998</v>
      </c>
      <c r="BJ957" s="29">
        <v>61.597349999999999</v>
      </c>
      <c r="BK957" s="29">
        <v>61.936639999999997</v>
      </c>
      <c r="BL957" s="29">
        <v>64.362570000000005</v>
      </c>
      <c r="BM957" s="29">
        <v>66.578710000000001</v>
      </c>
      <c r="BN957" s="29">
        <v>69.04007</v>
      </c>
      <c r="BO957" s="29">
        <v>71.730289999999997</v>
      </c>
      <c r="BP957" s="29">
        <v>74.066929999999999</v>
      </c>
      <c r="BQ957" s="29">
        <v>75.460719999999995</v>
      </c>
      <c r="BR957" s="29">
        <v>76.289429999999996</v>
      </c>
      <c r="BS957" s="29">
        <v>76.682140000000004</v>
      </c>
      <c r="BT957" s="29">
        <v>76.371430000000004</v>
      </c>
      <c r="BU957" s="29">
        <v>75.383070000000004</v>
      </c>
      <c r="BV957" s="29">
        <v>74.410570000000007</v>
      </c>
      <c r="BW957" s="29">
        <v>72.53586</v>
      </c>
      <c r="BX957" s="29">
        <v>70.451859999999996</v>
      </c>
      <c r="BY957" s="29">
        <v>67.406999999999996</v>
      </c>
      <c r="BZ957" s="29">
        <v>66.085719999999995</v>
      </c>
      <c r="CA957" s="29">
        <v>65.339429999999993</v>
      </c>
      <c r="CB957" s="29">
        <v>64.592070000000007</v>
      </c>
    </row>
    <row r="958" spans="1:105" x14ac:dyDescent="0.25">
      <c r="A958" s="9" t="s">
        <v>163</v>
      </c>
      <c r="B958" s="9" t="s">
        <v>165</v>
      </c>
      <c r="C958" s="9" t="s">
        <v>156</v>
      </c>
      <c r="D958" s="9" t="s">
        <v>148</v>
      </c>
      <c r="E958" s="9">
        <v>2020</v>
      </c>
      <c r="F958" s="9">
        <v>7</v>
      </c>
      <c r="G958" s="9">
        <v>198.31880000000001</v>
      </c>
      <c r="H958" s="9">
        <v>199.4657</v>
      </c>
      <c r="I958" s="9">
        <v>202.5813</v>
      </c>
      <c r="J958" s="9">
        <v>207.22450000000001</v>
      </c>
      <c r="K958" s="9">
        <v>215.13489999999999</v>
      </c>
      <c r="L958" s="9">
        <v>236.47819999999999</v>
      </c>
      <c r="M958" s="9">
        <v>236.98769999999999</v>
      </c>
      <c r="N958" s="9">
        <v>239.89699999999999</v>
      </c>
      <c r="O958" s="9">
        <v>248.83920000000001</v>
      </c>
      <c r="P958" s="9">
        <v>254.81909999999999</v>
      </c>
      <c r="Q958" s="9">
        <v>257.89269999999999</v>
      </c>
      <c r="R958" s="9">
        <v>259.71699999999998</v>
      </c>
      <c r="S958" s="9">
        <v>256.3818</v>
      </c>
      <c r="T958" s="9">
        <v>224.15770000000001</v>
      </c>
      <c r="U958" s="9">
        <v>225.2321</v>
      </c>
      <c r="V958" s="9">
        <v>224.8322</v>
      </c>
      <c r="W958" s="9">
        <v>223.5822</v>
      </c>
      <c r="X958" s="9">
        <v>214.97579999999999</v>
      </c>
      <c r="Y958" s="9">
        <v>248.4255</v>
      </c>
      <c r="Z958" s="9">
        <v>259.92160000000001</v>
      </c>
      <c r="AA958" s="9">
        <v>253.69040000000001</v>
      </c>
      <c r="AB958" s="9">
        <v>219.7758</v>
      </c>
      <c r="AC958" s="9">
        <v>211.2465</v>
      </c>
      <c r="AD958" s="9">
        <v>210.90450000000001</v>
      </c>
      <c r="AE958" s="9">
        <v>222.4325</v>
      </c>
      <c r="AF958" s="9">
        <v>198.9562</v>
      </c>
      <c r="AG958" s="9">
        <v>200.6961</v>
      </c>
      <c r="AH958" s="9">
        <v>204.3201</v>
      </c>
      <c r="AI958" s="9">
        <v>208.83670000000001</v>
      </c>
      <c r="AJ958" s="9">
        <v>216.18989999999999</v>
      </c>
      <c r="AK958" s="9">
        <v>236.904</v>
      </c>
      <c r="AL958" s="9">
        <v>235.76949999999999</v>
      </c>
      <c r="AM958" s="9">
        <v>238.4068</v>
      </c>
      <c r="AN958" s="9">
        <v>247.33629999999999</v>
      </c>
      <c r="AO958" s="9">
        <v>251.62790000000001</v>
      </c>
      <c r="AP958" s="9">
        <v>254.86349999999999</v>
      </c>
      <c r="AQ958" s="9">
        <v>258.0523</v>
      </c>
      <c r="AR958" s="9">
        <v>258.28019999999998</v>
      </c>
      <c r="AS958" s="9">
        <v>261.63069999999999</v>
      </c>
      <c r="AT958" s="9">
        <v>262.3159</v>
      </c>
      <c r="AU958" s="9">
        <v>260.97680000000003</v>
      </c>
      <c r="AV958" s="9">
        <v>258.8707</v>
      </c>
      <c r="AW958" s="9">
        <v>253.72649999999999</v>
      </c>
      <c r="AX958" s="9">
        <v>252.72550000000001</v>
      </c>
      <c r="AY958" s="9">
        <v>257.36989999999997</v>
      </c>
      <c r="AZ958" s="9">
        <v>251.15969999999999</v>
      </c>
      <c r="BA958" s="9">
        <v>218.04339999999999</v>
      </c>
      <c r="BB958" s="9">
        <v>209.98650000000001</v>
      </c>
      <c r="BC958" s="9">
        <v>209.51859999999999</v>
      </c>
      <c r="BD958" s="9">
        <v>258.94299999999998</v>
      </c>
      <c r="BE958" s="29">
        <v>68.001069999999999</v>
      </c>
      <c r="BF958" s="29">
        <v>67.384780000000006</v>
      </c>
      <c r="BG958" s="29">
        <v>67.031210000000002</v>
      </c>
      <c r="BH958" s="29">
        <v>66.899069999999995</v>
      </c>
      <c r="BI958" s="29">
        <v>66.756360000000001</v>
      </c>
      <c r="BJ958" s="29">
        <v>66.756360000000001</v>
      </c>
      <c r="BK958" s="29">
        <v>67.345640000000003</v>
      </c>
      <c r="BL958" s="29">
        <v>68.693920000000006</v>
      </c>
      <c r="BM958" s="29">
        <v>71.196430000000007</v>
      </c>
      <c r="BN958" s="29">
        <v>74.179500000000004</v>
      </c>
      <c r="BO958" s="29">
        <v>75.710719999999995</v>
      </c>
      <c r="BP958" s="29">
        <v>74.33493</v>
      </c>
      <c r="BQ958" s="29">
        <v>75.184780000000003</v>
      </c>
      <c r="BR958" s="29">
        <v>77.745000000000005</v>
      </c>
      <c r="BS958" s="29">
        <v>79.075000000000003</v>
      </c>
      <c r="BT958" s="29">
        <v>79.495639999999995</v>
      </c>
      <c r="BU958" s="29">
        <v>80.677930000000003</v>
      </c>
      <c r="BV958" s="29">
        <v>79.913640000000001</v>
      </c>
      <c r="BW958" s="29">
        <v>76.085499999999996</v>
      </c>
      <c r="BX958" s="29">
        <v>73.495220000000003</v>
      </c>
      <c r="BY958" s="29">
        <v>71.991</v>
      </c>
      <c r="BZ958" s="29">
        <v>71.483069999999998</v>
      </c>
      <c r="CA958" s="29">
        <v>70.408069999999995</v>
      </c>
      <c r="CB958" s="29">
        <v>70.146429999999995</v>
      </c>
      <c r="CC958" s="9">
        <v>0.3168494</v>
      </c>
      <c r="CD958" s="9">
        <v>0.29726979999999997</v>
      </c>
      <c r="CE958" s="9">
        <v>0.25770409999999999</v>
      </c>
      <c r="CF958" s="9">
        <v>0.18223059999999999</v>
      </c>
      <c r="CG958" s="9">
        <v>0.12416099999999999</v>
      </c>
      <c r="CH958" s="9">
        <v>0.24025070000000001</v>
      </c>
      <c r="CI958" s="9">
        <v>8.4565600000000005E-2</v>
      </c>
      <c r="CJ958" s="9">
        <v>0.10592799999999999</v>
      </c>
      <c r="CK958" s="9">
        <v>0.13955960000000001</v>
      </c>
      <c r="CL958" s="9">
        <v>0.19099679999999999</v>
      </c>
      <c r="CM958" s="9">
        <v>0.26569999999999999</v>
      </c>
      <c r="CN958" s="9">
        <v>0.3982252</v>
      </c>
      <c r="CO958" s="9">
        <v>0.36293370000000003</v>
      </c>
      <c r="CP958" s="9">
        <v>0.66982819999999998</v>
      </c>
      <c r="CQ958" s="9">
        <v>0.59663670000000002</v>
      </c>
      <c r="CR958" s="9">
        <v>0.70361680000000004</v>
      </c>
      <c r="CS958" s="9">
        <v>0.94551459999999998</v>
      </c>
      <c r="CT958" s="9">
        <v>1.4775739999999999</v>
      </c>
      <c r="CU958" s="9">
        <v>0.54029439999999995</v>
      </c>
      <c r="CV958" s="9">
        <v>0.7077909</v>
      </c>
      <c r="CW958" s="9">
        <v>0.77914329999999998</v>
      </c>
      <c r="CX958" s="9">
        <v>0.3007205</v>
      </c>
      <c r="CY958" s="9">
        <v>0.38645390000000002</v>
      </c>
      <c r="CZ958" s="9">
        <v>0.3461861</v>
      </c>
      <c r="DA958" s="9">
        <v>0.84401329999999997</v>
      </c>
    </row>
    <row r="959" spans="1:105" x14ac:dyDescent="0.25">
      <c r="A959" s="9" t="s">
        <v>163</v>
      </c>
      <c r="B959" s="9" t="s">
        <v>165</v>
      </c>
      <c r="C959" s="9" t="s">
        <v>156</v>
      </c>
      <c r="D959" s="9" t="s">
        <v>148</v>
      </c>
      <c r="E959" s="9">
        <v>2020</v>
      </c>
      <c r="F959" s="9">
        <v>8</v>
      </c>
      <c r="BE959" s="29">
        <v>71.129429999999999</v>
      </c>
      <c r="BF959" s="29">
        <v>71.337879999999998</v>
      </c>
      <c r="BG959" s="29">
        <v>70.646569999999997</v>
      </c>
      <c r="BH959" s="29">
        <v>70.539140000000003</v>
      </c>
      <c r="BI959" s="29">
        <v>70.257140000000007</v>
      </c>
      <c r="BJ959" s="29">
        <v>69.753540000000001</v>
      </c>
      <c r="BK959" s="29">
        <v>69.859260000000006</v>
      </c>
      <c r="BL959" s="29">
        <v>69.545079999999999</v>
      </c>
      <c r="BM959" s="29">
        <v>71.298519999999996</v>
      </c>
      <c r="BN959" s="29">
        <v>74.068460000000002</v>
      </c>
      <c r="BO959" s="29">
        <v>77.784229999999994</v>
      </c>
      <c r="BP959" s="29">
        <v>80.361369999999994</v>
      </c>
      <c r="BQ959" s="29">
        <v>81.755880000000005</v>
      </c>
      <c r="BR959" s="29">
        <v>82.395660000000007</v>
      </c>
      <c r="BS959" s="29">
        <v>81.977879999999999</v>
      </c>
      <c r="BT959" s="29">
        <v>81.705600000000004</v>
      </c>
      <c r="BU959" s="29">
        <v>81.084850000000003</v>
      </c>
      <c r="BV959" s="29">
        <v>80.110690000000005</v>
      </c>
      <c r="BW959" s="29">
        <v>77.346230000000006</v>
      </c>
      <c r="BX959" s="29">
        <v>75.892169999999993</v>
      </c>
      <c r="BY959" s="29">
        <v>74.097260000000006</v>
      </c>
      <c r="BZ959" s="29">
        <v>73.288799999999995</v>
      </c>
      <c r="CA959" s="29">
        <v>72.457149999999999</v>
      </c>
      <c r="CB959" s="29">
        <v>72.427940000000007</v>
      </c>
    </row>
    <row r="960" spans="1:105" x14ac:dyDescent="0.25">
      <c r="A960" s="9" t="s">
        <v>163</v>
      </c>
      <c r="B960" s="9" t="s">
        <v>165</v>
      </c>
      <c r="C960" s="9" t="s">
        <v>156</v>
      </c>
      <c r="D960" s="9" t="s">
        <v>148</v>
      </c>
      <c r="E960" s="9">
        <v>2020</v>
      </c>
      <c r="F960" s="9">
        <v>9</v>
      </c>
      <c r="BE960" s="29">
        <v>67.47842</v>
      </c>
      <c r="BF960" s="29">
        <v>66.992710000000002</v>
      </c>
      <c r="BG960" s="29">
        <v>66.93929</v>
      </c>
      <c r="BH960" s="29">
        <v>65.613209999999995</v>
      </c>
      <c r="BI960" s="29">
        <v>65.681359999999998</v>
      </c>
      <c r="BJ960" s="29">
        <v>65.638499999999993</v>
      </c>
      <c r="BK960" s="29">
        <v>66.567070000000001</v>
      </c>
      <c r="BL960" s="29">
        <v>67.802790000000002</v>
      </c>
      <c r="BM960" s="29">
        <v>72.403570000000002</v>
      </c>
      <c r="BN960" s="29">
        <v>77.507140000000007</v>
      </c>
      <c r="BO960" s="29">
        <v>83.007140000000007</v>
      </c>
      <c r="BP960" s="29">
        <v>84.790999999999997</v>
      </c>
      <c r="BQ960" s="29">
        <v>85.070639999999997</v>
      </c>
      <c r="BR960" s="29">
        <v>84.959000000000003</v>
      </c>
      <c r="BS960" s="29">
        <v>86.331069999999997</v>
      </c>
      <c r="BT960" s="29">
        <v>87.363500000000002</v>
      </c>
      <c r="BU960" s="29">
        <v>86.559650000000005</v>
      </c>
      <c r="BV960" s="29">
        <v>85.525790000000001</v>
      </c>
      <c r="BW960" s="29">
        <v>83.618790000000004</v>
      </c>
      <c r="BX960" s="29">
        <v>79.81335</v>
      </c>
      <c r="BY960" s="29">
        <v>76.901719999999997</v>
      </c>
      <c r="BZ960" s="29">
        <v>75.864140000000006</v>
      </c>
      <c r="CA960" s="29">
        <v>74.385859999999994</v>
      </c>
      <c r="CB960" s="29">
        <v>73.02328</v>
      </c>
    </row>
    <row r="961" spans="1:105" x14ac:dyDescent="0.25">
      <c r="A961" s="9" t="s">
        <v>163</v>
      </c>
      <c r="B961" s="9" t="s">
        <v>165</v>
      </c>
      <c r="C961" s="9" t="s">
        <v>156</v>
      </c>
      <c r="D961" s="9" t="s">
        <v>148</v>
      </c>
      <c r="E961" s="9">
        <v>2020</v>
      </c>
      <c r="F961" s="9">
        <v>10</v>
      </c>
      <c r="BE961" s="29">
        <v>64.881209999999996</v>
      </c>
      <c r="BF961" s="29">
        <v>64.369579999999999</v>
      </c>
      <c r="BG961" s="29">
        <v>64.080430000000007</v>
      </c>
      <c r="BH961" s="29">
        <v>63.491140000000001</v>
      </c>
      <c r="BI961" s="29">
        <v>63.093640000000001</v>
      </c>
      <c r="BJ961" s="29">
        <v>62.125929999999997</v>
      </c>
      <c r="BK961" s="29">
        <v>62.46414</v>
      </c>
      <c r="BL961" s="29">
        <v>64.24736</v>
      </c>
      <c r="BM961" s="29">
        <v>67.905289999999994</v>
      </c>
      <c r="BN961" s="29">
        <v>72.337569999999999</v>
      </c>
      <c r="BO961" s="29">
        <v>75.657290000000003</v>
      </c>
      <c r="BP961" s="29">
        <v>77.678430000000006</v>
      </c>
      <c r="BQ961" s="29">
        <v>80.412570000000002</v>
      </c>
      <c r="BR961" s="29">
        <v>81.498149999999995</v>
      </c>
      <c r="BS961" s="29">
        <v>81.380290000000002</v>
      </c>
      <c r="BT961" s="29">
        <v>80.906210000000002</v>
      </c>
      <c r="BU961" s="29">
        <v>80.828580000000002</v>
      </c>
      <c r="BV961" s="29">
        <v>80.27843</v>
      </c>
      <c r="BW961" s="29">
        <v>75.692859999999996</v>
      </c>
      <c r="BX961" s="29">
        <v>71.563500000000005</v>
      </c>
      <c r="BY961" s="29">
        <v>69.579350000000005</v>
      </c>
      <c r="BZ961" s="29">
        <v>67.874859999999998</v>
      </c>
      <c r="CA961" s="29">
        <v>66.732140000000001</v>
      </c>
      <c r="CB961" s="29">
        <v>65.907139999999998</v>
      </c>
    </row>
    <row r="962" spans="1:105" x14ac:dyDescent="0.25">
      <c r="A962" s="9" t="s">
        <v>163</v>
      </c>
      <c r="B962" s="9" t="s">
        <v>165</v>
      </c>
      <c r="C962" s="9" t="s">
        <v>156</v>
      </c>
      <c r="D962" s="9" t="s">
        <v>148</v>
      </c>
      <c r="E962" s="9">
        <v>2021</v>
      </c>
      <c r="F962" s="9">
        <v>5</v>
      </c>
      <c r="BE962" s="29">
        <v>61.865360000000003</v>
      </c>
      <c r="BF962" s="29">
        <v>61.615360000000003</v>
      </c>
      <c r="BG962" s="29">
        <v>61.365360000000003</v>
      </c>
      <c r="BH962" s="29">
        <v>60.641779999999997</v>
      </c>
      <c r="BI962" s="29">
        <v>60.259639999999997</v>
      </c>
      <c r="BJ962" s="29">
        <v>59.620640000000002</v>
      </c>
      <c r="BK962" s="29">
        <v>61.652790000000003</v>
      </c>
      <c r="BL962" s="29">
        <v>64.076570000000004</v>
      </c>
      <c r="BM962" s="29">
        <v>67.607140000000001</v>
      </c>
      <c r="BN962" s="29">
        <v>71.305289999999999</v>
      </c>
      <c r="BO962" s="29">
        <v>74.236500000000007</v>
      </c>
      <c r="BP962" s="29">
        <v>75.247069999999994</v>
      </c>
      <c r="BQ962" s="29">
        <v>74.606499999999997</v>
      </c>
      <c r="BR962" s="29">
        <v>75.171570000000003</v>
      </c>
      <c r="BS962" s="29">
        <v>75.713359999999994</v>
      </c>
      <c r="BT962" s="29">
        <v>74.938500000000005</v>
      </c>
      <c r="BU962" s="29">
        <v>74.108710000000002</v>
      </c>
      <c r="BV962" s="29">
        <v>72.983999999999995</v>
      </c>
      <c r="BW962" s="29">
        <v>71.558070000000001</v>
      </c>
      <c r="BX962" s="29">
        <v>68.606219999999993</v>
      </c>
      <c r="BY962" s="29">
        <v>66.655429999999996</v>
      </c>
      <c r="BZ962" s="29">
        <v>65.672359999999998</v>
      </c>
      <c r="CA962" s="29">
        <v>65.422359999999998</v>
      </c>
      <c r="CB962" s="29">
        <v>64.199849999999998</v>
      </c>
    </row>
    <row r="963" spans="1:105" x14ac:dyDescent="0.25">
      <c r="A963" s="9" t="s">
        <v>163</v>
      </c>
      <c r="B963" s="9" t="s">
        <v>165</v>
      </c>
      <c r="C963" s="9" t="s">
        <v>156</v>
      </c>
      <c r="D963" s="9" t="s">
        <v>148</v>
      </c>
      <c r="E963" s="9">
        <v>2021</v>
      </c>
      <c r="F963" s="9">
        <v>6</v>
      </c>
      <c r="BE963" s="29">
        <v>62.755429999999997</v>
      </c>
      <c r="BF963" s="29">
        <v>62.623280000000001</v>
      </c>
      <c r="BG963" s="29">
        <v>61.887569999999997</v>
      </c>
      <c r="BH963" s="29">
        <v>62.004359999999998</v>
      </c>
      <c r="BI963" s="29">
        <v>61.018639999999998</v>
      </c>
      <c r="BJ963" s="29">
        <v>61.597349999999999</v>
      </c>
      <c r="BK963" s="29">
        <v>61.936639999999997</v>
      </c>
      <c r="BL963" s="29">
        <v>64.362570000000005</v>
      </c>
      <c r="BM963" s="29">
        <v>66.578710000000001</v>
      </c>
      <c r="BN963" s="29">
        <v>69.04007</v>
      </c>
      <c r="BO963" s="29">
        <v>71.730289999999997</v>
      </c>
      <c r="BP963" s="29">
        <v>74.066929999999999</v>
      </c>
      <c r="BQ963" s="29">
        <v>75.460719999999995</v>
      </c>
      <c r="BR963" s="29">
        <v>76.289429999999996</v>
      </c>
      <c r="BS963" s="29">
        <v>76.682140000000004</v>
      </c>
      <c r="BT963" s="29">
        <v>76.371430000000004</v>
      </c>
      <c r="BU963" s="29">
        <v>75.383070000000004</v>
      </c>
      <c r="BV963" s="29">
        <v>74.410570000000007</v>
      </c>
      <c r="BW963" s="29">
        <v>72.53586</v>
      </c>
      <c r="BX963" s="29">
        <v>70.451859999999996</v>
      </c>
      <c r="BY963" s="29">
        <v>67.406999999999996</v>
      </c>
      <c r="BZ963" s="29">
        <v>66.085719999999995</v>
      </c>
      <c r="CA963" s="29">
        <v>65.339429999999993</v>
      </c>
      <c r="CB963" s="29">
        <v>64.592070000000007</v>
      </c>
    </row>
    <row r="964" spans="1:105" x14ac:dyDescent="0.25">
      <c r="A964" s="9" t="s">
        <v>163</v>
      </c>
      <c r="B964" s="9" t="s">
        <v>165</v>
      </c>
      <c r="C964" s="9" t="s">
        <v>156</v>
      </c>
      <c r="D964" s="9" t="s">
        <v>148</v>
      </c>
      <c r="E964" s="9">
        <v>2021</v>
      </c>
      <c r="F964" s="9">
        <v>7</v>
      </c>
      <c r="G964" s="9">
        <v>198.20009999999999</v>
      </c>
      <c r="H964" s="9">
        <v>199.358</v>
      </c>
      <c r="I964" s="9">
        <v>202.49090000000001</v>
      </c>
      <c r="J964" s="9">
        <v>207.19399999999999</v>
      </c>
      <c r="K964" s="9">
        <v>215.137</v>
      </c>
      <c r="L964" s="9">
        <v>236.4913</v>
      </c>
      <c r="M964" s="9">
        <v>236.9914</v>
      </c>
      <c r="N964" s="9">
        <v>239.90610000000001</v>
      </c>
      <c r="O964" s="9">
        <v>248.85230000000001</v>
      </c>
      <c r="P964" s="9">
        <v>254.8466</v>
      </c>
      <c r="Q964" s="9">
        <v>257.92869999999999</v>
      </c>
      <c r="R964" s="9">
        <v>259.7371</v>
      </c>
      <c r="S964" s="9">
        <v>256.3886</v>
      </c>
      <c r="T964" s="9">
        <v>224.1534</v>
      </c>
      <c r="U964" s="9">
        <v>225.2278</v>
      </c>
      <c r="V964" s="9">
        <v>224.82579999999999</v>
      </c>
      <c r="W964" s="9">
        <v>223.58609999999999</v>
      </c>
      <c r="X964" s="9">
        <v>214.9915</v>
      </c>
      <c r="Y964" s="9">
        <v>248.43729999999999</v>
      </c>
      <c r="Z964" s="9">
        <v>259.94380000000001</v>
      </c>
      <c r="AA964" s="9">
        <v>253.7201</v>
      </c>
      <c r="AB964" s="9">
        <v>219.82560000000001</v>
      </c>
      <c r="AC964" s="9">
        <v>211.28479999999999</v>
      </c>
      <c r="AD964" s="9">
        <v>210.94280000000001</v>
      </c>
      <c r="AE964" s="9">
        <v>222.4306</v>
      </c>
      <c r="AF964" s="9">
        <v>198.83750000000001</v>
      </c>
      <c r="AG964" s="9">
        <v>200.58840000000001</v>
      </c>
      <c r="AH964" s="9">
        <v>204.22970000000001</v>
      </c>
      <c r="AI964" s="9">
        <v>208.80619999999999</v>
      </c>
      <c r="AJ964" s="9">
        <v>216.1919</v>
      </c>
      <c r="AK964" s="9">
        <v>236.9171</v>
      </c>
      <c r="AL964" s="9">
        <v>235.7732</v>
      </c>
      <c r="AM964" s="9">
        <v>238.41589999999999</v>
      </c>
      <c r="AN964" s="9">
        <v>247.3493</v>
      </c>
      <c r="AO964" s="9">
        <v>251.65549999999999</v>
      </c>
      <c r="AP964" s="9">
        <v>254.89949999999999</v>
      </c>
      <c r="AQ964" s="9">
        <v>258.07240000000002</v>
      </c>
      <c r="AR964" s="9">
        <v>258.2869</v>
      </c>
      <c r="AS964" s="9">
        <v>261.62630000000001</v>
      </c>
      <c r="AT964" s="9">
        <v>262.3116</v>
      </c>
      <c r="AU964" s="9">
        <v>260.97050000000002</v>
      </c>
      <c r="AV964" s="9">
        <v>258.87459999999999</v>
      </c>
      <c r="AW964" s="9">
        <v>253.7422</v>
      </c>
      <c r="AX964" s="9">
        <v>252.7373</v>
      </c>
      <c r="AY964" s="9">
        <v>257.39210000000003</v>
      </c>
      <c r="AZ964" s="9">
        <v>251.18940000000001</v>
      </c>
      <c r="BA964" s="9">
        <v>218.09309999999999</v>
      </c>
      <c r="BB964" s="9">
        <v>210.0248</v>
      </c>
      <c r="BC964" s="9">
        <v>209.55690000000001</v>
      </c>
      <c r="BD964" s="9">
        <v>258.94110000000001</v>
      </c>
      <c r="BE964" s="29">
        <v>68.001069999999999</v>
      </c>
      <c r="BF964" s="29">
        <v>67.384780000000006</v>
      </c>
      <c r="BG964" s="29">
        <v>67.031210000000002</v>
      </c>
      <c r="BH964" s="29">
        <v>66.899069999999995</v>
      </c>
      <c r="BI964" s="29">
        <v>66.756360000000001</v>
      </c>
      <c r="BJ964" s="29">
        <v>66.756360000000001</v>
      </c>
      <c r="BK964" s="29">
        <v>67.345640000000003</v>
      </c>
      <c r="BL964" s="29">
        <v>68.693920000000006</v>
      </c>
      <c r="BM964" s="29">
        <v>71.196430000000007</v>
      </c>
      <c r="BN964" s="29">
        <v>74.179500000000004</v>
      </c>
      <c r="BO964" s="29">
        <v>75.710719999999995</v>
      </c>
      <c r="BP964" s="29">
        <v>74.33493</v>
      </c>
      <c r="BQ964" s="29">
        <v>75.184780000000003</v>
      </c>
      <c r="BR964" s="29">
        <v>77.745000000000005</v>
      </c>
      <c r="BS964" s="29">
        <v>79.075000000000003</v>
      </c>
      <c r="BT964" s="29">
        <v>79.495639999999995</v>
      </c>
      <c r="BU964" s="29">
        <v>80.677930000000003</v>
      </c>
      <c r="BV964" s="29">
        <v>79.913640000000001</v>
      </c>
      <c r="BW964" s="29">
        <v>76.085499999999996</v>
      </c>
      <c r="BX964" s="29">
        <v>73.495220000000003</v>
      </c>
      <c r="BY964" s="29">
        <v>71.991</v>
      </c>
      <c r="BZ964" s="29">
        <v>71.483069999999998</v>
      </c>
      <c r="CA964" s="29">
        <v>70.408069999999995</v>
      </c>
      <c r="CB964" s="29">
        <v>70.146429999999995</v>
      </c>
      <c r="CC964" s="9">
        <v>0.31767000000000001</v>
      </c>
      <c r="CD964" s="9">
        <v>0.298064</v>
      </c>
      <c r="CE964" s="9">
        <v>0.2584012</v>
      </c>
      <c r="CF964" s="9">
        <v>0.18271599999999999</v>
      </c>
      <c r="CG964" s="9">
        <v>0.1244852</v>
      </c>
      <c r="CH964" s="9">
        <v>0.24083080000000001</v>
      </c>
      <c r="CI964" s="9">
        <v>8.4754700000000002E-2</v>
      </c>
      <c r="CJ964" s="9">
        <v>0.1060706</v>
      </c>
      <c r="CK964" s="9">
        <v>0.13975870000000001</v>
      </c>
      <c r="CL964" s="9">
        <v>0.191301</v>
      </c>
      <c r="CM964" s="9">
        <v>0.26603199999999999</v>
      </c>
      <c r="CN964" s="9">
        <v>0.39898899999999998</v>
      </c>
      <c r="CO964" s="9">
        <v>0.36373169999999999</v>
      </c>
      <c r="CP964" s="9">
        <v>0.67149700000000001</v>
      </c>
      <c r="CQ964" s="9">
        <v>0.59755709999999995</v>
      </c>
      <c r="CR964" s="9">
        <v>0.70496990000000004</v>
      </c>
      <c r="CS964" s="9">
        <v>0.94645860000000004</v>
      </c>
      <c r="CT964" s="9">
        <v>1.477492</v>
      </c>
      <c r="CU964" s="9">
        <v>0.54029260000000001</v>
      </c>
      <c r="CV964" s="9">
        <v>0.70811170000000001</v>
      </c>
      <c r="CW964" s="9">
        <v>0.78040730000000003</v>
      </c>
      <c r="CX964" s="9">
        <v>0.30143209999999998</v>
      </c>
      <c r="CY964" s="9">
        <v>0.38755610000000001</v>
      </c>
      <c r="CZ964" s="9">
        <v>0.34725030000000001</v>
      </c>
      <c r="DA964" s="9">
        <v>0.84518119999999997</v>
      </c>
    </row>
    <row r="965" spans="1:105" x14ac:dyDescent="0.25">
      <c r="A965" s="9" t="s">
        <v>163</v>
      </c>
      <c r="B965" s="9" t="s">
        <v>165</v>
      </c>
      <c r="C965" s="9" t="s">
        <v>156</v>
      </c>
      <c r="D965" s="9" t="s">
        <v>148</v>
      </c>
      <c r="E965" s="9">
        <v>2021</v>
      </c>
      <c r="F965" s="9">
        <v>8</v>
      </c>
      <c r="BE965" s="29">
        <v>71.129429999999999</v>
      </c>
      <c r="BF965" s="29">
        <v>71.337879999999998</v>
      </c>
      <c r="BG965" s="29">
        <v>70.646569999999997</v>
      </c>
      <c r="BH965" s="29">
        <v>70.539140000000003</v>
      </c>
      <c r="BI965" s="29">
        <v>70.257140000000007</v>
      </c>
      <c r="BJ965" s="29">
        <v>69.753540000000001</v>
      </c>
      <c r="BK965" s="29">
        <v>69.859260000000006</v>
      </c>
      <c r="BL965" s="29">
        <v>69.545079999999999</v>
      </c>
      <c r="BM965" s="29">
        <v>71.298519999999996</v>
      </c>
      <c r="BN965" s="29">
        <v>74.068460000000002</v>
      </c>
      <c r="BO965" s="29">
        <v>77.784229999999994</v>
      </c>
      <c r="BP965" s="29">
        <v>80.361369999999994</v>
      </c>
      <c r="BQ965" s="29">
        <v>81.755880000000005</v>
      </c>
      <c r="BR965" s="29">
        <v>82.395660000000007</v>
      </c>
      <c r="BS965" s="29">
        <v>81.977879999999999</v>
      </c>
      <c r="BT965" s="29">
        <v>81.705600000000004</v>
      </c>
      <c r="BU965" s="29">
        <v>81.084850000000003</v>
      </c>
      <c r="BV965" s="29">
        <v>80.110690000000005</v>
      </c>
      <c r="BW965" s="29">
        <v>77.346230000000006</v>
      </c>
      <c r="BX965" s="29">
        <v>75.892169999999993</v>
      </c>
      <c r="BY965" s="29">
        <v>74.097260000000006</v>
      </c>
      <c r="BZ965" s="29">
        <v>73.288799999999995</v>
      </c>
      <c r="CA965" s="29">
        <v>72.457149999999999</v>
      </c>
      <c r="CB965" s="29">
        <v>72.427940000000007</v>
      </c>
    </row>
    <row r="966" spans="1:105" x14ac:dyDescent="0.25">
      <c r="A966" s="9" t="s">
        <v>163</v>
      </c>
      <c r="B966" s="9" t="s">
        <v>165</v>
      </c>
      <c r="C966" s="9" t="s">
        <v>156</v>
      </c>
      <c r="D966" s="9" t="s">
        <v>148</v>
      </c>
      <c r="E966" s="9">
        <v>2021</v>
      </c>
      <c r="F966" s="9">
        <v>9</v>
      </c>
      <c r="BE966" s="29">
        <v>67.47842</v>
      </c>
      <c r="BF966" s="29">
        <v>66.992710000000002</v>
      </c>
      <c r="BG966" s="29">
        <v>66.93929</v>
      </c>
      <c r="BH966" s="29">
        <v>65.613209999999995</v>
      </c>
      <c r="BI966" s="29">
        <v>65.681359999999998</v>
      </c>
      <c r="BJ966" s="29">
        <v>65.638499999999993</v>
      </c>
      <c r="BK966" s="29">
        <v>66.567070000000001</v>
      </c>
      <c r="BL966" s="29">
        <v>67.802790000000002</v>
      </c>
      <c r="BM966" s="29">
        <v>72.403570000000002</v>
      </c>
      <c r="BN966" s="29">
        <v>77.507140000000007</v>
      </c>
      <c r="BO966" s="29">
        <v>83.007140000000007</v>
      </c>
      <c r="BP966" s="29">
        <v>84.790999999999997</v>
      </c>
      <c r="BQ966" s="29">
        <v>85.070639999999997</v>
      </c>
      <c r="BR966" s="29">
        <v>84.959000000000003</v>
      </c>
      <c r="BS966" s="29">
        <v>86.331069999999997</v>
      </c>
      <c r="BT966" s="29">
        <v>87.363500000000002</v>
      </c>
      <c r="BU966" s="29">
        <v>86.559650000000005</v>
      </c>
      <c r="BV966" s="29">
        <v>85.525790000000001</v>
      </c>
      <c r="BW966" s="29">
        <v>83.618790000000004</v>
      </c>
      <c r="BX966" s="29">
        <v>79.81335</v>
      </c>
      <c r="BY966" s="29">
        <v>76.901719999999997</v>
      </c>
      <c r="BZ966" s="29">
        <v>75.864140000000006</v>
      </c>
      <c r="CA966" s="29">
        <v>74.385859999999994</v>
      </c>
      <c r="CB966" s="29">
        <v>73.02328</v>
      </c>
    </row>
    <row r="967" spans="1:105" x14ac:dyDescent="0.25">
      <c r="A967" s="9" t="s">
        <v>163</v>
      </c>
      <c r="B967" s="9" t="s">
        <v>165</v>
      </c>
      <c r="C967" s="9" t="s">
        <v>156</v>
      </c>
      <c r="D967" s="9" t="s">
        <v>148</v>
      </c>
      <c r="E967" s="9">
        <v>2021</v>
      </c>
      <c r="F967" s="9">
        <v>10</v>
      </c>
      <c r="BE967" s="29">
        <v>64.881209999999996</v>
      </c>
      <c r="BF967" s="29">
        <v>64.369579999999999</v>
      </c>
      <c r="BG967" s="29">
        <v>64.080430000000007</v>
      </c>
      <c r="BH967" s="29">
        <v>63.491140000000001</v>
      </c>
      <c r="BI967" s="29">
        <v>63.093640000000001</v>
      </c>
      <c r="BJ967" s="29">
        <v>62.125929999999997</v>
      </c>
      <c r="BK967" s="29">
        <v>62.46414</v>
      </c>
      <c r="BL967" s="29">
        <v>64.24736</v>
      </c>
      <c r="BM967" s="29">
        <v>67.905289999999994</v>
      </c>
      <c r="BN967" s="29">
        <v>72.337569999999999</v>
      </c>
      <c r="BO967" s="29">
        <v>75.657290000000003</v>
      </c>
      <c r="BP967" s="29">
        <v>77.678430000000006</v>
      </c>
      <c r="BQ967" s="29">
        <v>80.412570000000002</v>
      </c>
      <c r="BR967" s="29">
        <v>81.498149999999995</v>
      </c>
      <c r="BS967" s="29">
        <v>81.380290000000002</v>
      </c>
      <c r="BT967" s="29">
        <v>80.906210000000002</v>
      </c>
      <c r="BU967" s="29">
        <v>80.828580000000002</v>
      </c>
      <c r="BV967" s="29">
        <v>80.27843</v>
      </c>
      <c r="BW967" s="29">
        <v>75.692859999999996</v>
      </c>
      <c r="BX967" s="29">
        <v>71.563500000000005</v>
      </c>
      <c r="BY967" s="29">
        <v>69.579350000000005</v>
      </c>
      <c r="BZ967" s="29">
        <v>67.874859999999998</v>
      </c>
      <c r="CA967" s="29">
        <v>66.732140000000001</v>
      </c>
      <c r="CB967" s="29">
        <v>65.907139999999998</v>
      </c>
    </row>
    <row r="968" spans="1:105" x14ac:dyDescent="0.25">
      <c r="A968" s="9" t="s">
        <v>163</v>
      </c>
      <c r="B968" s="9" t="s">
        <v>165</v>
      </c>
      <c r="C968" s="9" t="s">
        <v>156</v>
      </c>
      <c r="D968" s="9" t="s">
        <v>148</v>
      </c>
      <c r="E968" s="9">
        <v>2022</v>
      </c>
      <c r="F968" s="9">
        <v>5</v>
      </c>
      <c r="BE968" s="29">
        <v>61.865360000000003</v>
      </c>
      <c r="BF968" s="29">
        <v>61.615360000000003</v>
      </c>
      <c r="BG968" s="29">
        <v>61.365360000000003</v>
      </c>
      <c r="BH968" s="29">
        <v>60.641779999999997</v>
      </c>
      <c r="BI968" s="29">
        <v>60.259639999999997</v>
      </c>
      <c r="BJ968" s="29">
        <v>59.620640000000002</v>
      </c>
      <c r="BK968" s="29">
        <v>61.652790000000003</v>
      </c>
      <c r="BL968" s="29">
        <v>64.076570000000004</v>
      </c>
      <c r="BM968" s="29">
        <v>67.607140000000001</v>
      </c>
      <c r="BN968" s="29">
        <v>71.305289999999999</v>
      </c>
      <c r="BO968" s="29">
        <v>74.236500000000007</v>
      </c>
      <c r="BP968" s="29">
        <v>75.247069999999994</v>
      </c>
      <c r="BQ968" s="29">
        <v>74.606499999999997</v>
      </c>
      <c r="BR968" s="29">
        <v>75.171570000000003</v>
      </c>
      <c r="BS968" s="29">
        <v>75.713359999999994</v>
      </c>
      <c r="BT968" s="29">
        <v>74.938500000000005</v>
      </c>
      <c r="BU968" s="29">
        <v>74.108710000000002</v>
      </c>
      <c r="BV968" s="29">
        <v>72.983999999999995</v>
      </c>
      <c r="BW968" s="29">
        <v>71.558070000000001</v>
      </c>
      <c r="BX968" s="29">
        <v>68.606219999999993</v>
      </c>
      <c r="BY968" s="29">
        <v>66.655429999999996</v>
      </c>
      <c r="BZ968" s="29">
        <v>65.672359999999998</v>
      </c>
      <c r="CA968" s="29">
        <v>65.422359999999998</v>
      </c>
      <c r="CB968" s="29">
        <v>64.199849999999998</v>
      </c>
    </row>
    <row r="969" spans="1:105" x14ac:dyDescent="0.25">
      <c r="A969" s="9" t="s">
        <v>163</v>
      </c>
      <c r="B969" s="9" t="s">
        <v>165</v>
      </c>
      <c r="C969" s="9" t="s">
        <v>156</v>
      </c>
      <c r="D969" s="9" t="s">
        <v>148</v>
      </c>
      <c r="E969" s="9">
        <v>2022</v>
      </c>
      <c r="F969" s="9">
        <v>6</v>
      </c>
      <c r="BE969" s="29">
        <v>62.755429999999997</v>
      </c>
      <c r="BF969" s="29">
        <v>62.623280000000001</v>
      </c>
      <c r="BG969" s="29">
        <v>61.887569999999997</v>
      </c>
      <c r="BH969" s="29">
        <v>62.004359999999998</v>
      </c>
      <c r="BI969" s="29">
        <v>61.018639999999998</v>
      </c>
      <c r="BJ969" s="29">
        <v>61.597349999999999</v>
      </c>
      <c r="BK969" s="29">
        <v>61.936639999999997</v>
      </c>
      <c r="BL969" s="29">
        <v>64.362570000000005</v>
      </c>
      <c r="BM969" s="29">
        <v>66.578710000000001</v>
      </c>
      <c r="BN969" s="29">
        <v>69.04007</v>
      </c>
      <c r="BO969" s="29">
        <v>71.730289999999997</v>
      </c>
      <c r="BP969" s="29">
        <v>74.066929999999999</v>
      </c>
      <c r="BQ969" s="29">
        <v>75.460719999999995</v>
      </c>
      <c r="BR969" s="29">
        <v>76.289429999999996</v>
      </c>
      <c r="BS969" s="29">
        <v>76.682140000000004</v>
      </c>
      <c r="BT969" s="29">
        <v>76.371430000000004</v>
      </c>
      <c r="BU969" s="29">
        <v>75.383070000000004</v>
      </c>
      <c r="BV969" s="29">
        <v>74.410570000000007</v>
      </c>
      <c r="BW969" s="29">
        <v>72.53586</v>
      </c>
      <c r="BX969" s="29">
        <v>70.451859999999996</v>
      </c>
      <c r="BY969" s="29">
        <v>67.406999999999996</v>
      </c>
      <c r="BZ969" s="29">
        <v>66.085719999999995</v>
      </c>
      <c r="CA969" s="29">
        <v>65.339429999999993</v>
      </c>
      <c r="CB969" s="29">
        <v>64.592070000000007</v>
      </c>
    </row>
    <row r="970" spans="1:105" x14ac:dyDescent="0.25">
      <c r="A970" s="9" t="s">
        <v>163</v>
      </c>
      <c r="B970" s="9" t="s">
        <v>165</v>
      </c>
      <c r="C970" s="9" t="s">
        <v>156</v>
      </c>
      <c r="D970" s="9" t="s">
        <v>148</v>
      </c>
      <c r="E970" s="9">
        <v>2022</v>
      </c>
      <c r="F970" s="9">
        <v>7</v>
      </c>
      <c r="G970" s="9">
        <v>198.54810000000001</v>
      </c>
      <c r="H970" s="9">
        <v>199.67420000000001</v>
      </c>
      <c r="I970" s="9">
        <v>202.73230000000001</v>
      </c>
      <c r="J970" s="9">
        <v>207.24119999999999</v>
      </c>
      <c r="K970" s="9">
        <v>215.11949999999999</v>
      </c>
      <c r="L970" s="9">
        <v>236.45859999999999</v>
      </c>
      <c r="M970" s="9">
        <v>237.00229999999999</v>
      </c>
      <c r="N970" s="9">
        <v>239.90170000000001</v>
      </c>
      <c r="O970" s="9">
        <v>248.85040000000001</v>
      </c>
      <c r="P970" s="9">
        <v>254.84819999999999</v>
      </c>
      <c r="Q970" s="9">
        <v>257.92489999999998</v>
      </c>
      <c r="R970" s="9">
        <v>259.74</v>
      </c>
      <c r="S970" s="9">
        <v>256.41449999999998</v>
      </c>
      <c r="T970" s="9">
        <v>224.17160000000001</v>
      </c>
      <c r="U970" s="9">
        <v>225.24600000000001</v>
      </c>
      <c r="V970" s="9">
        <v>224.8398</v>
      </c>
      <c r="W970" s="9">
        <v>223.60169999999999</v>
      </c>
      <c r="X970" s="9">
        <v>214.9982</v>
      </c>
      <c r="Y970" s="9">
        <v>248.44290000000001</v>
      </c>
      <c r="Z970" s="9">
        <v>259.93239999999997</v>
      </c>
      <c r="AA970" s="9">
        <v>253.7218</v>
      </c>
      <c r="AB970" s="9">
        <v>219.82990000000001</v>
      </c>
      <c r="AC970" s="9">
        <v>211.2835</v>
      </c>
      <c r="AD970" s="9">
        <v>210.94149999999999</v>
      </c>
      <c r="AE970" s="9">
        <v>222.44659999999999</v>
      </c>
      <c r="AF970" s="9">
        <v>199.18549999999999</v>
      </c>
      <c r="AG970" s="9">
        <v>200.90459999999999</v>
      </c>
      <c r="AH970" s="9">
        <v>204.47110000000001</v>
      </c>
      <c r="AI970" s="9">
        <v>208.85339999999999</v>
      </c>
      <c r="AJ970" s="9">
        <v>216.17449999999999</v>
      </c>
      <c r="AK970" s="9">
        <v>236.8844</v>
      </c>
      <c r="AL970" s="9">
        <v>235.7841</v>
      </c>
      <c r="AM970" s="9">
        <v>238.41149999999999</v>
      </c>
      <c r="AN970" s="9">
        <v>247.34739999999999</v>
      </c>
      <c r="AO970" s="9">
        <v>251.65700000000001</v>
      </c>
      <c r="AP970" s="9">
        <v>254.89570000000001</v>
      </c>
      <c r="AQ970" s="9">
        <v>258.07530000000003</v>
      </c>
      <c r="AR970" s="9">
        <v>258.31290000000001</v>
      </c>
      <c r="AS970" s="9">
        <v>261.64449999999999</v>
      </c>
      <c r="AT970" s="9">
        <v>262.32979999999998</v>
      </c>
      <c r="AU970" s="9">
        <v>260.98450000000003</v>
      </c>
      <c r="AV970" s="9">
        <v>258.89019999999999</v>
      </c>
      <c r="AW970" s="9">
        <v>253.74889999999999</v>
      </c>
      <c r="AX970" s="9">
        <v>252.74289999999999</v>
      </c>
      <c r="AY970" s="9">
        <v>257.38080000000002</v>
      </c>
      <c r="AZ970" s="9">
        <v>251.191</v>
      </c>
      <c r="BA970" s="9">
        <v>218.0975</v>
      </c>
      <c r="BB970" s="9">
        <v>210.02350000000001</v>
      </c>
      <c r="BC970" s="9">
        <v>209.5556</v>
      </c>
      <c r="BD970" s="9">
        <v>258.95710000000003</v>
      </c>
      <c r="BE970" s="29">
        <v>68.001069999999999</v>
      </c>
      <c r="BF970" s="29">
        <v>67.384780000000006</v>
      </c>
      <c r="BG970" s="29">
        <v>67.031210000000002</v>
      </c>
      <c r="BH970" s="29">
        <v>66.899069999999995</v>
      </c>
      <c r="BI970" s="29">
        <v>66.756360000000001</v>
      </c>
      <c r="BJ970" s="29">
        <v>66.756360000000001</v>
      </c>
      <c r="BK970" s="29">
        <v>67.345640000000003</v>
      </c>
      <c r="BL970" s="29">
        <v>68.693920000000006</v>
      </c>
      <c r="BM970" s="29">
        <v>71.196430000000007</v>
      </c>
      <c r="BN970" s="29">
        <v>74.179500000000004</v>
      </c>
      <c r="BO970" s="29">
        <v>75.710719999999995</v>
      </c>
      <c r="BP970" s="29">
        <v>74.33493</v>
      </c>
      <c r="BQ970" s="29">
        <v>75.184780000000003</v>
      </c>
      <c r="BR970" s="29">
        <v>77.745000000000005</v>
      </c>
      <c r="BS970" s="29">
        <v>79.075000000000003</v>
      </c>
      <c r="BT970" s="29">
        <v>79.495639999999995</v>
      </c>
      <c r="BU970" s="29">
        <v>80.677930000000003</v>
      </c>
      <c r="BV970" s="29">
        <v>79.913640000000001</v>
      </c>
      <c r="BW970" s="29">
        <v>76.085499999999996</v>
      </c>
      <c r="BX970" s="29">
        <v>73.495220000000003</v>
      </c>
      <c r="BY970" s="29">
        <v>71.991</v>
      </c>
      <c r="BZ970" s="29">
        <v>71.483069999999998</v>
      </c>
      <c r="CA970" s="29">
        <v>70.408069999999995</v>
      </c>
      <c r="CB970" s="29">
        <v>70.146429999999995</v>
      </c>
      <c r="CC970" s="9">
        <v>0.31710640000000001</v>
      </c>
      <c r="CD970" s="9">
        <v>0.29770410000000003</v>
      </c>
      <c r="CE970" s="9">
        <v>0.25808730000000002</v>
      </c>
      <c r="CF970" s="9">
        <v>0.1825251</v>
      </c>
      <c r="CG970" s="9">
        <v>0.1243486</v>
      </c>
      <c r="CH970" s="9">
        <v>0.24060329999999999</v>
      </c>
      <c r="CI970" s="9">
        <v>8.46687E-2</v>
      </c>
      <c r="CJ970" s="9">
        <v>0.1060524</v>
      </c>
      <c r="CK970" s="9">
        <v>0.13964699999999999</v>
      </c>
      <c r="CL970" s="9">
        <v>0.19122459999999999</v>
      </c>
      <c r="CM970" s="9">
        <v>0.26599879999999998</v>
      </c>
      <c r="CN970" s="9">
        <v>0.3983334</v>
      </c>
      <c r="CO970" s="9">
        <v>0.36316169999999998</v>
      </c>
      <c r="CP970" s="9">
        <v>0.67054119999999995</v>
      </c>
      <c r="CQ970" s="9">
        <v>0.59713899999999998</v>
      </c>
      <c r="CR970" s="9">
        <v>0.70407850000000005</v>
      </c>
      <c r="CS970" s="9">
        <v>0.94533290000000003</v>
      </c>
      <c r="CT970" s="9">
        <v>1.4773210000000001</v>
      </c>
      <c r="CU970" s="9">
        <v>0.53987130000000005</v>
      </c>
      <c r="CV970" s="9">
        <v>0.70748529999999998</v>
      </c>
      <c r="CW970" s="9">
        <v>0.78008599999999995</v>
      </c>
      <c r="CX970" s="9">
        <v>0.3010834</v>
      </c>
      <c r="CY970" s="9">
        <v>0.3870903</v>
      </c>
      <c r="CZ970" s="9">
        <v>0.34690989999999999</v>
      </c>
      <c r="DA970" s="9">
        <v>0.84413490000000002</v>
      </c>
    </row>
    <row r="971" spans="1:105" x14ac:dyDescent="0.25">
      <c r="A971" s="9" t="s">
        <v>163</v>
      </c>
      <c r="B971" s="9" t="s">
        <v>165</v>
      </c>
      <c r="C971" s="9" t="s">
        <v>156</v>
      </c>
      <c r="D971" s="9" t="s">
        <v>148</v>
      </c>
      <c r="E971" s="9">
        <v>2022</v>
      </c>
      <c r="F971" s="9">
        <v>8</v>
      </c>
      <c r="BE971" s="29">
        <v>71.129429999999999</v>
      </c>
      <c r="BF971" s="29">
        <v>71.337879999999998</v>
      </c>
      <c r="BG971" s="29">
        <v>70.646569999999997</v>
      </c>
      <c r="BH971" s="29">
        <v>70.539140000000003</v>
      </c>
      <c r="BI971" s="29">
        <v>70.257140000000007</v>
      </c>
      <c r="BJ971" s="29">
        <v>69.753540000000001</v>
      </c>
      <c r="BK971" s="29">
        <v>69.859260000000006</v>
      </c>
      <c r="BL971" s="29">
        <v>69.545079999999999</v>
      </c>
      <c r="BM971" s="29">
        <v>71.298519999999996</v>
      </c>
      <c r="BN971" s="29">
        <v>74.068460000000002</v>
      </c>
      <c r="BO971" s="29">
        <v>77.784229999999994</v>
      </c>
      <c r="BP971" s="29">
        <v>80.361369999999994</v>
      </c>
      <c r="BQ971" s="29">
        <v>81.755880000000005</v>
      </c>
      <c r="BR971" s="29">
        <v>82.395660000000007</v>
      </c>
      <c r="BS971" s="29">
        <v>81.977879999999999</v>
      </c>
      <c r="BT971" s="29">
        <v>81.705600000000004</v>
      </c>
      <c r="BU971" s="29">
        <v>81.084850000000003</v>
      </c>
      <c r="BV971" s="29">
        <v>80.110690000000005</v>
      </c>
      <c r="BW971" s="29">
        <v>77.346230000000006</v>
      </c>
      <c r="BX971" s="29">
        <v>75.892169999999993</v>
      </c>
      <c r="BY971" s="29">
        <v>74.097260000000006</v>
      </c>
      <c r="BZ971" s="29">
        <v>73.288799999999995</v>
      </c>
      <c r="CA971" s="29">
        <v>72.457149999999999</v>
      </c>
      <c r="CB971" s="29">
        <v>72.427940000000007</v>
      </c>
    </row>
    <row r="972" spans="1:105" x14ac:dyDescent="0.25">
      <c r="A972" s="9" t="s">
        <v>163</v>
      </c>
      <c r="B972" s="9" t="s">
        <v>165</v>
      </c>
      <c r="C972" s="9" t="s">
        <v>156</v>
      </c>
      <c r="D972" s="9" t="s">
        <v>148</v>
      </c>
      <c r="E972" s="9">
        <v>2022</v>
      </c>
      <c r="F972" s="9">
        <v>9</v>
      </c>
      <c r="BE972" s="29">
        <v>67.47842</v>
      </c>
      <c r="BF972" s="29">
        <v>66.992710000000002</v>
      </c>
      <c r="BG972" s="29">
        <v>66.93929</v>
      </c>
      <c r="BH972" s="29">
        <v>65.613209999999995</v>
      </c>
      <c r="BI972" s="29">
        <v>65.681359999999998</v>
      </c>
      <c r="BJ972" s="29">
        <v>65.638499999999993</v>
      </c>
      <c r="BK972" s="29">
        <v>66.567070000000001</v>
      </c>
      <c r="BL972" s="29">
        <v>67.802790000000002</v>
      </c>
      <c r="BM972" s="29">
        <v>72.403570000000002</v>
      </c>
      <c r="BN972" s="29">
        <v>77.507140000000007</v>
      </c>
      <c r="BO972" s="29">
        <v>83.007140000000007</v>
      </c>
      <c r="BP972" s="29">
        <v>84.790999999999997</v>
      </c>
      <c r="BQ972" s="29">
        <v>85.070639999999997</v>
      </c>
      <c r="BR972" s="29">
        <v>84.959000000000003</v>
      </c>
      <c r="BS972" s="29">
        <v>86.331069999999997</v>
      </c>
      <c r="BT972" s="29">
        <v>87.363500000000002</v>
      </c>
      <c r="BU972" s="29">
        <v>86.559650000000005</v>
      </c>
      <c r="BV972" s="29">
        <v>85.525790000000001</v>
      </c>
      <c r="BW972" s="29">
        <v>83.618790000000004</v>
      </c>
      <c r="BX972" s="29">
        <v>79.81335</v>
      </c>
      <c r="BY972" s="29">
        <v>76.901719999999997</v>
      </c>
      <c r="BZ972" s="29">
        <v>75.864140000000006</v>
      </c>
      <c r="CA972" s="29">
        <v>74.385859999999994</v>
      </c>
      <c r="CB972" s="29">
        <v>73.02328</v>
      </c>
    </row>
    <row r="973" spans="1:105" x14ac:dyDescent="0.25">
      <c r="A973" s="9" t="s">
        <v>163</v>
      </c>
      <c r="B973" s="9" t="s">
        <v>165</v>
      </c>
      <c r="C973" s="9" t="s">
        <v>156</v>
      </c>
      <c r="D973" s="9" t="s">
        <v>148</v>
      </c>
      <c r="E973" s="9">
        <v>2022</v>
      </c>
      <c r="F973" s="9">
        <v>10</v>
      </c>
      <c r="BE973" s="29">
        <v>64.881209999999996</v>
      </c>
      <c r="BF973" s="29">
        <v>64.369579999999999</v>
      </c>
      <c r="BG973" s="29">
        <v>64.080430000000007</v>
      </c>
      <c r="BH973" s="29">
        <v>63.491140000000001</v>
      </c>
      <c r="BI973" s="29">
        <v>63.093640000000001</v>
      </c>
      <c r="BJ973" s="29">
        <v>62.125929999999997</v>
      </c>
      <c r="BK973" s="29">
        <v>62.46414</v>
      </c>
      <c r="BL973" s="29">
        <v>64.24736</v>
      </c>
      <c r="BM973" s="29">
        <v>67.905289999999994</v>
      </c>
      <c r="BN973" s="29">
        <v>72.337569999999999</v>
      </c>
      <c r="BO973" s="29">
        <v>75.657290000000003</v>
      </c>
      <c r="BP973" s="29">
        <v>77.678430000000006</v>
      </c>
      <c r="BQ973" s="29">
        <v>80.412570000000002</v>
      </c>
      <c r="BR973" s="29">
        <v>81.498149999999995</v>
      </c>
      <c r="BS973" s="29">
        <v>81.380290000000002</v>
      </c>
      <c r="BT973" s="29">
        <v>80.906210000000002</v>
      </c>
      <c r="BU973" s="29">
        <v>80.828580000000002</v>
      </c>
      <c r="BV973" s="29">
        <v>80.27843</v>
      </c>
      <c r="BW973" s="29">
        <v>75.692859999999996</v>
      </c>
      <c r="BX973" s="29">
        <v>71.563500000000005</v>
      </c>
      <c r="BY973" s="29">
        <v>69.579350000000005</v>
      </c>
      <c r="BZ973" s="29">
        <v>67.874859999999998</v>
      </c>
      <c r="CA973" s="29">
        <v>66.732140000000001</v>
      </c>
      <c r="CB973" s="29">
        <v>65.907139999999998</v>
      </c>
    </row>
    <row r="974" spans="1:105" x14ac:dyDescent="0.25">
      <c r="A974" s="9" t="s">
        <v>163</v>
      </c>
      <c r="B974" s="9" t="s">
        <v>165</v>
      </c>
      <c r="C974" s="9" t="s">
        <v>156</v>
      </c>
      <c r="D974" s="9" t="s">
        <v>148</v>
      </c>
      <c r="E974" s="9">
        <v>2023</v>
      </c>
      <c r="F974" s="9">
        <v>5</v>
      </c>
      <c r="BE974" s="29">
        <v>61.865360000000003</v>
      </c>
      <c r="BF974" s="29">
        <v>61.615360000000003</v>
      </c>
      <c r="BG974" s="29">
        <v>61.365360000000003</v>
      </c>
      <c r="BH974" s="29">
        <v>60.641779999999997</v>
      </c>
      <c r="BI974" s="29">
        <v>60.259639999999997</v>
      </c>
      <c r="BJ974" s="29">
        <v>59.620640000000002</v>
      </c>
      <c r="BK974" s="29">
        <v>61.652790000000003</v>
      </c>
      <c r="BL974" s="29">
        <v>64.076570000000004</v>
      </c>
      <c r="BM974" s="29">
        <v>67.607140000000001</v>
      </c>
      <c r="BN974" s="29">
        <v>71.305289999999999</v>
      </c>
      <c r="BO974" s="29">
        <v>74.236500000000007</v>
      </c>
      <c r="BP974" s="29">
        <v>75.247069999999994</v>
      </c>
      <c r="BQ974" s="29">
        <v>74.606499999999997</v>
      </c>
      <c r="BR974" s="29">
        <v>75.171570000000003</v>
      </c>
      <c r="BS974" s="29">
        <v>75.713359999999994</v>
      </c>
      <c r="BT974" s="29">
        <v>74.938500000000005</v>
      </c>
      <c r="BU974" s="29">
        <v>74.108710000000002</v>
      </c>
      <c r="BV974" s="29">
        <v>72.983999999999995</v>
      </c>
      <c r="BW974" s="29">
        <v>71.558070000000001</v>
      </c>
      <c r="BX974" s="29">
        <v>68.606219999999993</v>
      </c>
      <c r="BY974" s="29">
        <v>66.655429999999996</v>
      </c>
      <c r="BZ974" s="29">
        <v>65.672359999999998</v>
      </c>
      <c r="CA974" s="29">
        <v>65.422359999999998</v>
      </c>
      <c r="CB974" s="29">
        <v>64.199849999999998</v>
      </c>
    </row>
    <row r="975" spans="1:105" x14ac:dyDescent="0.25">
      <c r="A975" s="9" t="s">
        <v>163</v>
      </c>
      <c r="B975" s="9" t="s">
        <v>165</v>
      </c>
      <c r="C975" s="9" t="s">
        <v>156</v>
      </c>
      <c r="D975" s="9" t="s">
        <v>148</v>
      </c>
      <c r="E975" s="9">
        <v>2023</v>
      </c>
      <c r="F975" s="9">
        <v>6</v>
      </c>
      <c r="BE975" s="29">
        <v>62.755429999999997</v>
      </c>
      <c r="BF975" s="29">
        <v>62.623280000000001</v>
      </c>
      <c r="BG975" s="29">
        <v>61.887569999999997</v>
      </c>
      <c r="BH975" s="29">
        <v>62.004359999999998</v>
      </c>
      <c r="BI975" s="29">
        <v>61.018639999999998</v>
      </c>
      <c r="BJ975" s="29">
        <v>61.597349999999999</v>
      </c>
      <c r="BK975" s="29">
        <v>61.936639999999997</v>
      </c>
      <c r="BL975" s="29">
        <v>64.362570000000005</v>
      </c>
      <c r="BM975" s="29">
        <v>66.578710000000001</v>
      </c>
      <c r="BN975" s="29">
        <v>69.04007</v>
      </c>
      <c r="BO975" s="29">
        <v>71.730289999999997</v>
      </c>
      <c r="BP975" s="29">
        <v>74.066929999999999</v>
      </c>
      <c r="BQ975" s="29">
        <v>75.460719999999995</v>
      </c>
      <c r="BR975" s="29">
        <v>76.289429999999996</v>
      </c>
      <c r="BS975" s="29">
        <v>76.682140000000004</v>
      </c>
      <c r="BT975" s="29">
        <v>76.371430000000004</v>
      </c>
      <c r="BU975" s="29">
        <v>75.383070000000004</v>
      </c>
      <c r="BV975" s="29">
        <v>74.410570000000007</v>
      </c>
      <c r="BW975" s="29">
        <v>72.53586</v>
      </c>
      <c r="BX975" s="29">
        <v>70.451859999999996</v>
      </c>
      <c r="BY975" s="29">
        <v>67.406999999999996</v>
      </c>
      <c r="BZ975" s="29">
        <v>66.085719999999995</v>
      </c>
      <c r="CA975" s="29">
        <v>65.339429999999993</v>
      </c>
      <c r="CB975" s="29">
        <v>64.592070000000007</v>
      </c>
    </row>
    <row r="976" spans="1:105" x14ac:dyDescent="0.25">
      <c r="A976" s="9" t="s">
        <v>163</v>
      </c>
      <c r="B976" s="9" t="s">
        <v>165</v>
      </c>
      <c r="C976" s="9" t="s">
        <v>156</v>
      </c>
      <c r="D976" s="9" t="s">
        <v>148</v>
      </c>
      <c r="E976" s="9">
        <v>2023</v>
      </c>
      <c r="F976" s="9">
        <v>7</v>
      </c>
      <c r="G976" s="9">
        <v>197.55449999999999</v>
      </c>
      <c r="H976" s="9">
        <v>198.76179999999999</v>
      </c>
      <c r="I976" s="9">
        <v>202.04900000000001</v>
      </c>
      <c r="J976" s="9">
        <v>207.15940000000001</v>
      </c>
      <c r="K976" s="9">
        <v>215.1721</v>
      </c>
      <c r="L976" s="9">
        <v>236.50890000000001</v>
      </c>
      <c r="M976" s="9">
        <v>236.94909999999999</v>
      </c>
      <c r="N976" s="9">
        <v>239.9014</v>
      </c>
      <c r="O976" s="9">
        <v>248.87119999999999</v>
      </c>
      <c r="P976" s="9">
        <v>254.8493</v>
      </c>
      <c r="Q976" s="9">
        <v>257.92739999999998</v>
      </c>
      <c r="R976" s="9">
        <v>259.7432</v>
      </c>
      <c r="S976" s="9">
        <v>256.38420000000002</v>
      </c>
      <c r="T976" s="9">
        <v>224.1859</v>
      </c>
      <c r="U976" s="9">
        <v>225.2603</v>
      </c>
      <c r="V976" s="9">
        <v>224.87620000000001</v>
      </c>
      <c r="W976" s="9">
        <v>223.63720000000001</v>
      </c>
      <c r="X976" s="9">
        <v>215.04640000000001</v>
      </c>
      <c r="Y976" s="9">
        <v>248.45240000000001</v>
      </c>
      <c r="Z976" s="9">
        <v>259.98770000000002</v>
      </c>
      <c r="AA976" s="9">
        <v>253.7458</v>
      </c>
      <c r="AB976" s="9">
        <v>219.7628</v>
      </c>
      <c r="AC976" s="9">
        <v>211.22219999999999</v>
      </c>
      <c r="AD976" s="9">
        <v>210.8802</v>
      </c>
      <c r="AE976" s="9">
        <v>222.4759</v>
      </c>
      <c r="AF976" s="9">
        <v>198.19200000000001</v>
      </c>
      <c r="AG976" s="9">
        <v>199.9922</v>
      </c>
      <c r="AH976" s="9">
        <v>203.7878</v>
      </c>
      <c r="AI976" s="9">
        <v>208.7715</v>
      </c>
      <c r="AJ976" s="9">
        <v>216.227</v>
      </c>
      <c r="AK976" s="9">
        <v>236.93469999999999</v>
      </c>
      <c r="AL976" s="9">
        <v>235.73089999999999</v>
      </c>
      <c r="AM976" s="9">
        <v>238.41120000000001</v>
      </c>
      <c r="AN976" s="9">
        <v>247.3683</v>
      </c>
      <c r="AO976" s="9">
        <v>251.65809999999999</v>
      </c>
      <c r="AP976" s="9">
        <v>254.8981</v>
      </c>
      <c r="AQ976" s="9">
        <v>258.07850000000002</v>
      </c>
      <c r="AR976" s="9">
        <v>258.2826</v>
      </c>
      <c r="AS976" s="9">
        <v>261.65890000000002</v>
      </c>
      <c r="AT976" s="9">
        <v>262.34410000000003</v>
      </c>
      <c r="AU976" s="9">
        <v>261.02080000000001</v>
      </c>
      <c r="AV976" s="9">
        <v>258.92579999999998</v>
      </c>
      <c r="AW976" s="9">
        <v>253.7972</v>
      </c>
      <c r="AX976" s="9">
        <v>252.75229999999999</v>
      </c>
      <c r="AY976" s="9">
        <v>257.43599999999998</v>
      </c>
      <c r="AZ976" s="9">
        <v>251.21510000000001</v>
      </c>
      <c r="BA976" s="9">
        <v>218.03030000000001</v>
      </c>
      <c r="BB976" s="9">
        <v>209.96209999999999</v>
      </c>
      <c r="BC976" s="9">
        <v>209.49430000000001</v>
      </c>
      <c r="BD976" s="9">
        <v>258.9864</v>
      </c>
      <c r="BE976" s="29">
        <v>68.001069999999999</v>
      </c>
      <c r="BF976" s="29">
        <v>67.384780000000006</v>
      </c>
      <c r="BG976" s="29">
        <v>67.031210000000002</v>
      </c>
      <c r="BH976" s="29">
        <v>66.899069999999995</v>
      </c>
      <c r="BI976" s="29">
        <v>66.756360000000001</v>
      </c>
      <c r="BJ976" s="29">
        <v>66.756360000000001</v>
      </c>
      <c r="BK976" s="29">
        <v>67.345640000000003</v>
      </c>
      <c r="BL976" s="29">
        <v>68.693920000000006</v>
      </c>
      <c r="BM976" s="29">
        <v>71.196430000000007</v>
      </c>
      <c r="BN976" s="29">
        <v>74.179500000000004</v>
      </c>
      <c r="BO976" s="29">
        <v>75.710719999999995</v>
      </c>
      <c r="BP976" s="29">
        <v>74.33493</v>
      </c>
      <c r="BQ976" s="29">
        <v>75.184780000000003</v>
      </c>
      <c r="BR976" s="29">
        <v>77.745000000000005</v>
      </c>
      <c r="BS976" s="29">
        <v>79.075000000000003</v>
      </c>
      <c r="BT976" s="29">
        <v>79.495639999999995</v>
      </c>
      <c r="BU976" s="29">
        <v>80.677930000000003</v>
      </c>
      <c r="BV976" s="29">
        <v>79.913640000000001</v>
      </c>
      <c r="BW976" s="29">
        <v>76.085499999999996</v>
      </c>
      <c r="BX976" s="29">
        <v>73.495220000000003</v>
      </c>
      <c r="BY976" s="29">
        <v>71.991</v>
      </c>
      <c r="BZ976" s="29">
        <v>71.483069999999998</v>
      </c>
      <c r="CA976" s="29">
        <v>70.408069999999995</v>
      </c>
      <c r="CB976" s="29">
        <v>70.146429999999995</v>
      </c>
      <c r="CC976" s="9">
        <v>0.31834030000000002</v>
      </c>
      <c r="CD976" s="9">
        <v>0.29859629999999998</v>
      </c>
      <c r="CE976" s="9">
        <v>0.258913</v>
      </c>
      <c r="CF976" s="9">
        <v>0.1829953</v>
      </c>
      <c r="CG976" s="9">
        <v>0.1246858</v>
      </c>
      <c r="CH976" s="9">
        <v>0.24124789999999999</v>
      </c>
      <c r="CI976" s="9">
        <v>8.4855E-2</v>
      </c>
      <c r="CJ976" s="9">
        <v>0.1061912</v>
      </c>
      <c r="CK976" s="9">
        <v>0.13986009999999999</v>
      </c>
      <c r="CL976" s="9">
        <v>0.19130530000000001</v>
      </c>
      <c r="CM976" s="9">
        <v>0.26623019999999997</v>
      </c>
      <c r="CN976" s="9">
        <v>0.3991014</v>
      </c>
      <c r="CO976" s="9">
        <v>0.36397429999999997</v>
      </c>
      <c r="CP976" s="9">
        <v>0.67353399999999997</v>
      </c>
      <c r="CQ976" s="9">
        <v>0.59818649999999995</v>
      </c>
      <c r="CR976" s="9">
        <v>0.70628049999999998</v>
      </c>
      <c r="CS976" s="9">
        <v>0.94905079999999997</v>
      </c>
      <c r="CT976" s="9">
        <v>1.4808619999999999</v>
      </c>
      <c r="CU976" s="9">
        <v>0.54131249999999997</v>
      </c>
      <c r="CV976" s="9">
        <v>0.70959269999999997</v>
      </c>
      <c r="CW976" s="9">
        <v>0.78063070000000001</v>
      </c>
      <c r="CX976" s="9">
        <v>0.30192600000000003</v>
      </c>
      <c r="CY976" s="9">
        <v>0.3885904</v>
      </c>
      <c r="CZ976" s="9">
        <v>0.34779510000000002</v>
      </c>
      <c r="DA976" s="9">
        <v>0.84758730000000004</v>
      </c>
    </row>
    <row r="977" spans="1:105" x14ac:dyDescent="0.25">
      <c r="A977" s="9" t="s">
        <v>163</v>
      </c>
      <c r="B977" s="9" t="s">
        <v>165</v>
      </c>
      <c r="C977" s="9" t="s">
        <v>156</v>
      </c>
      <c r="D977" s="9" t="s">
        <v>148</v>
      </c>
      <c r="E977" s="9">
        <v>2023</v>
      </c>
      <c r="F977" s="9">
        <v>8</v>
      </c>
      <c r="BE977" s="29">
        <v>71.129429999999999</v>
      </c>
      <c r="BF977" s="29">
        <v>71.337879999999998</v>
      </c>
      <c r="BG977" s="29">
        <v>70.646569999999997</v>
      </c>
      <c r="BH977" s="29">
        <v>70.539140000000003</v>
      </c>
      <c r="BI977" s="29">
        <v>70.257140000000007</v>
      </c>
      <c r="BJ977" s="29">
        <v>69.753540000000001</v>
      </c>
      <c r="BK977" s="29">
        <v>69.859260000000006</v>
      </c>
      <c r="BL977" s="29">
        <v>69.545079999999999</v>
      </c>
      <c r="BM977" s="29">
        <v>71.298519999999996</v>
      </c>
      <c r="BN977" s="29">
        <v>74.068460000000002</v>
      </c>
      <c r="BO977" s="29">
        <v>77.784229999999994</v>
      </c>
      <c r="BP977" s="29">
        <v>80.361369999999994</v>
      </c>
      <c r="BQ977" s="29">
        <v>81.755880000000005</v>
      </c>
      <c r="BR977" s="29">
        <v>82.395660000000007</v>
      </c>
      <c r="BS977" s="29">
        <v>81.977879999999999</v>
      </c>
      <c r="BT977" s="29">
        <v>81.705600000000004</v>
      </c>
      <c r="BU977" s="29">
        <v>81.084850000000003</v>
      </c>
      <c r="BV977" s="29">
        <v>80.110690000000005</v>
      </c>
      <c r="BW977" s="29">
        <v>77.346230000000006</v>
      </c>
      <c r="BX977" s="29">
        <v>75.892169999999993</v>
      </c>
      <c r="BY977" s="29">
        <v>74.097260000000006</v>
      </c>
      <c r="BZ977" s="29">
        <v>73.288799999999995</v>
      </c>
      <c r="CA977" s="29">
        <v>72.457149999999999</v>
      </c>
      <c r="CB977" s="29">
        <v>72.427940000000007</v>
      </c>
    </row>
    <row r="978" spans="1:105" x14ac:dyDescent="0.25">
      <c r="A978" s="9" t="s">
        <v>163</v>
      </c>
      <c r="B978" s="9" t="s">
        <v>165</v>
      </c>
      <c r="C978" s="9" t="s">
        <v>156</v>
      </c>
      <c r="D978" s="9" t="s">
        <v>148</v>
      </c>
      <c r="E978" s="9">
        <v>2023</v>
      </c>
      <c r="F978" s="9">
        <v>9</v>
      </c>
      <c r="BE978" s="29">
        <v>67.47842</v>
      </c>
      <c r="BF978" s="29">
        <v>66.992710000000002</v>
      </c>
      <c r="BG978" s="29">
        <v>66.93929</v>
      </c>
      <c r="BH978" s="29">
        <v>65.613209999999995</v>
      </c>
      <c r="BI978" s="29">
        <v>65.681359999999998</v>
      </c>
      <c r="BJ978" s="29">
        <v>65.638499999999993</v>
      </c>
      <c r="BK978" s="29">
        <v>66.567070000000001</v>
      </c>
      <c r="BL978" s="29">
        <v>67.802790000000002</v>
      </c>
      <c r="BM978" s="29">
        <v>72.403570000000002</v>
      </c>
      <c r="BN978" s="29">
        <v>77.507140000000007</v>
      </c>
      <c r="BO978" s="29">
        <v>83.007140000000007</v>
      </c>
      <c r="BP978" s="29">
        <v>84.790999999999997</v>
      </c>
      <c r="BQ978" s="29">
        <v>85.070639999999997</v>
      </c>
      <c r="BR978" s="29">
        <v>84.959000000000003</v>
      </c>
      <c r="BS978" s="29">
        <v>86.331069999999997</v>
      </c>
      <c r="BT978" s="29">
        <v>87.363500000000002</v>
      </c>
      <c r="BU978" s="29">
        <v>86.559650000000005</v>
      </c>
      <c r="BV978" s="29">
        <v>85.525790000000001</v>
      </c>
      <c r="BW978" s="29">
        <v>83.618790000000004</v>
      </c>
      <c r="BX978" s="29">
        <v>79.81335</v>
      </c>
      <c r="BY978" s="29">
        <v>76.901719999999997</v>
      </c>
      <c r="BZ978" s="29">
        <v>75.864140000000006</v>
      </c>
      <c r="CA978" s="29">
        <v>74.385859999999994</v>
      </c>
      <c r="CB978" s="29">
        <v>73.02328</v>
      </c>
    </row>
    <row r="979" spans="1:105" x14ac:dyDescent="0.25">
      <c r="A979" s="9" t="s">
        <v>163</v>
      </c>
      <c r="B979" s="9" t="s">
        <v>165</v>
      </c>
      <c r="C979" s="9" t="s">
        <v>156</v>
      </c>
      <c r="D979" s="9" t="s">
        <v>148</v>
      </c>
      <c r="E979" s="9">
        <v>2023</v>
      </c>
      <c r="F979" s="9">
        <v>10</v>
      </c>
      <c r="BE979" s="29">
        <v>64.881209999999996</v>
      </c>
      <c r="BF979" s="29">
        <v>64.369579999999999</v>
      </c>
      <c r="BG979" s="29">
        <v>64.080430000000007</v>
      </c>
      <c r="BH979" s="29">
        <v>63.491140000000001</v>
      </c>
      <c r="BI979" s="29">
        <v>63.093640000000001</v>
      </c>
      <c r="BJ979" s="29">
        <v>62.125929999999997</v>
      </c>
      <c r="BK979" s="29">
        <v>62.46414</v>
      </c>
      <c r="BL979" s="29">
        <v>64.24736</v>
      </c>
      <c r="BM979" s="29">
        <v>67.905289999999994</v>
      </c>
      <c r="BN979" s="29">
        <v>72.337569999999999</v>
      </c>
      <c r="BO979" s="29">
        <v>75.657290000000003</v>
      </c>
      <c r="BP979" s="29">
        <v>77.678430000000006</v>
      </c>
      <c r="BQ979" s="29">
        <v>80.412570000000002</v>
      </c>
      <c r="BR979" s="29">
        <v>81.498149999999995</v>
      </c>
      <c r="BS979" s="29">
        <v>81.380290000000002</v>
      </c>
      <c r="BT979" s="29">
        <v>80.906210000000002</v>
      </c>
      <c r="BU979" s="29">
        <v>80.828580000000002</v>
      </c>
      <c r="BV979" s="29">
        <v>80.27843</v>
      </c>
      <c r="BW979" s="29">
        <v>75.692859999999996</v>
      </c>
      <c r="BX979" s="29">
        <v>71.563500000000005</v>
      </c>
      <c r="BY979" s="29">
        <v>69.579350000000005</v>
      </c>
      <c r="BZ979" s="29">
        <v>67.874859999999998</v>
      </c>
      <c r="CA979" s="29">
        <v>66.732140000000001</v>
      </c>
      <c r="CB979" s="29">
        <v>65.907139999999998</v>
      </c>
    </row>
    <row r="980" spans="1:105" x14ac:dyDescent="0.25">
      <c r="A980" s="9" t="s">
        <v>163</v>
      </c>
      <c r="B980" s="9" t="s">
        <v>165</v>
      </c>
      <c r="C980" s="9" t="s">
        <v>156</v>
      </c>
      <c r="D980" s="9" t="s">
        <v>148</v>
      </c>
      <c r="E980" s="9">
        <v>2024</v>
      </c>
      <c r="F980" s="9">
        <v>5</v>
      </c>
      <c r="BE980" s="29">
        <v>61.865360000000003</v>
      </c>
      <c r="BF980" s="29">
        <v>61.615360000000003</v>
      </c>
      <c r="BG980" s="29">
        <v>61.365360000000003</v>
      </c>
      <c r="BH980" s="29">
        <v>60.641779999999997</v>
      </c>
      <c r="BI980" s="29">
        <v>60.259639999999997</v>
      </c>
      <c r="BJ980" s="29">
        <v>59.620640000000002</v>
      </c>
      <c r="BK980" s="29">
        <v>61.652790000000003</v>
      </c>
      <c r="BL980" s="29">
        <v>64.076570000000004</v>
      </c>
      <c r="BM980" s="29">
        <v>67.607140000000001</v>
      </c>
      <c r="BN980" s="29">
        <v>71.305289999999999</v>
      </c>
      <c r="BO980" s="29">
        <v>74.236500000000007</v>
      </c>
      <c r="BP980" s="29">
        <v>75.247069999999994</v>
      </c>
      <c r="BQ980" s="29">
        <v>74.606499999999997</v>
      </c>
      <c r="BR980" s="29">
        <v>75.171570000000003</v>
      </c>
      <c r="BS980" s="29">
        <v>75.713359999999994</v>
      </c>
      <c r="BT980" s="29">
        <v>74.938500000000005</v>
      </c>
      <c r="BU980" s="29">
        <v>74.108710000000002</v>
      </c>
      <c r="BV980" s="29">
        <v>72.983999999999995</v>
      </c>
      <c r="BW980" s="29">
        <v>71.558070000000001</v>
      </c>
      <c r="BX980" s="29">
        <v>68.606219999999993</v>
      </c>
      <c r="BY980" s="29">
        <v>66.655429999999996</v>
      </c>
      <c r="BZ980" s="29">
        <v>65.672359999999998</v>
      </c>
      <c r="CA980" s="29">
        <v>65.422359999999998</v>
      </c>
      <c r="CB980" s="29">
        <v>64.199849999999998</v>
      </c>
    </row>
    <row r="981" spans="1:105" x14ac:dyDescent="0.25">
      <c r="A981" s="9" t="s">
        <v>163</v>
      </c>
      <c r="B981" s="9" t="s">
        <v>165</v>
      </c>
      <c r="C981" s="9" t="s">
        <v>156</v>
      </c>
      <c r="D981" s="9" t="s">
        <v>148</v>
      </c>
      <c r="E981" s="9">
        <v>2024</v>
      </c>
      <c r="F981" s="9">
        <v>6</v>
      </c>
      <c r="BE981" s="29">
        <v>62.755429999999997</v>
      </c>
      <c r="BF981" s="29">
        <v>62.623280000000001</v>
      </c>
      <c r="BG981" s="29">
        <v>61.887569999999997</v>
      </c>
      <c r="BH981" s="29">
        <v>62.004359999999998</v>
      </c>
      <c r="BI981" s="29">
        <v>61.018639999999998</v>
      </c>
      <c r="BJ981" s="29">
        <v>61.597349999999999</v>
      </c>
      <c r="BK981" s="29">
        <v>61.936639999999997</v>
      </c>
      <c r="BL981" s="29">
        <v>64.362570000000005</v>
      </c>
      <c r="BM981" s="29">
        <v>66.578710000000001</v>
      </c>
      <c r="BN981" s="29">
        <v>69.04007</v>
      </c>
      <c r="BO981" s="29">
        <v>71.730289999999997</v>
      </c>
      <c r="BP981" s="29">
        <v>74.066929999999999</v>
      </c>
      <c r="BQ981" s="29">
        <v>75.460719999999995</v>
      </c>
      <c r="BR981" s="29">
        <v>76.289429999999996</v>
      </c>
      <c r="BS981" s="29">
        <v>76.682140000000004</v>
      </c>
      <c r="BT981" s="29">
        <v>76.371430000000004</v>
      </c>
      <c r="BU981" s="29">
        <v>75.383070000000004</v>
      </c>
      <c r="BV981" s="29">
        <v>74.410570000000007</v>
      </c>
      <c r="BW981" s="29">
        <v>72.53586</v>
      </c>
      <c r="BX981" s="29">
        <v>70.451859999999996</v>
      </c>
      <c r="BY981" s="29">
        <v>67.406999999999996</v>
      </c>
      <c r="BZ981" s="29">
        <v>66.085719999999995</v>
      </c>
      <c r="CA981" s="29">
        <v>65.339429999999993</v>
      </c>
      <c r="CB981" s="29">
        <v>64.592070000000007</v>
      </c>
    </row>
    <row r="982" spans="1:105" x14ac:dyDescent="0.25">
      <c r="A982" s="9" t="s">
        <v>163</v>
      </c>
      <c r="B982" s="9" t="s">
        <v>165</v>
      </c>
      <c r="C982" s="9" t="s">
        <v>156</v>
      </c>
      <c r="D982" s="9" t="s">
        <v>148</v>
      </c>
      <c r="E982" s="9">
        <v>2024</v>
      </c>
      <c r="F982" s="9">
        <v>7</v>
      </c>
      <c r="G982" s="9">
        <v>197.81620000000001</v>
      </c>
      <c r="H982" s="9">
        <v>199.01050000000001</v>
      </c>
      <c r="I982" s="9">
        <v>202.23269999999999</v>
      </c>
      <c r="J982" s="9">
        <v>207.19980000000001</v>
      </c>
      <c r="K982" s="9">
        <v>215.1677</v>
      </c>
      <c r="L982" s="9">
        <v>236.49010000000001</v>
      </c>
      <c r="M982" s="9">
        <v>236.94460000000001</v>
      </c>
      <c r="N982" s="9">
        <v>239.87799999999999</v>
      </c>
      <c r="O982" s="9">
        <v>248.87209999999999</v>
      </c>
      <c r="P982" s="9">
        <v>254.84180000000001</v>
      </c>
      <c r="Q982" s="9">
        <v>257.88499999999999</v>
      </c>
      <c r="R982" s="9">
        <v>259.7002</v>
      </c>
      <c r="S982" s="9">
        <v>256.34800000000001</v>
      </c>
      <c r="T982" s="9">
        <v>224.17529999999999</v>
      </c>
      <c r="U982" s="9">
        <v>225.24969999999999</v>
      </c>
      <c r="V982" s="9">
        <v>224.8845</v>
      </c>
      <c r="W982" s="9">
        <v>223.6447</v>
      </c>
      <c r="X982" s="9">
        <v>215.06639999999999</v>
      </c>
      <c r="Y982" s="9">
        <v>248.45500000000001</v>
      </c>
      <c r="Z982" s="9">
        <v>259.99130000000002</v>
      </c>
      <c r="AA982" s="9">
        <v>253.72200000000001</v>
      </c>
      <c r="AB982" s="9">
        <v>219.6859</v>
      </c>
      <c r="AC982" s="9">
        <v>211.17</v>
      </c>
      <c r="AD982" s="9">
        <v>210.828</v>
      </c>
      <c r="AE982" s="9">
        <v>222.47819999999999</v>
      </c>
      <c r="AF982" s="9">
        <v>198.4537</v>
      </c>
      <c r="AG982" s="9">
        <v>200.24090000000001</v>
      </c>
      <c r="AH982" s="9">
        <v>203.97149999999999</v>
      </c>
      <c r="AI982" s="9">
        <v>208.81190000000001</v>
      </c>
      <c r="AJ982" s="9">
        <v>216.2227</v>
      </c>
      <c r="AK982" s="9">
        <v>236.91589999999999</v>
      </c>
      <c r="AL982" s="9">
        <v>235.72640000000001</v>
      </c>
      <c r="AM982" s="9">
        <v>238.3878</v>
      </c>
      <c r="AN982" s="9">
        <v>247.3691</v>
      </c>
      <c r="AO982" s="9">
        <v>251.6506</v>
      </c>
      <c r="AP982" s="9">
        <v>254.85579999999999</v>
      </c>
      <c r="AQ982" s="9">
        <v>258.03539999999998</v>
      </c>
      <c r="AR982" s="9">
        <v>258.24630000000002</v>
      </c>
      <c r="AS982" s="9">
        <v>261.64830000000001</v>
      </c>
      <c r="AT982" s="9">
        <v>262.33359999999999</v>
      </c>
      <c r="AU982" s="9">
        <v>261.02910000000003</v>
      </c>
      <c r="AV982" s="9">
        <v>258.93329999999997</v>
      </c>
      <c r="AW982" s="9">
        <v>253.81720000000001</v>
      </c>
      <c r="AX982" s="9">
        <v>252.755</v>
      </c>
      <c r="AY982" s="9">
        <v>257.43959999999998</v>
      </c>
      <c r="AZ982" s="9">
        <v>251.19130000000001</v>
      </c>
      <c r="BA982" s="9">
        <v>217.95339999999999</v>
      </c>
      <c r="BB982" s="9">
        <v>209.91</v>
      </c>
      <c r="BC982" s="9">
        <v>209.44210000000001</v>
      </c>
      <c r="BD982" s="9">
        <v>258.98869999999999</v>
      </c>
      <c r="BE982" s="29">
        <v>68.001069999999999</v>
      </c>
      <c r="BF982" s="29">
        <v>67.384780000000006</v>
      </c>
      <c r="BG982" s="29">
        <v>67.031210000000002</v>
      </c>
      <c r="BH982" s="29">
        <v>66.899069999999995</v>
      </c>
      <c r="BI982" s="29">
        <v>66.756360000000001</v>
      </c>
      <c r="BJ982" s="29">
        <v>66.756360000000001</v>
      </c>
      <c r="BK982" s="29">
        <v>67.345640000000003</v>
      </c>
      <c r="BL982" s="29">
        <v>68.693920000000006</v>
      </c>
      <c r="BM982" s="29">
        <v>71.196430000000007</v>
      </c>
      <c r="BN982" s="29">
        <v>74.179500000000004</v>
      </c>
      <c r="BO982" s="29">
        <v>75.710719999999995</v>
      </c>
      <c r="BP982" s="29">
        <v>74.33493</v>
      </c>
      <c r="BQ982" s="29">
        <v>75.184780000000003</v>
      </c>
      <c r="BR982" s="29">
        <v>77.745000000000005</v>
      </c>
      <c r="BS982" s="29">
        <v>79.075000000000003</v>
      </c>
      <c r="BT982" s="29">
        <v>79.495639999999995</v>
      </c>
      <c r="BU982" s="29">
        <v>80.677930000000003</v>
      </c>
      <c r="BV982" s="29">
        <v>79.913640000000001</v>
      </c>
      <c r="BW982" s="29">
        <v>76.085499999999996</v>
      </c>
      <c r="BX982" s="29">
        <v>73.495220000000003</v>
      </c>
      <c r="BY982" s="29">
        <v>71.991</v>
      </c>
      <c r="BZ982" s="29">
        <v>71.483069999999998</v>
      </c>
      <c r="CA982" s="29">
        <v>70.408069999999995</v>
      </c>
      <c r="CB982" s="29">
        <v>70.146429999999995</v>
      </c>
      <c r="CC982" s="9">
        <v>0.31733149999999999</v>
      </c>
      <c r="CD982" s="9">
        <v>0.2977223</v>
      </c>
      <c r="CE982" s="9">
        <v>0.25813540000000001</v>
      </c>
      <c r="CF982" s="9">
        <v>0.18253349999999999</v>
      </c>
      <c r="CG982" s="9">
        <v>0.1243645</v>
      </c>
      <c r="CH982" s="9">
        <v>0.240675</v>
      </c>
      <c r="CI982" s="9">
        <v>8.4626900000000005E-2</v>
      </c>
      <c r="CJ982" s="9">
        <v>0.1060295</v>
      </c>
      <c r="CK982" s="9">
        <v>0.1395458</v>
      </c>
      <c r="CL982" s="9">
        <v>0.19088949999999999</v>
      </c>
      <c r="CM982" s="9">
        <v>0.26571499999999998</v>
      </c>
      <c r="CN982" s="9">
        <v>0.39684049999999998</v>
      </c>
      <c r="CO982" s="9">
        <v>0.36159059999999998</v>
      </c>
      <c r="CP982" s="9">
        <v>0.67460330000000002</v>
      </c>
      <c r="CQ982" s="9">
        <v>0.59690370000000004</v>
      </c>
      <c r="CR982" s="9">
        <v>0.70477529999999999</v>
      </c>
      <c r="CS982" s="9">
        <v>0.94797940000000003</v>
      </c>
      <c r="CT982" s="9">
        <v>1.4835130000000001</v>
      </c>
      <c r="CU982" s="9">
        <v>0.54142310000000005</v>
      </c>
      <c r="CV982" s="9">
        <v>0.707955</v>
      </c>
      <c r="CW982" s="9">
        <v>0.77831280000000003</v>
      </c>
      <c r="CX982" s="9">
        <v>0.30085620000000002</v>
      </c>
      <c r="CY982" s="9">
        <v>0.3873355</v>
      </c>
      <c r="CZ982" s="9">
        <v>0.34685700000000003</v>
      </c>
      <c r="DA982" s="9">
        <v>0.84884510000000002</v>
      </c>
    </row>
    <row r="983" spans="1:105" x14ac:dyDescent="0.25">
      <c r="A983" s="9" t="s">
        <v>163</v>
      </c>
      <c r="B983" s="9" t="s">
        <v>165</v>
      </c>
      <c r="C983" s="9" t="s">
        <v>156</v>
      </c>
      <c r="D983" s="9" t="s">
        <v>148</v>
      </c>
      <c r="E983" s="9">
        <v>2024</v>
      </c>
      <c r="F983" s="9">
        <v>8</v>
      </c>
      <c r="BE983" s="29">
        <v>71.129429999999999</v>
      </c>
      <c r="BF983" s="29">
        <v>71.337879999999998</v>
      </c>
      <c r="BG983" s="29">
        <v>70.646569999999997</v>
      </c>
      <c r="BH983" s="29">
        <v>70.539140000000003</v>
      </c>
      <c r="BI983" s="29">
        <v>70.257140000000007</v>
      </c>
      <c r="BJ983" s="29">
        <v>69.753540000000001</v>
      </c>
      <c r="BK983" s="29">
        <v>69.859260000000006</v>
      </c>
      <c r="BL983" s="29">
        <v>69.545079999999999</v>
      </c>
      <c r="BM983" s="29">
        <v>71.298519999999996</v>
      </c>
      <c r="BN983" s="29">
        <v>74.068460000000002</v>
      </c>
      <c r="BO983" s="29">
        <v>77.784229999999994</v>
      </c>
      <c r="BP983" s="29">
        <v>80.361369999999994</v>
      </c>
      <c r="BQ983" s="29">
        <v>81.755880000000005</v>
      </c>
      <c r="BR983" s="29">
        <v>82.395660000000007</v>
      </c>
      <c r="BS983" s="29">
        <v>81.977879999999999</v>
      </c>
      <c r="BT983" s="29">
        <v>81.705600000000004</v>
      </c>
      <c r="BU983" s="29">
        <v>81.084850000000003</v>
      </c>
      <c r="BV983" s="29">
        <v>80.110690000000005</v>
      </c>
      <c r="BW983" s="29">
        <v>77.346230000000006</v>
      </c>
      <c r="BX983" s="29">
        <v>75.892169999999993</v>
      </c>
      <c r="BY983" s="29">
        <v>74.097260000000006</v>
      </c>
      <c r="BZ983" s="29">
        <v>73.288799999999995</v>
      </c>
      <c r="CA983" s="29">
        <v>72.457149999999999</v>
      </c>
      <c r="CB983" s="29">
        <v>72.427940000000007</v>
      </c>
    </row>
    <row r="984" spans="1:105" x14ac:dyDescent="0.25">
      <c r="A984" s="9" t="s">
        <v>163</v>
      </c>
      <c r="B984" s="9" t="s">
        <v>165</v>
      </c>
      <c r="C984" s="9" t="s">
        <v>156</v>
      </c>
      <c r="D984" s="9" t="s">
        <v>148</v>
      </c>
      <c r="E984" s="9">
        <v>2024</v>
      </c>
      <c r="F984" s="9">
        <v>9</v>
      </c>
      <c r="BE984" s="29">
        <v>67.47842</v>
      </c>
      <c r="BF984" s="29">
        <v>66.992710000000002</v>
      </c>
      <c r="BG984" s="29">
        <v>66.93929</v>
      </c>
      <c r="BH984" s="29">
        <v>65.613209999999995</v>
      </c>
      <c r="BI984" s="29">
        <v>65.681359999999998</v>
      </c>
      <c r="BJ984" s="29">
        <v>65.638499999999993</v>
      </c>
      <c r="BK984" s="29">
        <v>66.567070000000001</v>
      </c>
      <c r="BL984" s="29">
        <v>67.802790000000002</v>
      </c>
      <c r="BM984" s="29">
        <v>72.403570000000002</v>
      </c>
      <c r="BN984" s="29">
        <v>77.507140000000007</v>
      </c>
      <c r="BO984" s="29">
        <v>83.007140000000007</v>
      </c>
      <c r="BP984" s="29">
        <v>84.790999999999997</v>
      </c>
      <c r="BQ984" s="29">
        <v>85.070639999999997</v>
      </c>
      <c r="BR984" s="29">
        <v>84.959000000000003</v>
      </c>
      <c r="BS984" s="29">
        <v>86.331069999999997</v>
      </c>
      <c r="BT984" s="29">
        <v>87.363500000000002</v>
      </c>
      <c r="BU984" s="29">
        <v>86.559650000000005</v>
      </c>
      <c r="BV984" s="29">
        <v>85.525790000000001</v>
      </c>
      <c r="BW984" s="29">
        <v>83.618790000000004</v>
      </c>
      <c r="BX984" s="29">
        <v>79.81335</v>
      </c>
      <c r="BY984" s="29">
        <v>76.901719999999997</v>
      </c>
      <c r="BZ984" s="29">
        <v>75.864140000000006</v>
      </c>
      <c r="CA984" s="29">
        <v>74.385859999999994</v>
      </c>
      <c r="CB984" s="29">
        <v>73.02328</v>
      </c>
    </row>
    <row r="985" spans="1:105" x14ac:dyDescent="0.25">
      <c r="A985" s="9" t="s">
        <v>163</v>
      </c>
      <c r="B985" s="9" t="s">
        <v>165</v>
      </c>
      <c r="C985" s="9" t="s">
        <v>156</v>
      </c>
      <c r="D985" s="9" t="s">
        <v>148</v>
      </c>
      <c r="E985" s="9">
        <v>2024</v>
      </c>
      <c r="F985" s="9">
        <v>10</v>
      </c>
      <c r="BE985" s="29">
        <v>64.881209999999996</v>
      </c>
      <c r="BF985" s="29">
        <v>64.369579999999999</v>
      </c>
      <c r="BG985" s="29">
        <v>64.080430000000007</v>
      </c>
      <c r="BH985" s="29">
        <v>63.491140000000001</v>
      </c>
      <c r="BI985" s="29">
        <v>63.093640000000001</v>
      </c>
      <c r="BJ985" s="29">
        <v>62.125929999999997</v>
      </c>
      <c r="BK985" s="29">
        <v>62.46414</v>
      </c>
      <c r="BL985" s="29">
        <v>64.24736</v>
      </c>
      <c r="BM985" s="29">
        <v>67.905289999999994</v>
      </c>
      <c r="BN985" s="29">
        <v>72.337569999999999</v>
      </c>
      <c r="BO985" s="29">
        <v>75.657290000000003</v>
      </c>
      <c r="BP985" s="29">
        <v>77.678430000000006</v>
      </c>
      <c r="BQ985" s="29">
        <v>80.412570000000002</v>
      </c>
      <c r="BR985" s="29">
        <v>81.498149999999995</v>
      </c>
      <c r="BS985" s="29">
        <v>81.380290000000002</v>
      </c>
      <c r="BT985" s="29">
        <v>80.906210000000002</v>
      </c>
      <c r="BU985" s="29">
        <v>80.828580000000002</v>
      </c>
      <c r="BV985" s="29">
        <v>80.27843</v>
      </c>
      <c r="BW985" s="29">
        <v>75.692859999999996</v>
      </c>
      <c r="BX985" s="29">
        <v>71.563500000000005</v>
      </c>
      <c r="BY985" s="29">
        <v>69.579350000000005</v>
      </c>
      <c r="BZ985" s="29">
        <v>67.874859999999998</v>
      </c>
      <c r="CA985" s="29">
        <v>66.732140000000001</v>
      </c>
      <c r="CB985" s="29">
        <v>65.907139999999998</v>
      </c>
    </row>
    <row r="986" spans="1:105" x14ac:dyDescent="0.25">
      <c r="A986" s="9" t="s">
        <v>163</v>
      </c>
      <c r="B986" s="9" t="s">
        <v>165</v>
      </c>
      <c r="C986" s="9" t="s">
        <v>156</v>
      </c>
      <c r="D986" s="9" t="s">
        <v>148</v>
      </c>
      <c r="E986" s="9">
        <v>2025</v>
      </c>
      <c r="F986" s="9">
        <v>5</v>
      </c>
      <c r="BE986" s="29">
        <v>61.865360000000003</v>
      </c>
      <c r="BF986" s="29">
        <v>61.615360000000003</v>
      </c>
      <c r="BG986" s="29">
        <v>61.365360000000003</v>
      </c>
      <c r="BH986" s="29">
        <v>60.641779999999997</v>
      </c>
      <c r="BI986" s="29">
        <v>60.259639999999997</v>
      </c>
      <c r="BJ986" s="29">
        <v>59.620640000000002</v>
      </c>
      <c r="BK986" s="29">
        <v>61.652790000000003</v>
      </c>
      <c r="BL986" s="29">
        <v>64.076570000000004</v>
      </c>
      <c r="BM986" s="29">
        <v>67.607140000000001</v>
      </c>
      <c r="BN986" s="29">
        <v>71.305289999999999</v>
      </c>
      <c r="BO986" s="29">
        <v>74.236500000000007</v>
      </c>
      <c r="BP986" s="29">
        <v>75.247069999999994</v>
      </c>
      <c r="BQ986" s="29">
        <v>74.606499999999997</v>
      </c>
      <c r="BR986" s="29">
        <v>75.171570000000003</v>
      </c>
      <c r="BS986" s="29">
        <v>75.713359999999994</v>
      </c>
      <c r="BT986" s="29">
        <v>74.938500000000005</v>
      </c>
      <c r="BU986" s="29">
        <v>74.108710000000002</v>
      </c>
      <c r="BV986" s="29">
        <v>72.983999999999995</v>
      </c>
      <c r="BW986" s="29">
        <v>71.558070000000001</v>
      </c>
      <c r="BX986" s="29">
        <v>68.606219999999993</v>
      </c>
      <c r="BY986" s="29">
        <v>66.655429999999996</v>
      </c>
      <c r="BZ986" s="29">
        <v>65.672359999999998</v>
      </c>
      <c r="CA986" s="29">
        <v>65.422359999999998</v>
      </c>
      <c r="CB986" s="29">
        <v>64.199849999999998</v>
      </c>
    </row>
    <row r="987" spans="1:105" x14ac:dyDescent="0.25">
      <c r="A987" s="9" t="s">
        <v>163</v>
      </c>
      <c r="B987" s="9" t="s">
        <v>165</v>
      </c>
      <c r="C987" s="9" t="s">
        <v>156</v>
      </c>
      <c r="D987" s="9" t="s">
        <v>148</v>
      </c>
      <c r="E987" s="9">
        <v>2025</v>
      </c>
      <c r="F987" s="9">
        <v>6</v>
      </c>
      <c r="BE987" s="29">
        <v>62.755429999999997</v>
      </c>
      <c r="BF987" s="29">
        <v>62.623280000000001</v>
      </c>
      <c r="BG987" s="29">
        <v>61.887569999999997</v>
      </c>
      <c r="BH987" s="29">
        <v>62.004359999999998</v>
      </c>
      <c r="BI987" s="29">
        <v>61.018639999999998</v>
      </c>
      <c r="BJ987" s="29">
        <v>61.597349999999999</v>
      </c>
      <c r="BK987" s="29">
        <v>61.936639999999997</v>
      </c>
      <c r="BL987" s="29">
        <v>64.362570000000005</v>
      </c>
      <c r="BM987" s="29">
        <v>66.578710000000001</v>
      </c>
      <c r="BN987" s="29">
        <v>69.04007</v>
      </c>
      <c r="BO987" s="29">
        <v>71.730289999999997</v>
      </c>
      <c r="BP987" s="29">
        <v>74.066929999999999</v>
      </c>
      <c r="BQ987" s="29">
        <v>75.460719999999995</v>
      </c>
      <c r="BR987" s="29">
        <v>76.289429999999996</v>
      </c>
      <c r="BS987" s="29">
        <v>76.682140000000004</v>
      </c>
      <c r="BT987" s="29">
        <v>76.371430000000004</v>
      </c>
      <c r="BU987" s="29">
        <v>75.383070000000004</v>
      </c>
      <c r="BV987" s="29">
        <v>74.410570000000007</v>
      </c>
      <c r="BW987" s="29">
        <v>72.53586</v>
      </c>
      <c r="BX987" s="29">
        <v>70.451859999999996</v>
      </c>
      <c r="BY987" s="29">
        <v>67.406999999999996</v>
      </c>
      <c r="BZ987" s="29">
        <v>66.085719999999995</v>
      </c>
      <c r="CA987" s="29">
        <v>65.339429999999993</v>
      </c>
      <c r="CB987" s="29">
        <v>64.592070000000007</v>
      </c>
    </row>
    <row r="988" spans="1:105" x14ac:dyDescent="0.25">
      <c r="A988" s="9" t="s">
        <v>163</v>
      </c>
      <c r="B988" s="9" t="s">
        <v>165</v>
      </c>
      <c r="C988" s="9" t="s">
        <v>156</v>
      </c>
      <c r="D988" s="9" t="s">
        <v>148</v>
      </c>
      <c r="E988" s="9">
        <v>2025</v>
      </c>
      <c r="F988" s="9">
        <v>7</v>
      </c>
      <c r="G988" s="9">
        <v>198.21639999999999</v>
      </c>
      <c r="H988" s="9">
        <v>199.39259999999999</v>
      </c>
      <c r="I988" s="9">
        <v>202.5187</v>
      </c>
      <c r="J988" s="9">
        <v>207.19659999999999</v>
      </c>
      <c r="K988" s="9">
        <v>215.15350000000001</v>
      </c>
      <c r="L988" s="9">
        <v>236.52250000000001</v>
      </c>
      <c r="M988" s="9">
        <v>236.9761</v>
      </c>
      <c r="N988" s="9">
        <v>239.87389999999999</v>
      </c>
      <c r="O988" s="9">
        <v>248.8168</v>
      </c>
      <c r="P988" s="9">
        <v>254.7706</v>
      </c>
      <c r="Q988" s="9">
        <v>257.81029999999998</v>
      </c>
      <c r="R988" s="9">
        <v>259.62810000000002</v>
      </c>
      <c r="S988" s="9">
        <v>256.25709999999998</v>
      </c>
      <c r="T988" s="9">
        <v>224.07409999999999</v>
      </c>
      <c r="U988" s="9">
        <v>225.14850000000001</v>
      </c>
      <c r="V988" s="9">
        <v>224.77359999999999</v>
      </c>
      <c r="W988" s="9">
        <v>223.5052</v>
      </c>
      <c r="X988" s="9">
        <v>214.9229</v>
      </c>
      <c r="Y988" s="9">
        <v>248.38759999999999</v>
      </c>
      <c r="Z988" s="9">
        <v>259.90170000000001</v>
      </c>
      <c r="AA988" s="9">
        <v>253.60300000000001</v>
      </c>
      <c r="AB988" s="9">
        <v>219.65440000000001</v>
      </c>
      <c r="AC988" s="9">
        <v>211.18520000000001</v>
      </c>
      <c r="AD988" s="9">
        <v>210.8432</v>
      </c>
      <c r="AE988" s="9">
        <v>222.35910000000001</v>
      </c>
      <c r="AF988" s="9">
        <v>198.85380000000001</v>
      </c>
      <c r="AG988" s="9">
        <v>200.62299999999999</v>
      </c>
      <c r="AH988" s="9">
        <v>204.25739999999999</v>
      </c>
      <c r="AI988" s="9">
        <v>208.80879999999999</v>
      </c>
      <c r="AJ988" s="9">
        <v>216.20849999999999</v>
      </c>
      <c r="AK988" s="9">
        <v>236.94829999999999</v>
      </c>
      <c r="AL988" s="9">
        <v>235.7578</v>
      </c>
      <c r="AM988" s="9">
        <v>238.3837</v>
      </c>
      <c r="AN988" s="9">
        <v>247.31389999999999</v>
      </c>
      <c r="AO988" s="9">
        <v>251.57939999999999</v>
      </c>
      <c r="AP988" s="9">
        <v>254.78100000000001</v>
      </c>
      <c r="AQ988" s="9">
        <v>257.9633</v>
      </c>
      <c r="AR988" s="9">
        <v>258.15550000000002</v>
      </c>
      <c r="AS988" s="9">
        <v>261.5471</v>
      </c>
      <c r="AT988" s="9">
        <v>262.23239999999998</v>
      </c>
      <c r="AU988" s="9">
        <v>260.91820000000001</v>
      </c>
      <c r="AV988" s="9">
        <v>258.79379999999998</v>
      </c>
      <c r="AW988" s="9">
        <v>253.67359999999999</v>
      </c>
      <c r="AX988" s="9">
        <v>252.6876</v>
      </c>
      <c r="AY988" s="9">
        <v>257.35000000000002</v>
      </c>
      <c r="AZ988" s="9">
        <v>251.07230000000001</v>
      </c>
      <c r="BA988" s="9">
        <v>217.922</v>
      </c>
      <c r="BB988" s="9">
        <v>209.92509999999999</v>
      </c>
      <c r="BC988" s="9">
        <v>209.4573</v>
      </c>
      <c r="BD988" s="9">
        <v>258.86959999999999</v>
      </c>
      <c r="BE988" s="29">
        <v>68.001069999999999</v>
      </c>
      <c r="BF988" s="29">
        <v>67.384780000000006</v>
      </c>
      <c r="BG988" s="29">
        <v>67.031210000000002</v>
      </c>
      <c r="BH988" s="29">
        <v>66.899069999999995</v>
      </c>
      <c r="BI988" s="29">
        <v>66.756360000000001</v>
      </c>
      <c r="BJ988" s="29">
        <v>66.756360000000001</v>
      </c>
      <c r="BK988" s="29">
        <v>67.345640000000003</v>
      </c>
      <c r="BL988" s="29">
        <v>68.693920000000006</v>
      </c>
      <c r="BM988" s="29">
        <v>71.196430000000007</v>
      </c>
      <c r="BN988" s="29">
        <v>74.179500000000004</v>
      </c>
      <c r="BO988" s="29">
        <v>75.710719999999995</v>
      </c>
      <c r="BP988" s="29">
        <v>74.33493</v>
      </c>
      <c r="BQ988" s="29">
        <v>75.184780000000003</v>
      </c>
      <c r="BR988" s="29">
        <v>77.745000000000005</v>
      </c>
      <c r="BS988" s="29">
        <v>79.075000000000003</v>
      </c>
      <c r="BT988" s="29">
        <v>79.495639999999995</v>
      </c>
      <c r="BU988" s="29">
        <v>80.677930000000003</v>
      </c>
      <c r="BV988" s="29">
        <v>79.913640000000001</v>
      </c>
      <c r="BW988" s="29">
        <v>76.085499999999996</v>
      </c>
      <c r="BX988" s="29">
        <v>73.495220000000003</v>
      </c>
      <c r="BY988" s="29">
        <v>71.991</v>
      </c>
      <c r="BZ988" s="29">
        <v>71.483069999999998</v>
      </c>
      <c r="CA988" s="29">
        <v>70.408069999999995</v>
      </c>
      <c r="CB988" s="29">
        <v>70.146429999999995</v>
      </c>
      <c r="CC988" s="9">
        <v>0.31700859999999997</v>
      </c>
      <c r="CD988" s="9">
        <v>0.29706359999999998</v>
      </c>
      <c r="CE988" s="9">
        <v>0.25746370000000002</v>
      </c>
      <c r="CF988" s="9">
        <v>0.18214710000000001</v>
      </c>
      <c r="CG988" s="9">
        <v>0.12411320000000001</v>
      </c>
      <c r="CH988" s="9">
        <v>0.2401383</v>
      </c>
      <c r="CI988" s="9">
        <v>8.4547499999999998E-2</v>
      </c>
      <c r="CJ988" s="9">
        <v>0.10582660000000001</v>
      </c>
      <c r="CK988" s="9">
        <v>0.13956769999999999</v>
      </c>
      <c r="CL988" s="9">
        <v>0.19088440000000001</v>
      </c>
      <c r="CM988" s="9">
        <v>0.26539600000000002</v>
      </c>
      <c r="CN988" s="9">
        <v>0.39727119999999999</v>
      </c>
      <c r="CO988" s="9">
        <v>0.36161149999999997</v>
      </c>
      <c r="CP988" s="9">
        <v>0.67215020000000003</v>
      </c>
      <c r="CQ988" s="9">
        <v>0.59643100000000004</v>
      </c>
      <c r="CR988" s="9">
        <v>0.70352800000000004</v>
      </c>
      <c r="CS988" s="9">
        <v>0.94613080000000005</v>
      </c>
      <c r="CT988" s="9">
        <v>1.480386</v>
      </c>
      <c r="CU988" s="9">
        <v>0.54171740000000002</v>
      </c>
      <c r="CV988" s="9">
        <v>0.70785699999999996</v>
      </c>
      <c r="CW988" s="9">
        <v>0.77801849999999995</v>
      </c>
      <c r="CX988" s="9">
        <v>0.30034290000000002</v>
      </c>
      <c r="CY988" s="9">
        <v>0.38550839999999997</v>
      </c>
      <c r="CZ988" s="9">
        <v>0.34564820000000002</v>
      </c>
      <c r="DA988" s="9">
        <v>0.8469565</v>
      </c>
    </row>
    <row r="989" spans="1:105" x14ac:dyDescent="0.25">
      <c r="A989" s="9" t="s">
        <v>163</v>
      </c>
      <c r="B989" s="9" t="s">
        <v>165</v>
      </c>
      <c r="C989" s="9" t="s">
        <v>156</v>
      </c>
      <c r="D989" s="9" t="s">
        <v>148</v>
      </c>
      <c r="E989" s="9">
        <v>2025</v>
      </c>
      <c r="F989" s="9">
        <v>8</v>
      </c>
      <c r="BE989" s="29">
        <v>71.129429999999999</v>
      </c>
      <c r="BF989" s="29">
        <v>71.337879999999998</v>
      </c>
      <c r="BG989" s="29">
        <v>70.646569999999997</v>
      </c>
      <c r="BH989" s="29">
        <v>70.539140000000003</v>
      </c>
      <c r="BI989" s="29">
        <v>70.257140000000007</v>
      </c>
      <c r="BJ989" s="29">
        <v>69.753540000000001</v>
      </c>
      <c r="BK989" s="29">
        <v>69.859260000000006</v>
      </c>
      <c r="BL989" s="29">
        <v>69.545079999999999</v>
      </c>
      <c r="BM989" s="29">
        <v>71.298519999999996</v>
      </c>
      <c r="BN989" s="29">
        <v>74.068460000000002</v>
      </c>
      <c r="BO989" s="29">
        <v>77.784229999999994</v>
      </c>
      <c r="BP989" s="29">
        <v>80.361369999999994</v>
      </c>
      <c r="BQ989" s="29">
        <v>81.755880000000005</v>
      </c>
      <c r="BR989" s="29">
        <v>82.395660000000007</v>
      </c>
      <c r="BS989" s="29">
        <v>81.977879999999999</v>
      </c>
      <c r="BT989" s="29">
        <v>81.705600000000004</v>
      </c>
      <c r="BU989" s="29">
        <v>81.084850000000003</v>
      </c>
      <c r="BV989" s="29">
        <v>80.110690000000005</v>
      </c>
      <c r="BW989" s="29">
        <v>77.346230000000006</v>
      </c>
      <c r="BX989" s="29">
        <v>75.892169999999993</v>
      </c>
      <c r="BY989" s="29">
        <v>74.097260000000006</v>
      </c>
      <c r="BZ989" s="29">
        <v>73.288799999999995</v>
      </c>
      <c r="CA989" s="29">
        <v>72.457149999999999</v>
      </c>
      <c r="CB989" s="29">
        <v>72.427940000000007</v>
      </c>
    </row>
    <row r="990" spans="1:105" x14ac:dyDescent="0.25">
      <c r="A990" s="9" t="s">
        <v>163</v>
      </c>
      <c r="B990" s="9" t="s">
        <v>165</v>
      </c>
      <c r="C990" s="9" t="s">
        <v>156</v>
      </c>
      <c r="D990" s="9" t="s">
        <v>148</v>
      </c>
      <c r="E990" s="9">
        <v>2025</v>
      </c>
      <c r="F990" s="9">
        <v>9</v>
      </c>
      <c r="BE990" s="29">
        <v>67.47842</v>
      </c>
      <c r="BF990" s="29">
        <v>66.992710000000002</v>
      </c>
      <c r="BG990" s="29">
        <v>66.93929</v>
      </c>
      <c r="BH990" s="29">
        <v>65.613209999999995</v>
      </c>
      <c r="BI990" s="29">
        <v>65.681359999999998</v>
      </c>
      <c r="BJ990" s="29">
        <v>65.638499999999993</v>
      </c>
      <c r="BK990" s="29">
        <v>66.567070000000001</v>
      </c>
      <c r="BL990" s="29">
        <v>67.802790000000002</v>
      </c>
      <c r="BM990" s="29">
        <v>72.403570000000002</v>
      </c>
      <c r="BN990" s="29">
        <v>77.507140000000007</v>
      </c>
      <c r="BO990" s="29">
        <v>83.007140000000007</v>
      </c>
      <c r="BP990" s="29">
        <v>84.790999999999997</v>
      </c>
      <c r="BQ990" s="29">
        <v>85.070639999999997</v>
      </c>
      <c r="BR990" s="29">
        <v>84.959000000000003</v>
      </c>
      <c r="BS990" s="29">
        <v>86.331069999999997</v>
      </c>
      <c r="BT990" s="29">
        <v>87.363500000000002</v>
      </c>
      <c r="BU990" s="29">
        <v>86.559650000000005</v>
      </c>
      <c r="BV990" s="29">
        <v>85.525790000000001</v>
      </c>
      <c r="BW990" s="29">
        <v>83.618790000000004</v>
      </c>
      <c r="BX990" s="29">
        <v>79.81335</v>
      </c>
      <c r="BY990" s="29">
        <v>76.901719999999997</v>
      </c>
      <c r="BZ990" s="29">
        <v>75.864140000000006</v>
      </c>
      <c r="CA990" s="29">
        <v>74.385859999999994</v>
      </c>
      <c r="CB990" s="29">
        <v>73.02328</v>
      </c>
    </row>
    <row r="991" spans="1:105" x14ac:dyDescent="0.25">
      <c r="A991" s="9" t="s">
        <v>163</v>
      </c>
      <c r="B991" s="9" t="s">
        <v>165</v>
      </c>
      <c r="C991" s="9" t="s">
        <v>156</v>
      </c>
      <c r="D991" s="9" t="s">
        <v>148</v>
      </c>
      <c r="E991" s="9">
        <v>2025</v>
      </c>
      <c r="F991" s="9">
        <v>10</v>
      </c>
      <c r="BE991" s="29">
        <v>64.881209999999996</v>
      </c>
      <c r="BF991" s="29">
        <v>64.369579999999999</v>
      </c>
      <c r="BG991" s="29">
        <v>64.080430000000007</v>
      </c>
      <c r="BH991" s="29">
        <v>63.491140000000001</v>
      </c>
      <c r="BI991" s="29">
        <v>63.093640000000001</v>
      </c>
      <c r="BJ991" s="29">
        <v>62.125929999999997</v>
      </c>
      <c r="BK991" s="29">
        <v>62.46414</v>
      </c>
      <c r="BL991" s="29">
        <v>64.24736</v>
      </c>
      <c r="BM991" s="29">
        <v>67.905289999999994</v>
      </c>
      <c r="BN991" s="29">
        <v>72.337569999999999</v>
      </c>
      <c r="BO991" s="29">
        <v>75.657290000000003</v>
      </c>
      <c r="BP991" s="29">
        <v>77.678430000000006</v>
      </c>
      <c r="BQ991" s="29">
        <v>80.412570000000002</v>
      </c>
      <c r="BR991" s="29">
        <v>81.498149999999995</v>
      </c>
      <c r="BS991" s="29">
        <v>81.380290000000002</v>
      </c>
      <c r="BT991" s="29">
        <v>80.906210000000002</v>
      </c>
      <c r="BU991" s="29">
        <v>80.828580000000002</v>
      </c>
      <c r="BV991" s="29">
        <v>80.27843</v>
      </c>
      <c r="BW991" s="29">
        <v>75.692859999999996</v>
      </c>
      <c r="BX991" s="29">
        <v>71.563500000000005</v>
      </c>
      <c r="BY991" s="29">
        <v>69.579350000000005</v>
      </c>
      <c r="BZ991" s="29">
        <v>67.874859999999998</v>
      </c>
      <c r="CA991" s="29">
        <v>66.732140000000001</v>
      </c>
      <c r="CB991" s="29">
        <v>65.907139999999998</v>
      </c>
    </row>
    <row r="992" spans="1:105" x14ac:dyDescent="0.25">
      <c r="A992" s="9" t="s">
        <v>163</v>
      </c>
      <c r="B992" s="9" t="s">
        <v>165</v>
      </c>
      <c r="C992" s="9" t="s">
        <v>156</v>
      </c>
      <c r="D992" s="9" t="s">
        <v>148</v>
      </c>
      <c r="E992" s="9">
        <v>2026</v>
      </c>
      <c r="F992" s="9">
        <v>5</v>
      </c>
      <c r="BE992" s="29">
        <v>61.865360000000003</v>
      </c>
      <c r="BF992" s="29">
        <v>61.615360000000003</v>
      </c>
      <c r="BG992" s="29">
        <v>61.365360000000003</v>
      </c>
      <c r="BH992" s="29">
        <v>60.641779999999997</v>
      </c>
      <c r="BI992" s="29">
        <v>60.259639999999997</v>
      </c>
      <c r="BJ992" s="29">
        <v>59.620640000000002</v>
      </c>
      <c r="BK992" s="29">
        <v>61.652790000000003</v>
      </c>
      <c r="BL992" s="29">
        <v>64.076570000000004</v>
      </c>
      <c r="BM992" s="29">
        <v>67.607140000000001</v>
      </c>
      <c r="BN992" s="29">
        <v>71.305289999999999</v>
      </c>
      <c r="BO992" s="29">
        <v>74.236500000000007</v>
      </c>
      <c r="BP992" s="29">
        <v>75.247069999999994</v>
      </c>
      <c r="BQ992" s="29">
        <v>74.606499999999997</v>
      </c>
      <c r="BR992" s="29">
        <v>75.171570000000003</v>
      </c>
      <c r="BS992" s="29">
        <v>75.713359999999994</v>
      </c>
      <c r="BT992" s="29">
        <v>74.938500000000005</v>
      </c>
      <c r="BU992" s="29">
        <v>74.108710000000002</v>
      </c>
      <c r="BV992" s="29">
        <v>72.983999999999995</v>
      </c>
      <c r="BW992" s="29">
        <v>71.558070000000001</v>
      </c>
      <c r="BX992" s="29">
        <v>68.606219999999993</v>
      </c>
      <c r="BY992" s="29">
        <v>66.655429999999996</v>
      </c>
      <c r="BZ992" s="29">
        <v>65.672359999999998</v>
      </c>
      <c r="CA992" s="29">
        <v>65.422359999999998</v>
      </c>
      <c r="CB992" s="29">
        <v>64.199849999999998</v>
      </c>
    </row>
    <row r="993" spans="1:105" x14ac:dyDescent="0.25">
      <c r="A993" s="9" t="s">
        <v>163</v>
      </c>
      <c r="B993" s="9" t="s">
        <v>165</v>
      </c>
      <c r="C993" s="9" t="s">
        <v>156</v>
      </c>
      <c r="D993" s="9" t="s">
        <v>148</v>
      </c>
      <c r="E993" s="9">
        <v>2026</v>
      </c>
      <c r="F993" s="9">
        <v>6</v>
      </c>
      <c r="BE993" s="29">
        <v>62.755429999999997</v>
      </c>
      <c r="BF993" s="29">
        <v>62.623280000000001</v>
      </c>
      <c r="BG993" s="29">
        <v>61.887569999999997</v>
      </c>
      <c r="BH993" s="29">
        <v>62.004359999999998</v>
      </c>
      <c r="BI993" s="29">
        <v>61.018639999999998</v>
      </c>
      <c r="BJ993" s="29">
        <v>61.597349999999999</v>
      </c>
      <c r="BK993" s="29">
        <v>61.936639999999997</v>
      </c>
      <c r="BL993" s="29">
        <v>64.362570000000005</v>
      </c>
      <c r="BM993" s="29">
        <v>66.578710000000001</v>
      </c>
      <c r="BN993" s="29">
        <v>69.04007</v>
      </c>
      <c r="BO993" s="29">
        <v>71.730289999999997</v>
      </c>
      <c r="BP993" s="29">
        <v>74.066929999999999</v>
      </c>
      <c r="BQ993" s="29">
        <v>75.460719999999995</v>
      </c>
      <c r="BR993" s="29">
        <v>76.289429999999996</v>
      </c>
      <c r="BS993" s="29">
        <v>76.682140000000004</v>
      </c>
      <c r="BT993" s="29">
        <v>76.371430000000004</v>
      </c>
      <c r="BU993" s="29">
        <v>75.383070000000004</v>
      </c>
      <c r="BV993" s="29">
        <v>74.410570000000007</v>
      </c>
      <c r="BW993" s="29">
        <v>72.53586</v>
      </c>
      <c r="BX993" s="29">
        <v>70.451859999999996</v>
      </c>
      <c r="BY993" s="29">
        <v>67.406999999999996</v>
      </c>
      <c r="BZ993" s="29">
        <v>66.085719999999995</v>
      </c>
      <c r="CA993" s="29">
        <v>65.339429999999993</v>
      </c>
      <c r="CB993" s="29">
        <v>64.592070000000007</v>
      </c>
    </row>
    <row r="994" spans="1:105" x14ac:dyDescent="0.25">
      <c r="A994" s="9" t="s">
        <v>163</v>
      </c>
      <c r="B994" s="9" t="s">
        <v>165</v>
      </c>
      <c r="C994" s="9" t="s">
        <v>156</v>
      </c>
      <c r="D994" s="9" t="s">
        <v>148</v>
      </c>
      <c r="E994" s="9">
        <v>2026</v>
      </c>
      <c r="F994" s="9">
        <v>7</v>
      </c>
      <c r="G994" s="9">
        <v>198.31880000000001</v>
      </c>
      <c r="H994" s="9">
        <v>199.4657</v>
      </c>
      <c r="I994" s="9">
        <v>202.5813</v>
      </c>
      <c r="J994" s="9">
        <v>207.22450000000001</v>
      </c>
      <c r="K994" s="9">
        <v>215.13489999999999</v>
      </c>
      <c r="L994" s="9">
        <v>236.47819999999999</v>
      </c>
      <c r="M994" s="9">
        <v>236.98769999999999</v>
      </c>
      <c r="N994" s="9">
        <v>239.89699999999999</v>
      </c>
      <c r="O994" s="9">
        <v>248.83920000000001</v>
      </c>
      <c r="P994" s="9">
        <v>254.81909999999999</v>
      </c>
      <c r="Q994" s="9">
        <v>257.89269999999999</v>
      </c>
      <c r="R994" s="9">
        <v>259.71699999999998</v>
      </c>
      <c r="S994" s="9">
        <v>256.3818</v>
      </c>
      <c r="T994" s="9">
        <v>224.15770000000001</v>
      </c>
      <c r="U994" s="9">
        <v>225.2321</v>
      </c>
      <c r="V994" s="9">
        <v>224.8322</v>
      </c>
      <c r="W994" s="9">
        <v>223.5822</v>
      </c>
      <c r="X994" s="9">
        <v>214.97579999999999</v>
      </c>
      <c r="Y994" s="9">
        <v>248.4255</v>
      </c>
      <c r="Z994" s="9">
        <v>259.92160000000001</v>
      </c>
      <c r="AA994" s="9">
        <v>253.69040000000001</v>
      </c>
      <c r="AB994" s="9">
        <v>219.7758</v>
      </c>
      <c r="AC994" s="9">
        <v>211.2465</v>
      </c>
      <c r="AD994" s="9">
        <v>210.90450000000001</v>
      </c>
      <c r="AE994" s="9">
        <v>222.4325</v>
      </c>
      <c r="AF994" s="9">
        <v>198.9562</v>
      </c>
      <c r="AG994" s="9">
        <v>200.6961</v>
      </c>
      <c r="AH994" s="9">
        <v>204.3201</v>
      </c>
      <c r="AI994" s="9">
        <v>208.83670000000001</v>
      </c>
      <c r="AJ994" s="9">
        <v>216.18989999999999</v>
      </c>
      <c r="AK994" s="9">
        <v>236.904</v>
      </c>
      <c r="AL994" s="9">
        <v>235.76949999999999</v>
      </c>
      <c r="AM994" s="9">
        <v>238.4068</v>
      </c>
      <c r="AN994" s="9">
        <v>247.33629999999999</v>
      </c>
      <c r="AO994" s="9">
        <v>251.62790000000001</v>
      </c>
      <c r="AP994" s="9">
        <v>254.86349999999999</v>
      </c>
      <c r="AQ994" s="9">
        <v>258.0523</v>
      </c>
      <c r="AR994" s="9">
        <v>258.28019999999998</v>
      </c>
      <c r="AS994" s="9">
        <v>261.63069999999999</v>
      </c>
      <c r="AT994" s="9">
        <v>262.3159</v>
      </c>
      <c r="AU994" s="9">
        <v>260.97680000000003</v>
      </c>
      <c r="AV994" s="9">
        <v>258.8707</v>
      </c>
      <c r="AW994" s="9">
        <v>253.72649999999999</v>
      </c>
      <c r="AX994" s="9">
        <v>252.72550000000001</v>
      </c>
      <c r="AY994" s="9">
        <v>257.36989999999997</v>
      </c>
      <c r="AZ994" s="9">
        <v>251.15969999999999</v>
      </c>
      <c r="BA994" s="9">
        <v>218.04339999999999</v>
      </c>
      <c r="BB994" s="9">
        <v>209.98650000000001</v>
      </c>
      <c r="BC994" s="9">
        <v>209.51859999999999</v>
      </c>
      <c r="BD994" s="9">
        <v>258.94299999999998</v>
      </c>
      <c r="BE994" s="29">
        <v>68.001069999999999</v>
      </c>
      <c r="BF994" s="29">
        <v>67.384780000000006</v>
      </c>
      <c r="BG994" s="29">
        <v>67.031210000000002</v>
      </c>
      <c r="BH994" s="29">
        <v>66.899069999999995</v>
      </c>
      <c r="BI994" s="29">
        <v>66.756360000000001</v>
      </c>
      <c r="BJ994" s="29">
        <v>66.756360000000001</v>
      </c>
      <c r="BK994" s="29">
        <v>67.345640000000003</v>
      </c>
      <c r="BL994" s="29">
        <v>68.693920000000006</v>
      </c>
      <c r="BM994" s="29">
        <v>71.196430000000007</v>
      </c>
      <c r="BN994" s="29">
        <v>74.179500000000004</v>
      </c>
      <c r="BO994" s="29">
        <v>75.710719999999995</v>
      </c>
      <c r="BP994" s="29">
        <v>74.33493</v>
      </c>
      <c r="BQ994" s="29">
        <v>75.184780000000003</v>
      </c>
      <c r="BR994" s="29">
        <v>77.745000000000005</v>
      </c>
      <c r="BS994" s="29">
        <v>79.075000000000003</v>
      </c>
      <c r="BT994" s="29">
        <v>79.495639999999995</v>
      </c>
      <c r="BU994" s="29">
        <v>80.677930000000003</v>
      </c>
      <c r="BV994" s="29">
        <v>79.913640000000001</v>
      </c>
      <c r="BW994" s="29">
        <v>76.085499999999996</v>
      </c>
      <c r="BX994" s="29">
        <v>73.495220000000003</v>
      </c>
      <c r="BY994" s="29">
        <v>71.991</v>
      </c>
      <c r="BZ994" s="29">
        <v>71.483069999999998</v>
      </c>
      <c r="CA994" s="29">
        <v>70.408069999999995</v>
      </c>
      <c r="CB994" s="29">
        <v>70.146429999999995</v>
      </c>
      <c r="CC994" s="9">
        <v>0.3168494</v>
      </c>
      <c r="CD994" s="9">
        <v>0.29726979999999997</v>
      </c>
      <c r="CE994" s="9">
        <v>0.25770409999999999</v>
      </c>
      <c r="CF994" s="9">
        <v>0.18223059999999999</v>
      </c>
      <c r="CG994" s="9">
        <v>0.12416099999999999</v>
      </c>
      <c r="CH994" s="9">
        <v>0.24025070000000001</v>
      </c>
      <c r="CI994" s="9">
        <v>8.4565600000000005E-2</v>
      </c>
      <c r="CJ994" s="9">
        <v>0.10592799999999999</v>
      </c>
      <c r="CK994" s="9">
        <v>0.13955960000000001</v>
      </c>
      <c r="CL994" s="9">
        <v>0.19099679999999999</v>
      </c>
      <c r="CM994" s="9">
        <v>0.26569999999999999</v>
      </c>
      <c r="CN994" s="9">
        <v>0.3982252</v>
      </c>
      <c r="CO994" s="9">
        <v>0.36293370000000003</v>
      </c>
      <c r="CP994" s="9">
        <v>0.66982819999999998</v>
      </c>
      <c r="CQ994" s="9">
        <v>0.59663670000000002</v>
      </c>
      <c r="CR994" s="9">
        <v>0.70361680000000004</v>
      </c>
      <c r="CS994" s="9">
        <v>0.94551459999999998</v>
      </c>
      <c r="CT994" s="9">
        <v>1.4775739999999999</v>
      </c>
      <c r="CU994" s="9">
        <v>0.54029439999999995</v>
      </c>
      <c r="CV994" s="9">
        <v>0.7077909</v>
      </c>
      <c r="CW994" s="9">
        <v>0.77914329999999998</v>
      </c>
      <c r="CX994" s="9">
        <v>0.3007205</v>
      </c>
      <c r="CY994" s="9">
        <v>0.38645390000000002</v>
      </c>
      <c r="CZ994" s="9">
        <v>0.3461861</v>
      </c>
      <c r="DA994" s="9">
        <v>0.84401329999999997</v>
      </c>
    </row>
    <row r="995" spans="1:105" x14ac:dyDescent="0.25">
      <c r="A995" s="9" t="s">
        <v>163</v>
      </c>
      <c r="B995" s="9" t="s">
        <v>165</v>
      </c>
      <c r="C995" s="9" t="s">
        <v>156</v>
      </c>
      <c r="D995" s="9" t="s">
        <v>148</v>
      </c>
      <c r="E995" s="9">
        <v>2026</v>
      </c>
      <c r="F995" s="9">
        <v>8</v>
      </c>
      <c r="BE995" s="29">
        <v>71.129429999999999</v>
      </c>
      <c r="BF995" s="29">
        <v>71.337879999999998</v>
      </c>
      <c r="BG995" s="29">
        <v>70.646569999999997</v>
      </c>
      <c r="BH995" s="29">
        <v>70.539140000000003</v>
      </c>
      <c r="BI995" s="29">
        <v>70.257140000000007</v>
      </c>
      <c r="BJ995" s="29">
        <v>69.753540000000001</v>
      </c>
      <c r="BK995" s="29">
        <v>69.859260000000006</v>
      </c>
      <c r="BL995" s="29">
        <v>69.545079999999999</v>
      </c>
      <c r="BM995" s="29">
        <v>71.298519999999996</v>
      </c>
      <c r="BN995" s="29">
        <v>74.068460000000002</v>
      </c>
      <c r="BO995" s="29">
        <v>77.784229999999994</v>
      </c>
      <c r="BP995" s="29">
        <v>80.361369999999994</v>
      </c>
      <c r="BQ995" s="29">
        <v>81.755880000000005</v>
      </c>
      <c r="BR995" s="29">
        <v>82.395660000000007</v>
      </c>
      <c r="BS995" s="29">
        <v>81.977879999999999</v>
      </c>
      <c r="BT995" s="29">
        <v>81.705600000000004</v>
      </c>
      <c r="BU995" s="29">
        <v>81.084850000000003</v>
      </c>
      <c r="BV995" s="29">
        <v>80.110690000000005</v>
      </c>
      <c r="BW995" s="29">
        <v>77.346230000000006</v>
      </c>
      <c r="BX995" s="29">
        <v>75.892169999999993</v>
      </c>
      <c r="BY995" s="29">
        <v>74.097260000000006</v>
      </c>
      <c r="BZ995" s="29">
        <v>73.288799999999995</v>
      </c>
      <c r="CA995" s="29">
        <v>72.457149999999999</v>
      </c>
      <c r="CB995" s="29">
        <v>72.427940000000007</v>
      </c>
    </row>
    <row r="996" spans="1:105" x14ac:dyDescent="0.25">
      <c r="A996" s="9" t="s">
        <v>163</v>
      </c>
      <c r="B996" s="9" t="s">
        <v>165</v>
      </c>
      <c r="C996" s="9" t="s">
        <v>156</v>
      </c>
      <c r="D996" s="9" t="s">
        <v>148</v>
      </c>
      <c r="E996" s="9">
        <v>2026</v>
      </c>
      <c r="F996" s="9">
        <v>9</v>
      </c>
      <c r="BE996" s="29">
        <v>67.47842</v>
      </c>
      <c r="BF996" s="29">
        <v>66.992710000000002</v>
      </c>
      <c r="BG996" s="29">
        <v>66.93929</v>
      </c>
      <c r="BH996" s="29">
        <v>65.613209999999995</v>
      </c>
      <c r="BI996" s="29">
        <v>65.681359999999998</v>
      </c>
      <c r="BJ996" s="29">
        <v>65.638499999999993</v>
      </c>
      <c r="BK996" s="29">
        <v>66.567070000000001</v>
      </c>
      <c r="BL996" s="29">
        <v>67.802790000000002</v>
      </c>
      <c r="BM996" s="29">
        <v>72.403570000000002</v>
      </c>
      <c r="BN996" s="29">
        <v>77.507140000000007</v>
      </c>
      <c r="BO996" s="29">
        <v>83.007140000000007</v>
      </c>
      <c r="BP996" s="29">
        <v>84.790999999999997</v>
      </c>
      <c r="BQ996" s="29">
        <v>85.070639999999997</v>
      </c>
      <c r="BR996" s="29">
        <v>84.959000000000003</v>
      </c>
      <c r="BS996" s="29">
        <v>86.331069999999997</v>
      </c>
      <c r="BT996" s="29">
        <v>87.363500000000002</v>
      </c>
      <c r="BU996" s="29">
        <v>86.559650000000005</v>
      </c>
      <c r="BV996" s="29">
        <v>85.525790000000001</v>
      </c>
      <c r="BW996" s="29">
        <v>83.618790000000004</v>
      </c>
      <c r="BX996" s="29">
        <v>79.81335</v>
      </c>
      <c r="BY996" s="29">
        <v>76.901719999999997</v>
      </c>
      <c r="BZ996" s="29">
        <v>75.864140000000006</v>
      </c>
      <c r="CA996" s="29">
        <v>74.385859999999994</v>
      </c>
      <c r="CB996" s="29">
        <v>73.02328</v>
      </c>
    </row>
    <row r="997" spans="1:105" x14ac:dyDescent="0.25">
      <c r="A997" s="9" t="s">
        <v>163</v>
      </c>
      <c r="B997" s="9" t="s">
        <v>165</v>
      </c>
      <c r="C997" s="9" t="s">
        <v>156</v>
      </c>
      <c r="D997" s="9" t="s">
        <v>148</v>
      </c>
      <c r="E997" s="9">
        <v>2026</v>
      </c>
      <c r="F997" s="9">
        <v>10</v>
      </c>
      <c r="BE997" s="29">
        <v>64.881209999999996</v>
      </c>
      <c r="BF997" s="29">
        <v>64.369579999999999</v>
      </c>
      <c r="BG997" s="29">
        <v>64.080430000000007</v>
      </c>
      <c r="BH997" s="29">
        <v>63.491140000000001</v>
      </c>
      <c r="BI997" s="29">
        <v>63.093640000000001</v>
      </c>
      <c r="BJ997" s="29">
        <v>62.125929999999997</v>
      </c>
      <c r="BK997" s="29">
        <v>62.46414</v>
      </c>
      <c r="BL997" s="29">
        <v>64.24736</v>
      </c>
      <c r="BM997" s="29">
        <v>67.905289999999994</v>
      </c>
      <c r="BN997" s="29">
        <v>72.337569999999999</v>
      </c>
      <c r="BO997" s="29">
        <v>75.657290000000003</v>
      </c>
      <c r="BP997" s="29">
        <v>77.678430000000006</v>
      </c>
      <c r="BQ997" s="29">
        <v>80.412570000000002</v>
      </c>
      <c r="BR997" s="29">
        <v>81.498149999999995</v>
      </c>
      <c r="BS997" s="29">
        <v>81.380290000000002</v>
      </c>
      <c r="BT997" s="29">
        <v>80.906210000000002</v>
      </c>
      <c r="BU997" s="29">
        <v>80.828580000000002</v>
      </c>
      <c r="BV997" s="29">
        <v>80.27843</v>
      </c>
      <c r="BW997" s="29">
        <v>75.692859999999996</v>
      </c>
      <c r="BX997" s="29">
        <v>71.563500000000005</v>
      </c>
      <c r="BY997" s="29">
        <v>69.579350000000005</v>
      </c>
      <c r="BZ997" s="29">
        <v>67.874859999999998</v>
      </c>
      <c r="CA997" s="29">
        <v>66.732140000000001</v>
      </c>
      <c r="CB997" s="29">
        <v>65.907139999999998</v>
      </c>
    </row>
    <row r="998" spans="1:105" x14ac:dyDescent="0.25">
      <c r="A998" s="9" t="s">
        <v>163</v>
      </c>
      <c r="B998" s="9" t="s">
        <v>165</v>
      </c>
      <c r="C998" s="9" t="s">
        <v>156</v>
      </c>
      <c r="D998" s="9" t="s">
        <v>17</v>
      </c>
      <c r="E998" s="9">
        <v>2015</v>
      </c>
      <c r="F998" s="9"/>
      <c r="BE998" s="29">
        <v>67.341059999999999</v>
      </c>
      <c r="BF998" s="29">
        <v>67.084639999999993</v>
      </c>
      <c r="BG998" s="29">
        <v>66.626189999999994</v>
      </c>
      <c r="BH998" s="29">
        <v>66.26397</v>
      </c>
      <c r="BI998" s="29">
        <v>65.928349999999995</v>
      </c>
      <c r="BJ998" s="29">
        <v>65.936459999999997</v>
      </c>
      <c r="BK998" s="29">
        <v>66.427180000000007</v>
      </c>
      <c r="BL998" s="29">
        <v>67.601100000000002</v>
      </c>
      <c r="BM998" s="29">
        <v>70.369309999999999</v>
      </c>
      <c r="BN998" s="29">
        <v>73.698790000000002</v>
      </c>
      <c r="BO998" s="29">
        <v>77.058090000000007</v>
      </c>
      <c r="BP998" s="29">
        <v>78.388559999999998</v>
      </c>
      <c r="BQ998" s="29">
        <v>79.368009999999998</v>
      </c>
      <c r="BR998" s="29">
        <v>80.347269999999995</v>
      </c>
      <c r="BS998" s="29">
        <v>81.016499999999994</v>
      </c>
      <c r="BT998" s="29">
        <v>81.234039999999993</v>
      </c>
      <c r="BU998" s="29">
        <v>80.926400000000001</v>
      </c>
      <c r="BV998" s="29">
        <v>79.990170000000006</v>
      </c>
      <c r="BW998" s="29">
        <v>77.396590000000003</v>
      </c>
      <c r="BX998" s="29">
        <v>74.913150000000002</v>
      </c>
      <c r="BY998" s="29">
        <v>72.599239999999995</v>
      </c>
      <c r="BZ998" s="29">
        <v>71.680409999999995</v>
      </c>
      <c r="CA998" s="29">
        <v>70.647599999999997</v>
      </c>
      <c r="CB998" s="29">
        <v>70.047449999999998</v>
      </c>
    </row>
    <row r="999" spans="1:105" x14ac:dyDescent="0.25">
      <c r="A999" s="9" t="s">
        <v>163</v>
      </c>
      <c r="B999" s="9" t="s">
        <v>165</v>
      </c>
      <c r="C999" s="9" t="s">
        <v>156</v>
      </c>
      <c r="D999" s="9" t="s">
        <v>17</v>
      </c>
      <c r="E999" s="9">
        <v>2016</v>
      </c>
      <c r="F999" s="9"/>
      <c r="BE999" s="29">
        <v>67.341059999999999</v>
      </c>
      <c r="BF999" s="29">
        <v>67.084639999999993</v>
      </c>
      <c r="BG999" s="29">
        <v>66.626189999999994</v>
      </c>
      <c r="BH999" s="29">
        <v>66.26397</v>
      </c>
      <c r="BI999" s="29">
        <v>65.928349999999995</v>
      </c>
      <c r="BJ999" s="29">
        <v>65.936459999999997</v>
      </c>
      <c r="BK999" s="29">
        <v>66.427180000000007</v>
      </c>
      <c r="BL999" s="29">
        <v>67.601100000000002</v>
      </c>
      <c r="BM999" s="29">
        <v>70.369309999999999</v>
      </c>
      <c r="BN999" s="29">
        <v>73.698790000000002</v>
      </c>
      <c r="BO999" s="29">
        <v>77.058090000000007</v>
      </c>
      <c r="BP999" s="29">
        <v>78.388559999999998</v>
      </c>
      <c r="BQ999" s="29">
        <v>79.368009999999998</v>
      </c>
      <c r="BR999" s="29">
        <v>80.347269999999995</v>
      </c>
      <c r="BS999" s="29">
        <v>81.016499999999994</v>
      </c>
      <c r="BT999" s="29">
        <v>81.234039999999993</v>
      </c>
      <c r="BU999" s="29">
        <v>80.926400000000001</v>
      </c>
      <c r="BV999" s="29">
        <v>79.990170000000006</v>
      </c>
      <c r="BW999" s="29">
        <v>77.396590000000003</v>
      </c>
      <c r="BX999" s="29">
        <v>74.913150000000002</v>
      </c>
      <c r="BY999" s="29">
        <v>72.599239999999995</v>
      </c>
      <c r="BZ999" s="29">
        <v>71.680409999999995</v>
      </c>
      <c r="CA999" s="29">
        <v>70.647599999999997</v>
      </c>
      <c r="CB999" s="29">
        <v>70.047449999999998</v>
      </c>
    </row>
    <row r="1000" spans="1:105" x14ac:dyDescent="0.25">
      <c r="A1000" s="9" t="s">
        <v>163</v>
      </c>
      <c r="B1000" s="9" t="s">
        <v>165</v>
      </c>
      <c r="C1000" s="9" t="s">
        <v>156</v>
      </c>
      <c r="D1000" s="9" t="s">
        <v>17</v>
      </c>
      <c r="E1000" s="9">
        <v>2017</v>
      </c>
      <c r="F1000" s="9"/>
      <c r="BE1000" s="29">
        <v>67.341059999999999</v>
      </c>
      <c r="BF1000" s="29">
        <v>67.084639999999993</v>
      </c>
      <c r="BG1000" s="29">
        <v>66.626189999999994</v>
      </c>
      <c r="BH1000" s="29">
        <v>66.26397</v>
      </c>
      <c r="BI1000" s="29">
        <v>65.928349999999995</v>
      </c>
      <c r="BJ1000" s="29">
        <v>65.936459999999997</v>
      </c>
      <c r="BK1000" s="29">
        <v>66.427180000000007</v>
      </c>
      <c r="BL1000" s="29">
        <v>67.601100000000002</v>
      </c>
      <c r="BM1000" s="29">
        <v>70.369309999999999</v>
      </c>
      <c r="BN1000" s="29">
        <v>73.698790000000002</v>
      </c>
      <c r="BO1000" s="29">
        <v>77.058090000000007</v>
      </c>
      <c r="BP1000" s="29">
        <v>78.388559999999998</v>
      </c>
      <c r="BQ1000" s="29">
        <v>79.368009999999998</v>
      </c>
      <c r="BR1000" s="29">
        <v>80.347269999999995</v>
      </c>
      <c r="BS1000" s="29">
        <v>81.016499999999994</v>
      </c>
      <c r="BT1000" s="29">
        <v>81.234039999999993</v>
      </c>
      <c r="BU1000" s="29">
        <v>80.926400000000001</v>
      </c>
      <c r="BV1000" s="29">
        <v>79.990170000000006</v>
      </c>
      <c r="BW1000" s="29">
        <v>77.396590000000003</v>
      </c>
      <c r="BX1000" s="29">
        <v>74.913150000000002</v>
      </c>
      <c r="BY1000" s="29">
        <v>72.599239999999995</v>
      </c>
      <c r="BZ1000" s="29">
        <v>71.680409999999995</v>
      </c>
      <c r="CA1000" s="29">
        <v>70.647599999999997</v>
      </c>
      <c r="CB1000" s="29">
        <v>70.047449999999998</v>
      </c>
    </row>
    <row r="1001" spans="1:105" x14ac:dyDescent="0.25">
      <c r="A1001" s="9" t="s">
        <v>163</v>
      </c>
      <c r="B1001" s="9" t="s">
        <v>165</v>
      </c>
      <c r="C1001" s="9" t="s">
        <v>156</v>
      </c>
      <c r="D1001" s="9" t="s">
        <v>17</v>
      </c>
      <c r="E1001" s="9">
        <v>2018</v>
      </c>
      <c r="F1001" s="9"/>
      <c r="BE1001" s="29">
        <v>67.341059999999999</v>
      </c>
      <c r="BF1001" s="29">
        <v>67.084639999999993</v>
      </c>
      <c r="BG1001" s="29">
        <v>66.626189999999994</v>
      </c>
      <c r="BH1001" s="29">
        <v>66.26397</v>
      </c>
      <c r="BI1001" s="29">
        <v>65.928349999999995</v>
      </c>
      <c r="BJ1001" s="29">
        <v>65.936459999999997</v>
      </c>
      <c r="BK1001" s="29">
        <v>66.427180000000007</v>
      </c>
      <c r="BL1001" s="29">
        <v>67.601100000000002</v>
      </c>
      <c r="BM1001" s="29">
        <v>70.369309999999999</v>
      </c>
      <c r="BN1001" s="29">
        <v>73.698790000000002</v>
      </c>
      <c r="BO1001" s="29">
        <v>77.058090000000007</v>
      </c>
      <c r="BP1001" s="29">
        <v>78.388559999999998</v>
      </c>
      <c r="BQ1001" s="29">
        <v>79.368009999999998</v>
      </c>
      <c r="BR1001" s="29">
        <v>80.347269999999995</v>
      </c>
      <c r="BS1001" s="29">
        <v>81.016499999999994</v>
      </c>
      <c r="BT1001" s="29">
        <v>81.234039999999993</v>
      </c>
      <c r="BU1001" s="29">
        <v>80.926400000000001</v>
      </c>
      <c r="BV1001" s="29">
        <v>79.990170000000006</v>
      </c>
      <c r="BW1001" s="29">
        <v>77.396590000000003</v>
      </c>
      <c r="BX1001" s="29">
        <v>74.913150000000002</v>
      </c>
      <c r="BY1001" s="29">
        <v>72.599239999999995</v>
      </c>
      <c r="BZ1001" s="29">
        <v>71.680409999999995</v>
      </c>
      <c r="CA1001" s="29">
        <v>70.647599999999997</v>
      </c>
      <c r="CB1001" s="29">
        <v>70.047449999999998</v>
      </c>
    </row>
    <row r="1002" spans="1:105" x14ac:dyDescent="0.25">
      <c r="A1002" s="9" t="s">
        <v>163</v>
      </c>
      <c r="B1002" s="9" t="s">
        <v>165</v>
      </c>
      <c r="C1002" s="9" t="s">
        <v>156</v>
      </c>
      <c r="D1002" s="9" t="s">
        <v>17</v>
      </c>
      <c r="E1002" s="9">
        <v>2019</v>
      </c>
      <c r="F1002" s="9"/>
      <c r="BE1002" s="29">
        <v>67.341059999999999</v>
      </c>
      <c r="BF1002" s="29">
        <v>67.084639999999993</v>
      </c>
      <c r="BG1002" s="29">
        <v>66.626189999999994</v>
      </c>
      <c r="BH1002" s="29">
        <v>66.26397</v>
      </c>
      <c r="BI1002" s="29">
        <v>65.928349999999995</v>
      </c>
      <c r="BJ1002" s="29">
        <v>65.936459999999997</v>
      </c>
      <c r="BK1002" s="29">
        <v>66.427180000000007</v>
      </c>
      <c r="BL1002" s="29">
        <v>67.601100000000002</v>
      </c>
      <c r="BM1002" s="29">
        <v>70.369309999999999</v>
      </c>
      <c r="BN1002" s="29">
        <v>73.698790000000002</v>
      </c>
      <c r="BO1002" s="29">
        <v>77.058090000000007</v>
      </c>
      <c r="BP1002" s="29">
        <v>78.388559999999998</v>
      </c>
      <c r="BQ1002" s="29">
        <v>79.368009999999998</v>
      </c>
      <c r="BR1002" s="29">
        <v>80.347269999999995</v>
      </c>
      <c r="BS1002" s="29">
        <v>81.016499999999994</v>
      </c>
      <c r="BT1002" s="29">
        <v>81.234039999999993</v>
      </c>
      <c r="BU1002" s="29">
        <v>80.926400000000001</v>
      </c>
      <c r="BV1002" s="29">
        <v>79.990170000000006</v>
      </c>
      <c r="BW1002" s="29">
        <v>77.396590000000003</v>
      </c>
      <c r="BX1002" s="29">
        <v>74.913150000000002</v>
      </c>
      <c r="BY1002" s="29">
        <v>72.599239999999995</v>
      </c>
      <c r="BZ1002" s="29">
        <v>71.680409999999995</v>
      </c>
      <c r="CA1002" s="29">
        <v>70.647599999999997</v>
      </c>
      <c r="CB1002" s="29">
        <v>70.047449999999998</v>
      </c>
    </row>
    <row r="1003" spans="1:105" x14ac:dyDescent="0.25">
      <c r="A1003" s="9" t="s">
        <v>163</v>
      </c>
      <c r="B1003" s="9" t="s">
        <v>165</v>
      </c>
      <c r="C1003" s="9" t="s">
        <v>156</v>
      </c>
      <c r="D1003" s="9" t="s">
        <v>17</v>
      </c>
      <c r="E1003" s="9">
        <v>2020</v>
      </c>
      <c r="F1003" s="9"/>
      <c r="BE1003" s="29">
        <v>67.341059999999999</v>
      </c>
      <c r="BF1003" s="29">
        <v>67.084639999999993</v>
      </c>
      <c r="BG1003" s="29">
        <v>66.626189999999994</v>
      </c>
      <c r="BH1003" s="29">
        <v>66.26397</v>
      </c>
      <c r="BI1003" s="29">
        <v>65.928349999999995</v>
      </c>
      <c r="BJ1003" s="29">
        <v>65.936459999999997</v>
      </c>
      <c r="BK1003" s="29">
        <v>66.427180000000007</v>
      </c>
      <c r="BL1003" s="29">
        <v>67.601100000000002</v>
      </c>
      <c r="BM1003" s="29">
        <v>70.369309999999999</v>
      </c>
      <c r="BN1003" s="29">
        <v>73.698790000000002</v>
      </c>
      <c r="BO1003" s="29">
        <v>77.058090000000007</v>
      </c>
      <c r="BP1003" s="29">
        <v>78.388559999999998</v>
      </c>
      <c r="BQ1003" s="29">
        <v>79.368009999999998</v>
      </c>
      <c r="BR1003" s="29">
        <v>80.347269999999995</v>
      </c>
      <c r="BS1003" s="29">
        <v>81.016499999999994</v>
      </c>
      <c r="BT1003" s="29">
        <v>81.234039999999993</v>
      </c>
      <c r="BU1003" s="29">
        <v>80.926400000000001</v>
      </c>
      <c r="BV1003" s="29">
        <v>79.990170000000006</v>
      </c>
      <c r="BW1003" s="29">
        <v>77.396590000000003</v>
      </c>
      <c r="BX1003" s="29">
        <v>74.913150000000002</v>
      </c>
      <c r="BY1003" s="29">
        <v>72.599239999999995</v>
      </c>
      <c r="BZ1003" s="29">
        <v>71.680409999999995</v>
      </c>
      <c r="CA1003" s="29">
        <v>70.647599999999997</v>
      </c>
      <c r="CB1003" s="29">
        <v>70.047449999999998</v>
      </c>
    </row>
    <row r="1004" spans="1:105" x14ac:dyDescent="0.25">
      <c r="A1004" s="9" t="s">
        <v>163</v>
      </c>
      <c r="B1004" s="9" t="s">
        <v>165</v>
      </c>
      <c r="C1004" s="9" t="s">
        <v>156</v>
      </c>
      <c r="D1004" s="9" t="s">
        <v>17</v>
      </c>
      <c r="E1004" s="9">
        <v>2021</v>
      </c>
      <c r="F1004" s="9"/>
      <c r="BE1004" s="29">
        <v>67.341059999999999</v>
      </c>
      <c r="BF1004" s="29">
        <v>67.084639999999993</v>
      </c>
      <c r="BG1004" s="29">
        <v>66.626189999999994</v>
      </c>
      <c r="BH1004" s="29">
        <v>66.26397</v>
      </c>
      <c r="BI1004" s="29">
        <v>65.928349999999995</v>
      </c>
      <c r="BJ1004" s="29">
        <v>65.936459999999997</v>
      </c>
      <c r="BK1004" s="29">
        <v>66.427180000000007</v>
      </c>
      <c r="BL1004" s="29">
        <v>67.601100000000002</v>
      </c>
      <c r="BM1004" s="29">
        <v>70.369309999999999</v>
      </c>
      <c r="BN1004" s="29">
        <v>73.698790000000002</v>
      </c>
      <c r="BO1004" s="29">
        <v>77.058090000000007</v>
      </c>
      <c r="BP1004" s="29">
        <v>78.388559999999998</v>
      </c>
      <c r="BQ1004" s="29">
        <v>79.368009999999998</v>
      </c>
      <c r="BR1004" s="29">
        <v>80.347269999999995</v>
      </c>
      <c r="BS1004" s="29">
        <v>81.016499999999994</v>
      </c>
      <c r="BT1004" s="29">
        <v>81.234039999999993</v>
      </c>
      <c r="BU1004" s="29">
        <v>80.926400000000001</v>
      </c>
      <c r="BV1004" s="29">
        <v>79.990170000000006</v>
      </c>
      <c r="BW1004" s="29">
        <v>77.396590000000003</v>
      </c>
      <c r="BX1004" s="29">
        <v>74.913150000000002</v>
      </c>
      <c r="BY1004" s="29">
        <v>72.599239999999995</v>
      </c>
      <c r="BZ1004" s="29">
        <v>71.680409999999995</v>
      </c>
      <c r="CA1004" s="29">
        <v>70.647599999999997</v>
      </c>
      <c r="CB1004" s="29">
        <v>70.047449999999998</v>
      </c>
    </row>
    <row r="1005" spans="1:105" x14ac:dyDescent="0.25">
      <c r="A1005" s="9" t="s">
        <v>163</v>
      </c>
      <c r="B1005" s="9" t="s">
        <v>165</v>
      </c>
      <c r="C1005" s="9" t="s">
        <v>156</v>
      </c>
      <c r="D1005" s="9" t="s">
        <v>17</v>
      </c>
      <c r="E1005" s="9">
        <v>2022</v>
      </c>
      <c r="F1005" s="9"/>
      <c r="BE1005" s="29">
        <v>67.341059999999999</v>
      </c>
      <c r="BF1005" s="29">
        <v>67.084639999999993</v>
      </c>
      <c r="BG1005" s="29">
        <v>66.626189999999994</v>
      </c>
      <c r="BH1005" s="29">
        <v>66.26397</v>
      </c>
      <c r="BI1005" s="29">
        <v>65.928349999999995</v>
      </c>
      <c r="BJ1005" s="29">
        <v>65.936459999999997</v>
      </c>
      <c r="BK1005" s="29">
        <v>66.427180000000007</v>
      </c>
      <c r="BL1005" s="29">
        <v>67.601100000000002</v>
      </c>
      <c r="BM1005" s="29">
        <v>70.369309999999999</v>
      </c>
      <c r="BN1005" s="29">
        <v>73.698790000000002</v>
      </c>
      <c r="BO1005" s="29">
        <v>77.058090000000007</v>
      </c>
      <c r="BP1005" s="29">
        <v>78.388559999999998</v>
      </c>
      <c r="BQ1005" s="29">
        <v>79.368009999999998</v>
      </c>
      <c r="BR1005" s="29">
        <v>80.347269999999995</v>
      </c>
      <c r="BS1005" s="29">
        <v>81.016499999999994</v>
      </c>
      <c r="BT1005" s="29">
        <v>81.234039999999993</v>
      </c>
      <c r="BU1005" s="29">
        <v>80.926400000000001</v>
      </c>
      <c r="BV1005" s="29">
        <v>79.990170000000006</v>
      </c>
      <c r="BW1005" s="29">
        <v>77.396590000000003</v>
      </c>
      <c r="BX1005" s="29">
        <v>74.913150000000002</v>
      </c>
      <c r="BY1005" s="29">
        <v>72.599239999999995</v>
      </c>
      <c r="BZ1005" s="29">
        <v>71.680409999999995</v>
      </c>
      <c r="CA1005" s="29">
        <v>70.647599999999997</v>
      </c>
      <c r="CB1005" s="29">
        <v>70.047449999999998</v>
      </c>
    </row>
    <row r="1006" spans="1:105" x14ac:dyDescent="0.25">
      <c r="A1006" s="9" t="s">
        <v>163</v>
      </c>
      <c r="B1006" s="9" t="s">
        <v>165</v>
      </c>
      <c r="C1006" s="9" t="s">
        <v>156</v>
      </c>
      <c r="D1006" s="9" t="s">
        <v>17</v>
      </c>
      <c r="E1006" s="9">
        <v>2023</v>
      </c>
      <c r="F1006" s="9"/>
      <c r="BE1006" s="29">
        <v>67.341059999999999</v>
      </c>
      <c r="BF1006" s="29">
        <v>67.084639999999993</v>
      </c>
      <c r="BG1006" s="29">
        <v>66.626189999999994</v>
      </c>
      <c r="BH1006" s="29">
        <v>66.26397</v>
      </c>
      <c r="BI1006" s="29">
        <v>65.928349999999995</v>
      </c>
      <c r="BJ1006" s="29">
        <v>65.936459999999997</v>
      </c>
      <c r="BK1006" s="29">
        <v>66.427180000000007</v>
      </c>
      <c r="BL1006" s="29">
        <v>67.601100000000002</v>
      </c>
      <c r="BM1006" s="29">
        <v>70.369309999999999</v>
      </c>
      <c r="BN1006" s="29">
        <v>73.698790000000002</v>
      </c>
      <c r="BO1006" s="29">
        <v>77.058090000000007</v>
      </c>
      <c r="BP1006" s="29">
        <v>78.388559999999998</v>
      </c>
      <c r="BQ1006" s="29">
        <v>79.368009999999998</v>
      </c>
      <c r="BR1006" s="29">
        <v>80.347269999999995</v>
      </c>
      <c r="BS1006" s="29">
        <v>81.016499999999994</v>
      </c>
      <c r="BT1006" s="29">
        <v>81.234039999999993</v>
      </c>
      <c r="BU1006" s="29">
        <v>80.926400000000001</v>
      </c>
      <c r="BV1006" s="29">
        <v>79.990170000000006</v>
      </c>
      <c r="BW1006" s="29">
        <v>77.396590000000003</v>
      </c>
      <c r="BX1006" s="29">
        <v>74.913150000000002</v>
      </c>
      <c r="BY1006" s="29">
        <v>72.599239999999995</v>
      </c>
      <c r="BZ1006" s="29">
        <v>71.680409999999995</v>
      </c>
      <c r="CA1006" s="29">
        <v>70.647599999999997</v>
      </c>
      <c r="CB1006" s="29">
        <v>70.047449999999998</v>
      </c>
    </row>
    <row r="1007" spans="1:105" x14ac:dyDescent="0.25">
      <c r="A1007" s="9" t="s">
        <v>163</v>
      </c>
      <c r="B1007" s="9" t="s">
        <v>165</v>
      </c>
      <c r="C1007" s="9" t="s">
        <v>156</v>
      </c>
      <c r="D1007" s="9" t="s">
        <v>17</v>
      </c>
      <c r="E1007" s="9">
        <v>2024</v>
      </c>
      <c r="F1007" s="9"/>
      <c r="BE1007" s="29">
        <v>67.341059999999999</v>
      </c>
      <c r="BF1007" s="29">
        <v>67.084639999999993</v>
      </c>
      <c r="BG1007" s="29">
        <v>66.626189999999994</v>
      </c>
      <c r="BH1007" s="29">
        <v>66.26397</v>
      </c>
      <c r="BI1007" s="29">
        <v>65.928349999999995</v>
      </c>
      <c r="BJ1007" s="29">
        <v>65.936459999999997</v>
      </c>
      <c r="BK1007" s="29">
        <v>66.427180000000007</v>
      </c>
      <c r="BL1007" s="29">
        <v>67.601100000000002</v>
      </c>
      <c r="BM1007" s="29">
        <v>70.369309999999999</v>
      </c>
      <c r="BN1007" s="29">
        <v>73.698790000000002</v>
      </c>
      <c r="BO1007" s="29">
        <v>77.058090000000007</v>
      </c>
      <c r="BP1007" s="29">
        <v>78.388559999999998</v>
      </c>
      <c r="BQ1007" s="29">
        <v>79.368009999999998</v>
      </c>
      <c r="BR1007" s="29">
        <v>80.347269999999995</v>
      </c>
      <c r="BS1007" s="29">
        <v>81.016499999999994</v>
      </c>
      <c r="BT1007" s="29">
        <v>81.234039999999993</v>
      </c>
      <c r="BU1007" s="29">
        <v>80.926400000000001</v>
      </c>
      <c r="BV1007" s="29">
        <v>79.990170000000006</v>
      </c>
      <c r="BW1007" s="29">
        <v>77.396590000000003</v>
      </c>
      <c r="BX1007" s="29">
        <v>74.913150000000002</v>
      </c>
      <c r="BY1007" s="29">
        <v>72.599239999999995</v>
      </c>
      <c r="BZ1007" s="29">
        <v>71.680409999999995</v>
      </c>
      <c r="CA1007" s="29">
        <v>70.647599999999997</v>
      </c>
      <c r="CB1007" s="29">
        <v>70.047449999999998</v>
      </c>
    </row>
    <row r="1008" spans="1:105" x14ac:dyDescent="0.25">
      <c r="A1008" s="9" t="s">
        <v>163</v>
      </c>
      <c r="B1008" s="9" t="s">
        <v>165</v>
      </c>
      <c r="C1008" s="9" t="s">
        <v>156</v>
      </c>
      <c r="D1008" s="9" t="s">
        <v>17</v>
      </c>
      <c r="E1008" s="9">
        <v>2025</v>
      </c>
      <c r="F1008" s="9"/>
      <c r="BE1008" s="29">
        <v>67.341059999999999</v>
      </c>
      <c r="BF1008" s="29">
        <v>67.084639999999993</v>
      </c>
      <c r="BG1008" s="29">
        <v>66.626189999999994</v>
      </c>
      <c r="BH1008" s="29">
        <v>66.26397</v>
      </c>
      <c r="BI1008" s="29">
        <v>65.928349999999995</v>
      </c>
      <c r="BJ1008" s="29">
        <v>65.936459999999997</v>
      </c>
      <c r="BK1008" s="29">
        <v>66.427180000000007</v>
      </c>
      <c r="BL1008" s="29">
        <v>67.601100000000002</v>
      </c>
      <c r="BM1008" s="29">
        <v>70.369309999999999</v>
      </c>
      <c r="BN1008" s="29">
        <v>73.698790000000002</v>
      </c>
      <c r="BO1008" s="29">
        <v>77.058090000000007</v>
      </c>
      <c r="BP1008" s="29">
        <v>78.388559999999998</v>
      </c>
      <c r="BQ1008" s="29">
        <v>79.368009999999998</v>
      </c>
      <c r="BR1008" s="29">
        <v>80.347269999999995</v>
      </c>
      <c r="BS1008" s="29">
        <v>81.016499999999994</v>
      </c>
      <c r="BT1008" s="29">
        <v>81.234039999999993</v>
      </c>
      <c r="BU1008" s="29">
        <v>80.926400000000001</v>
      </c>
      <c r="BV1008" s="29">
        <v>79.990170000000006</v>
      </c>
      <c r="BW1008" s="29">
        <v>77.396590000000003</v>
      </c>
      <c r="BX1008" s="29">
        <v>74.913150000000002</v>
      </c>
      <c r="BY1008" s="29">
        <v>72.599239999999995</v>
      </c>
      <c r="BZ1008" s="29">
        <v>71.680409999999995</v>
      </c>
      <c r="CA1008" s="29">
        <v>70.647599999999997</v>
      </c>
      <c r="CB1008" s="29">
        <v>70.047449999999998</v>
      </c>
    </row>
    <row r="1009" spans="1:80" x14ac:dyDescent="0.25">
      <c r="A1009" s="9" t="s">
        <v>163</v>
      </c>
      <c r="B1009" s="9" t="s">
        <v>165</v>
      </c>
      <c r="C1009" s="9" t="s">
        <v>156</v>
      </c>
      <c r="D1009" s="9" t="s">
        <v>17</v>
      </c>
      <c r="E1009" s="9">
        <v>2026</v>
      </c>
      <c r="F1009" s="9"/>
      <c r="BE1009" s="29">
        <v>67.341059999999999</v>
      </c>
      <c r="BF1009" s="29">
        <v>67.084639999999993</v>
      </c>
      <c r="BG1009" s="29">
        <v>66.626189999999994</v>
      </c>
      <c r="BH1009" s="29">
        <v>66.26397</v>
      </c>
      <c r="BI1009" s="29">
        <v>65.928349999999995</v>
      </c>
      <c r="BJ1009" s="29">
        <v>65.936459999999997</v>
      </c>
      <c r="BK1009" s="29">
        <v>66.427180000000007</v>
      </c>
      <c r="BL1009" s="29">
        <v>67.601100000000002</v>
      </c>
      <c r="BM1009" s="29">
        <v>70.369309999999999</v>
      </c>
      <c r="BN1009" s="29">
        <v>73.698790000000002</v>
      </c>
      <c r="BO1009" s="29">
        <v>77.058090000000007</v>
      </c>
      <c r="BP1009" s="29">
        <v>78.388559999999998</v>
      </c>
      <c r="BQ1009" s="29">
        <v>79.368009999999998</v>
      </c>
      <c r="BR1009" s="29">
        <v>80.347269999999995</v>
      </c>
      <c r="BS1009" s="29">
        <v>81.016499999999994</v>
      </c>
      <c r="BT1009" s="29">
        <v>81.234039999999993</v>
      </c>
      <c r="BU1009" s="29">
        <v>80.926400000000001</v>
      </c>
      <c r="BV1009" s="29">
        <v>79.990170000000006</v>
      </c>
      <c r="BW1009" s="29">
        <v>77.396590000000003</v>
      </c>
      <c r="BX1009" s="29">
        <v>74.913150000000002</v>
      </c>
      <c r="BY1009" s="29">
        <v>72.599239999999995</v>
      </c>
      <c r="BZ1009" s="29">
        <v>71.680409999999995</v>
      </c>
      <c r="CA1009" s="29">
        <v>70.647599999999997</v>
      </c>
      <c r="CB1009" s="29">
        <v>70.047449999999998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E37"/>
  <sheetViews>
    <sheetView workbookViewId="0">
      <selection activeCell="G20" sqref="G20"/>
    </sheetView>
  </sheetViews>
  <sheetFormatPr defaultRowHeight="15" x14ac:dyDescent="0.25"/>
  <sheetData>
    <row r="1" spans="1:4" x14ac:dyDescent="0.25">
      <c r="A1" t="s">
        <v>142</v>
      </c>
      <c r="B1" t="s">
        <v>141</v>
      </c>
      <c r="C1" t="s">
        <v>166</v>
      </c>
      <c r="D1" t="s">
        <v>108</v>
      </c>
    </row>
    <row r="2" spans="1:4" x14ac:dyDescent="0.25">
      <c r="A2">
        <v>2015</v>
      </c>
      <c r="B2">
        <v>5</v>
      </c>
      <c r="C2" t="s">
        <v>164</v>
      </c>
      <c r="D2">
        <v>173</v>
      </c>
    </row>
    <row r="3" spans="1:4" x14ac:dyDescent="0.25">
      <c r="A3">
        <v>2015</v>
      </c>
      <c r="B3">
        <v>6</v>
      </c>
      <c r="C3" t="s">
        <v>164</v>
      </c>
      <c r="D3">
        <v>194</v>
      </c>
    </row>
    <row r="4" spans="1:4" x14ac:dyDescent="0.25">
      <c r="A4">
        <v>2015</v>
      </c>
      <c r="B4">
        <v>7</v>
      </c>
      <c r="C4" t="s">
        <v>164</v>
      </c>
      <c r="D4">
        <v>168</v>
      </c>
    </row>
    <row r="5" spans="1:4" x14ac:dyDescent="0.25">
      <c r="A5">
        <v>2015</v>
      </c>
      <c r="B5">
        <v>8</v>
      </c>
      <c r="C5" t="s">
        <v>164</v>
      </c>
      <c r="D5">
        <v>157</v>
      </c>
    </row>
    <row r="6" spans="1:4" x14ac:dyDescent="0.25">
      <c r="A6">
        <v>2015</v>
      </c>
      <c r="B6">
        <v>9</v>
      </c>
      <c r="C6" t="s">
        <v>164</v>
      </c>
      <c r="D6">
        <v>156</v>
      </c>
    </row>
    <row r="7" spans="1:4" x14ac:dyDescent="0.25">
      <c r="A7">
        <v>2015</v>
      </c>
      <c r="B7">
        <v>10</v>
      </c>
      <c r="C7" t="s">
        <v>164</v>
      </c>
      <c r="D7">
        <v>160</v>
      </c>
    </row>
    <row r="8" spans="1:4" x14ac:dyDescent="0.25">
      <c r="A8">
        <v>2015</v>
      </c>
      <c r="B8">
        <v>5</v>
      </c>
      <c r="C8" t="s">
        <v>162</v>
      </c>
      <c r="D8">
        <v>123</v>
      </c>
    </row>
    <row r="9" spans="1:4" x14ac:dyDescent="0.25">
      <c r="A9">
        <v>2015</v>
      </c>
      <c r="B9">
        <v>6</v>
      </c>
      <c r="C9" t="s">
        <v>162</v>
      </c>
      <c r="D9">
        <v>131</v>
      </c>
    </row>
    <row r="10" spans="1:4" x14ac:dyDescent="0.25">
      <c r="A10">
        <v>2015</v>
      </c>
      <c r="B10">
        <v>7</v>
      </c>
      <c r="C10" t="s">
        <v>162</v>
      </c>
      <c r="D10">
        <v>130</v>
      </c>
    </row>
    <row r="11" spans="1:4" x14ac:dyDescent="0.25">
      <c r="A11">
        <v>2015</v>
      </c>
      <c r="B11">
        <v>8</v>
      </c>
      <c r="C11" t="s">
        <v>162</v>
      </c>
      <c r="D11">
        <v>125</v>
      </c>
    </row>
    <row r="12" spans="1:4" x14ac:dyDescent="0.25">
      <c r="A12">
        <v>2015</v>
      </c>
      <c r="B12">
        <v>9</v>
      </c>
      <c r="C12" t="s">
        <v>162</v>
      </c>
      <c r="D12">
        <v>123</v>
      </c>
    </row>
    <row r="13" spans="1:4" x14ac:dyDescent="0.25">
      <c r="A13">
        <v>2015</v>
      </c>
      <c r="B13">
        <v>10</v>
      </c>
      <c r="C13" t="s">
        <v>162</v>
      </c>
      <c r="D13">
        <v>122</v>
      </c>
    </row>
    <row r="14" spans="1:4" x14ac:dyDescent="0.25">
      <c r="A14">
        <v>2015</v>
      </c>
      <c r="B14">
        <v>5</v>
      </c>
      <c r="C14" t="s">
        <v>165</v>
      </c>
      <c r="D14">
        <v>70</v>
      </c>
    </row>
    <row r="15" spans="1:4" x14ac:dyDescent="0.25">
      <c r="A15">
        <v>2015</v>
      </c>
      <c r="B15">
        <v>6</v>
      </c>
      <c r="C15" t="s">
        <v>165</v>
      </c>
      <c r="D15">
        <v>70</v>
      </c>
    </row>
    <row r="16" spans="1:4" x14ac:dyDescent="0.25">
      <c r="A16">
        <v>2015</v>
      </c>
      <c r="B16">
        <v>7</v>
      </c>
      <c r="C16" t="s">
        <v>165</v>
      </c>
      <c r="D16">
        <v>70</v>
      </c>
    </row>
    <row r="17" spans="1:5" x14ac:dyDescent="0.25">
      <c r="A17">
        <v>2015</v>
      </c>
      <c r="B17">
        <v>8</v>
      </c>
      <c r="C17" t="s">
        <v>165</v>
      </c>
      <c r="D17">
        <v>60</v>
      </c>
    </row>
    <row r="18" spans="1:5" x14ac:dyDescent="0.25">
      <c r="A18">
        <v>2015</v>
      </c>
      <c r="B18">
        <v>9</v>
      </c>
      <c r="C18" t="s">
        <v>165</v>
      </c>
      <c r="D18">
        <v>60</v>
      </c>
    </row>
    <row r="19" spans="1:5" x14ac:dyDescent="0.25">
      <c r="A19">
        <v>2015</v>
      </c>
      <c r="B19">
        <v>10</v>
      </c>
      <c r="C19" t="s">
        <v>165</v>
      </c>
      <c r="D19">
        <v>60</v>
      </c>
    </row>
    <row r="20" spans="1:5" x14ac:dyDescent="0.25">
      <c r="A20">
        <v>2016</v>
      </c>
      <c r="B20">
        <v>5</v>
      </c>
      <c r="C20" t="s">
        <v>164</v>
      </c>
      <c r="D20" s="9">
        <v>160</v>
      </c>
      <c r="E20" s="9"/>
    </row>
    <row r="21" spans="1:5" x14ac:dyDescent="0.25">
      <c r="A21">
        <v>2016</v>
      </c>
      <c r="B21">
        <v>6</v>
      </c>
      <c r="C21" t="s">
        <v>164</v>
      </c>
      <c r="D21" s="9">
        <v>160</v>
      </c>
      <c r="E21" s="9"/>
    </row>
    <row r="22" spans="1:5" x14ac:dyDescent="0.25">
      <c r="A22">
        <v>2016</v>
      </c>
      <c r="B22">
        <v>7</v>
      </c>
      <c r="C22" t="s">
        <v>164</v>
      </c>
      <c r="D22" s="9">
        <v>160</v>
      </c>
      <c r="E22" s="9"/>
    </row>
    <row r="23" spans="1:5" x14ac:dyDescent="0.25">
      <c r="A23">
        <v>2016</v>
      </c>
      <c r="B23">
        <v>8</v>
      </c>
      <c r="C23" t="s">
        <v>164</v>
      </c>
      <c r="D23" s="9">
        <v>160</v>
      </c>
      <c r="E23" s="9"/>
    </row>
    <row r="24" spans="1:5" x14ac:dyDescent="0.25">
      <c r="A24">
        <v>2016</v>
      </c>
      <c r="B24">
        <v>9</v>
      </c>
      <c r="C24" t="s">
        <v>164</v>
      </c>
      <c r="D24" s="9">
        <v>160</v>
      </c>
      <c r="E24" s="9"/>
    </row>
    <row r="25" spans="1:5" x14ac:dyDescent="0.25">
      <c r="A25">
        <v>2016</v>
      </c>
      <c r="B25">
        <v>10</v>
      </c>
      <c r="C25" t="s">
        <v>164</v>
      </c>
      <c r="D25" s="9">
        <v>160</v>
      </c>
      <c r="E25" s="9"/>
    </row>
    <row r="26" spans="1:5" x14ac:dyDescent="0.25">
      <c r="A26">
        <v>2016</v>
      </c>
      <c r="B26">
        <v>5</v>
      </c>
      <c r="C26" t="s">
        <v>162</v>
      </c>
      <c r="D26" s="9">
        <v>122</v>
      </c>
    </row>
    <row r="27" spans="1:5" x14ac:dyDescent="0.25">
      <c r="A27">
        <v>2016</v>
      </c>
      <c r="B27">
        <v>6</v>
      </c>
      <c r="C27" t="s">
        <v>162</v>
      </c>
      <c r="D27" s="9">
        <v>122</v>
      </c>
    </row>
    <row r="28" spans="1:5" x14ac:dyDescent="0.25">
      <c r="A28">
        <v>2016</v>
      </c>
      <c r="B28">
        <v>7</v>
      </c>
      <c r="C28" t="s">
        <v>162</v>
      </c>
      <c r="D28" s="9">
        <v>122</v>
      </c>
    </row>
    <row r="29" spans="1:5" x14ac:dyDescent="0.25">
      <c r="A29">
        <v>2016</v>
      </c>
      <c r="B29">
        <v>8</v>
      </c>
      <c r="C29" t="s">
        <v>162</v>
      </c>
      <c r="D29" s="9">
        <v>122</v>
      </c>
    </row>
    <row r="30" spans="1:5" x14ac:dyDescent="0.25">
      <c r="A30">
        <v>2016</v>
      </c>
      <c r="B30">
        <v>9</v>
      </c>
      <c r="C30" t="s">
        <v>162</v>
      </c>
      <c r="D30" s="9">
        <v>122</v>
      </c>
    </row>
    <row r="31" spans="1:5" x14ac:dyDescent="0.25">
      <c r="A31">
        <v>2016</v>
      </c>
      <c r="B31">
        <v>10</v>
      </c>
      <c r="C31" t="s">
        <v>162</v>
      </c>
      <c r="D31" s="9">
        <v>122</v>
      </c>
    </row>
    <row r="32" spans="1:5" x14ac:dyDescent="0.25">
      <c r="A32">
        <v>2016</v>
      </c>
      <c r="B32">
        <v>5</v>
      </c>
      <c r="C32" t="s">
        <v>165</v>
      </c>
      <c r="D32">
        <v>60</v>
      </c>
    </row>
    <row r="33" spans="1:4" x14ac:dyDescent="0.25">
      <c r="A33">
        <v>2016</v>
      </c>
      <c r="B33">
        <v>6</v>
      </c>
      <c r="C33" t="s">
        <v>165</v>
      </c>
      <c r="D33">
        <v>60</v>
      </c>
    </row>
    <row r="34" spans="1:4" x14ac:dyDescent="0.25">
      <c r="A34">
        <v>2016</v>
      </c>
      <c r="B34">
        <v>7</v>
      </c>
      <c r="C34" t="s">
        <v>165</v>
      </c>
      <c r="D34">
        <v>60</v>
      </c>
    </row>
    <row r="35" spans="1:4" x14ac:dyDescent="0.25">
      <c r="A35">
        <v>2016</v>
      </c>
      <c r="B35">
        <v>8</v>
      </c>
      <c r="C35" t="s">
        <v>165</v>
      </c>
      <c r="D35">
        <v>60</v>
      </c>
    </row>
    <row r="36" spans="1:4" x14ac:dyDescent="0.25">
      <c r="A36">
        <v>2016</v>
      </c>
      <c r="B36">
        <v>9</v>
      </c>
      <c r="C36" t="s">
        <v>165</v>
      </c>
      <c r="D36">
        <v>60</v>
      </c>
    </row>
    <row r="37" spans="1:4" x14ac:dyDescent="0.25">
      <c r="A37">
        <v>2016</v>
      </c>
      <c r="B37">
        <v>10</v>
      </c>
      <c r="C37" t="s">
        <v>165</v>
      </c>
      <c r="D37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21</vt:i4>
      </vt:variant>
    </vt:vector>
  </HeadingPairs>
  <TitlesOfParts>
    <vt:vector size="25" baseType="lpstr">
      <vt:lpstr>Table</vt:lpstr>
      <vt:lpstr>dropdown_menus</vt:lpstr>
      <vt:lpstr>Data_ex_Ante</vt:lpstr>
      <vt:lpstr>Enrollment</vt:lpstr>
      <vt:lpstr>DayType</vt:lpstr>
      <vt:lpstr>DayTypes</vt:lpstr>
      <vt:lpstr>DR_Program</vt:lpstr>
      <vt:lpstr>EnrollmentForecast</vt:lpstr>
      <vt:lpstr>ForecastYr</vt:lpstr>
      <vt:lpstr>ForecastYrs</vt:lpstr>
      <vt:lpstr>ImpactLevel</vt:lpstr>
      <vt:lpstr>ImpactLevels</vt:lpstr>
      <vt:lpstr>LookupDaytype</vt:lpstr>
      <vt:lpstr>LookupMonth</vt:lpstr>
      <vt:lpstr>LookupProductId</vt:lpstr>
      <vt:lpstr>LookupWDaytype</vt:lpstr>
      <vt:lpstr>LookupWeatherYr</vt:lpstr>
      <vt:lpstr>LookupWMonth</vt:lpstr>
      <vt:lpstr>LookupYr</vt:lpstr>
      <vt:lpstr>Months</vt:lpstr>
      <vt:lpstr>NoticeGroup</vt:lpstr>
      <vt:lpstr>NoticeGroups</vt:lpstr>
      <vt:lpstr>ResultType</vt:lpstr>
      <vt:lpstr>WeatherYr</vt:lpstr>
      <vt:lpstr>WeatherYrs</vt:lpstr>
    </vt:vector>
  </TitlesOfParts>
  <Company>AMERESCO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Abigail;kchiccarelli</dc:creator>
  <cp:lastModifiedBy>Owner</cp:lastModifiedBy>
  <dcterms:created xsi:type="dcterms:W3CDTF">2015-12-29T21:28:55Z</dcterms:created>
  <dcterms:modified xsi:type="dcterms:W3CDTF">2016-05-10T00:43:51Z</dcterms:modified>
</cp:coreProperties>
</file>