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25" windowWidth="17820" windowHeight="10815"/>
  </bookViews>
  <sheets>
    <sheet name="Inputs-Results" sheetId="2" r:id="rId1"/>
    <sheet name="Ex-Post Impact Tables DATA" sheetId="1" r:id="rId2"/>
    <sheet name="Lookup" sheetId="3" r:id="rId3"/>
  </sheets>
  <definedNames>
    <definedName name="_xlnm._FilterDatabase" localSheetId="1" hidden="1">'Ex-Post Impact Tables DATA'!$A$1:$O$2689</definedName>
    <definedName name="acctsemployed">'Inputs-Results'!$B$14</definedName>
    <definedName name="category">'Inputs-Results'!$B$7</definedName>
    <definedName name="categorylist">Lookup!$M$6:$M$46</definedName>
    <definedName name="CategoryOptions">Lookup!#REF!</definedName>
    <definedName name="Class">'Inputs-Results'!#REF!</definedName>
    <definedName name="ClassList">Lookup!#REF!</definedName>
    <definedName name="criteria1">Lookup!$A$5:$C$6</definedName>
    <definedName name="criteria10">Lookup!$A$23:$C$24</definedName>
    <definedName name="criteria11">Lookup!$A$25:$C$26</definedName>
    <definedName name="criteria12">Lookup!$A$27:$C$28</definedName>
    <definedName name="criteria13">Lookup!$A$29:$C$30</definedName>
    <definedName name="criteria14">Lookup!$A$31:$C$32</definedName>
    <definedName name="criteria15">Lookup!$A$33:$C$34</definedName>
    <definedName name="criteria16">Lookup!$A$35:$C$36</definedName>
    <definedName name="criteria17">Lookup!$A$37:$C$38</definedName>
    <definedName name="criteria18">Lookup!$A$39:$C$40</definedName>
    <definedName name="criteria19">Lookup!$A$41:$C$42</definedName>
    <definedName name="criteria2">Lookup!$A$7:$C$8</definedName>
    <definedName name="criteria20">Lookup!$A$43:$C$44</definedName>
    <definedName name="criteria21">Lookup!$A$45:$C$46</definedName>
    <definedName name="criteria22">Lookup!$A$47:$C$48</definedName>
    <definedName name="criteria23">Lookup!$A$49:$C$50</definedName>
    <definedName name="criteria24">Lookup!$A$51:$C$52</definedName>
    <definedName name="criteria3">Lookup!$A$9:$C$10</definedName>
    <definedName name="criteria4">Lookup!$A$11:$C$12</definedName>
    <definedName name="criteria5">Lookup!$A$13:$C$14</definedName>
    <definedName name="criteria6">Lookup!$A$15:$C$16</definedName>
    <definedName name="criteria7">Lookup!$A$17:$C$18</definedName>
    <definedName name="criteria8">Lookup!$A$19:$C$20</definedName>
    <definedName name="criteria9">Lookup!$A$21:$C$22</definedName>
    <definedName name="criteriadaily">Lookup!$A$5:$B$6</definedName>
    <definedName name="DATA">'Ex-Post Impact Tables DATA'!$A:$O</definedName>
    <definedName name="DayType">'Inputs-Results'!$B$8</definedName>
    <definedName name="Event">'Inputs-Results'!$B$6</definedName>
    <definedName name="eventdays">Lookup!#REF!</definedName>
    <definedName name="eventlist">Lookup!$M$49:$M$73</definedName>
    <definedName name="totalaccts">'Inputs-Results'!$B$15</definedName>
    <definedName name="Typeofresults">'Inputs-Results'!$B$5</definedName>
    <definedName name="units">Lookup!$M$76</definedName>
    <definedName name="YearType">'Inputs-Results'!$B$6</definedName>
  </definedNames>
  <calcPr calcId="125725"/>
</workbook>
</file>

<file path=xl/calcChain.xml><?xml version="1.0" encoding="utf-8"?>
<calcChain xmlns="http://schemas.openxmlformats.org/spreadsheetml/2006/main">
  <c r="E3" i="2"/>
  <c r="M76" i="3"/>
  <c r="B28"/>
  <c r="A28"/>
  <c r="B34"/>
  <c r="A34"/>
  <c r="B36"/>
  <c r="A36"/>
  <c r="B38"/>
  <c r="A38"/>
  <c r="B40"/>
  <c r="A40"/>
  <c r="B42"/>
  <c r="A42"/>
  <c r="A6"/>
  <c r="B6"/>
  <c r="B15" i="2" s="1"/>
  <c r="B8" i="3"/>
  <c r="A8"/>
  <c r="B10"/>
  <c r="A10"/>
  <c r="B12"/>
  <c r="A12"/>
  <c r="B14"/>
  <c r="A14"/>
  <c r="B16"/>
  <c r="A16"/>
  <c r="B18"/>
  <c r="A18"/>
  <c r="B20"/>
  <c r="A20"/>
  <c r="B22"/>
  <c r="A22"/>
  <c r="B24"/>
  <c r="A24"/>
  <c r="B26"/>
  <c r="A26"/>
  <c r="B30"/>
  <c r="A30"/>
  <c r="B32"/>
  <c r="A32"/>
  <c r="B44"/>
  <c r="A44"/>
  <c r="B46"/>
  <c r="A46"/>
  <c r="B48"/>
  <c r="A48"/>
  <c r="B50"/>
  <c r="A50"/>
  <c r="B52"/>
  <c r="A52"/>
  <c r="F31" i="2"/>
  <c r="F5"/>
  <c r="H5"/>
  <c r="G5"/>
  <c r="B14" l="1"/>
  <c r="J30"/>
  <c r="L29"/>
  <c r="N28"/>
  <c r="H27"/>
  <c r="L26"/>
  <c r="L20"/>
  <c r="H19"/>
  <c r="L17"/>
  <c r="J16"/>
  <c r="J15"/>
  <c r="N14"/>
  <c r="L13"/>
  <c r="N12"/>
  <c r="L11"/>
  <c r="G10"/>
  <c r="L9"/>
  <c r="N8"/>
  <c r="L7"/>
  <c r="L25"/>
  <c r="N24"/>
  <c r="J23"/>
  <c r="N22"/>
  <c r="F21"/>
  <c r="J18"/>
  <c r="N21"/>
  <c r="H18"/>
  <c r="M23"/>
  <c r="L28"/>
  <c r="K22"/>
  <c r="K21"/>
  <c r="O26"/>
  <c r="K25"/>
  <c r="F14"/>
  <c r="M24"/>
  <c r="O22"/>
  <c r="O9"/>
  <c r="O23"/>
  <c r="H21"/>
  <c r="L22"/>
  <c r="F18"/>
  <c r="I18" s="1"/>
  <c r="M18"/>
  <c r="N18"/>
  <c r="F29"/>
  <c r="K15"/>
  <c r="K7"/>
  <c r="G20"/>
  <c r="F8"/>
  <c r="O27"/>
  <c r="O17"/>
  <c r="M12"/>
  <c r="M8"/>
  <c r="H7"/>
  <c r="N25"/>
  <c r="J14"/>
  <c r="H22"/>
  <c r="G26"/>
  <c r="G24"/>
  <c r="J12"/>
  <c r="N11"/>
  <c r="L14"/>
  <c r="L19"/>
  <c r="L15"/>
  <c r="M29"/>
  <c r="K26"/>
  <c r="M20"/>
  <c r="M16"/>
  <c r="O13"/>
  <c r="K11"/>
  <c r="O30"/>
  <c r="H30"/>
  <c r="F13"/>
  <c r="J13"/>
  <c r="G15"/>
  <c r="N7"/>
  <c r="H11"/>
  <c r="H15"/>
  <c r="G28"/>
  <c r="H28"/>
  <c r="N10"/>
  <c r="F20"/>
  <c r="K30"/>
  <c r="M28"/>
  <c r="K27"/>
  <c r="M19"/>
  <c r="K17"/>
  <c r="O15"/>
  <c r="M14"/>
  <c r="K13"/>
  <c r="O11"/>
  <c r="M10"/>
  <c r="K9"/>
  <c r="O7"/>
  <c r="J27"/>
  <c r="H12"/>
  <c r="H14"/>
  <c r="L30"/>
  <c r="O25"/>
  <c r="H26"/>
  <c r="F17"/>
  <c r="F9"/>
  <c r="H25"/>
  <c r="O28"/>
  <c r="G27"/>
  <c r="L24"/>
  <c r="G17"/>
  <c r="G13"/>
  <c r="N9"/>
  <c r="J28"/>
  <c r="H24"/>
  <c r="F7"/>
  <c r="L8"/>
  <c r="H17"/>
  <c r="J11"/>
  <c r="B10"/>
  <c r="F26"/>
  <c r="N26"/>
  <c r="F16"/>
  <c r="N19"/>
  <c r="G22"/>
  <c r="N16"/>
  <c r="L21"/>
  <c r="L23"/>
  <c r="G14"/>
  <c r="J21"/>
  <c r="F27"/>
  <c r="I27" s="1"/>
  <c r="M30"/>
  <c r="O29"/>
  <c r="K29"/>
  <c r="K28"/>
  <c r="M27"/>
  <c r="M26"/>
  <c r="M25"/>
  <c r="O24"/>
  <c r="K24"/>
  <c r="K23"/>
  <c r="M22"/>
  <c r="O20"/>
  <c r="K20"/>
  <c r="K19"/>
  <c r="M17"/>
  <c r="O16"/>
  <c r="K16"/>
  <c r="M15"/>
  <c r="O14"/>
  <c r="K14"/>
  <c r="M13"/>
  <c r="O12"/>
  <c r="K12"/>
  <c r="M11"/>
  <c r="O10"/>
  <c r="K10"/>
  <c r="M9"/>
  <c r="O8"/>
  <c r="K8"/>
  <c r="M7"/>
  <c r="J29"/>
  <c r="J19"/>
  <c r="H8"/>
  <c r="H16"/>
  <c r="H10"/>
  <c r="O19"/>
  <c r="F19"/>
  <c r="I19" s="1"/>
  <c r="F22"/>
  <c r="F24"/>
  <c r="F23"/>
  <c r="F28"/>
  <c r="F10"/>
  <c r="F15"/>
  <c r="F11"/>
  <c r="H29"/>
  <c r="H23"/>
  <c r="J9"/>
  <c r="J17"/>
  <c r="G29"/>
  <c r="N27"/>
  <c r="G25"/>
  <c r="G23"/>
  <c r="M21"/>
  <c r="N20"/>
  <c r="N17"/>
  <c r="N15"/>
  <c r="N13"/>
  <c r="L12"/>
  <c r="G11"/>
  <c r="G9"/>
  <c r="G7"/>
  <c r="J25"/>
  <c r="J10"/>
  <c r="O21"/>
  <c r="N23"/>
  <c r="F25"/>
  <c r="F12"/>
  <c r="N30"/>
  <c r="L10"/>
  <c r="H9"/>
  <c r="L16"/>
  <c r="N29"/>
  <c r="F30"/>
  <c r="L27"/>
  <c r="H20"/>
  <c r="H13"/>
  <c r="G30"/>
  <c r="G21"/>
  <c r="O18"/>
  <c r="K18"/>
  <c r="G18"/>
  <c r="J7"/>
  <c r="G8"/>
  <c r="L18"/>
  <c r="J8"/>
  <c r="J24"/>
  <c r="J22"/>
  <c r="G16"/>
  <c r="J26"/>
  <c r="J20"/>
  <c r="G19"/>
  <c r="G12"/>
  <c r="I30" l="1"/>
  <c r="I15"/>
  <c r="I28"/>
  <c r="I24"/>
  <c r="I22"/>
  <c r="I21"/>
  <c r="I13"/>
  <c r="I9"/>
  <c r="I11"/>
  <c r="I20"/>
  <c r="I29"/>
  <c r="I8"/>
  <c r="I14"/>
  <c r="I12"/>
  <c r="I25"/>
  <c r="I7"/>
  <c r="B16"/>
  <c r="I16"/>
  <c r="B17"/>
  <c r="H33"/>
  <c r="M33" s="1"/>
  <c r="F33"/>
  <c r="I17"/>
  <c r="I26"/>
  <c r="I10"/>
  <c r="I23"/>
  <c r="G33"/>
  <c r="K33" l="1"/>
  <c r="O33"/>
  <c r="N33"/>
  <c r="L33"/>
  <c r="I33"/>
</calcChain>
</file>

<file path=xl/sharedStrings.xml><?xml version="1.0" encoding="utf-8"?>
<sst xmlns="http://schemas.openxmlformats.org/spreadsheetml/2006/main" count="2996" uniqueCount="58">
  <si>
    <t>PCTILE10</t>
  </si>
  <si>
    <t>PCTILE30</t>
  </si>
  <si>
    <t>PCTILE50</t>
  </si>
  <si>
    <t>PCTILE70</t>
  </si>
  <si>
    <t>PCTILE90</t>
  </si>
  <si>
    <t>stderror</t>
  </si>
  <si>
    <t>popaccts</t>
  </si>
  <si>
    <t>Uncertainty Adjusted Impact - Percentiles</t>
  </si>
  <si>
    <t>Hour Ending</t>
  </si>
  <si>
    <t>10th</t>
  </si>
  <si>
    <t>30th</t>
  </si>
  <si>
    <t>50th</t>
  </si>
  <si>
    <t>70th</t>
  </si>
  <si>
    <t>90th</t>
  </si>
  <si>
    <t>Daily</t>
  </si>
  <si>
    <t>Weighted Temp (F)</t>
  </si>
  <si>
    <t>Type of Results</t>
  </si>
  <si>
    <t>TABLE 1: Menu options</t>
  </si>
  <si>
    <t>Cooling Degree Hours                      (Base 75)</t>
  </si>
  <si>
    <t xml:space="preserve"> </t>
  </si>
  <si>
    <t>Event Notification</t>
  </si>
  <si>
    <t>TABLE 2:  Event Day Information</t>
  </si>
  <si>
    <t>Event</t>
  </si>
  <si>
    <t>Event Start</t>
  </si>
  <si>
    <t>Event End</t>
  </si>
  <si>
    <t>Day Ahead</t>
  </si>
  <si>
    <t>Event Date</t>
  </si>
  <si>
    <t>TABLE 3:  Ex-Ante Load Impact Results</t>
  </si>
  <si>
    <t>Observed Energy Use (kWh)</t>
  </si>
  <si>
    <t>Change in Energy Use (kWh)</t>
  </si>
  <si>
    <t>Participant Category</t>
  </si>
  <si>
    <t>Average Event</t>
  </si>
  <si>
    <t>TOTAL ENROLLED ACCOUNTS</t>
  </si>
  <si>
    <t>Hour</t>
  </si>
  <si>
    <t xml:space="preserve">Impact Database Criteria </t>
  </si>
  <si>
    <t>(Facilitates data pull and allows for multiple criteria)</t>
  </si>
  <si>
    <t>Reference Load</t>
  </si>
  <si>
    <t>Observed Load</t>
  </si>
  <si>
    <t>Load Reduction</t>
  </si>
  <si>
    <t>Temperature</t>
  </si>
  <si>
    <t>Units</t>
  </si>
  <si>
    <t>%Load Reduction</t>
  </si>
  <si>
    <t>variance</t>
  </si>
  <si>
    <t>% Daily Load Reduction</t>
  </si>
  <si>
    <t>ACCOUNTS FOR EVENT</t>
  </si>
  <si>
    <t>A1</t>
  </si>
  <si>
    <t>% Load Reduction for Event Window</t>
  </si>
  <si>
    <t>Avg. Load Reduction for Event Window</t>
  </si>
  <si>
    <t>Institutional &amp; Schools</t>
  </si>
  <si>
    <t>Offices &amp; Service</t>
  </si>
  <si>
    <t>Other</t>
  </si>
  <si>
    <t>Retail Stores</t>
  </si>
  <si>
    <t>Average Customer</t>
  </si>
  <si>
    <t>Local capacity area - Kern</t>
  </si>
  <si>
    <t>Local capacity area - other</t>
  </si>
  <si>
    <t>Participant Category (Active)</t>
  </si>
  <si>
    <t>Event Day List (Active)</t>
  </si>
  <si>
    <t>SmartRate Non-Residential 2009 Ex-post Impact Tables</t>
  </si>
</sst>
</file>

<file path=xl/styles.xml><?xml version="1.0" encoding="utf-8"?>
<styleSheet xmlns="http://schemas.openxmlformats.org/spreadsheetml/2006/main">
  <numFmts count="6">
    <numFmt numFmtId="164" formatCode="#,##0.0"/>
    <numFmt numFmtId="165" formatCode="[$-F800]dddd\,\ mmmm\ dd\,\ yyyy"/>
    <numFmt numFmtId="166" formatCode="0.0"/>
    <numFmt numFmtId="167" formatCode="[$-409]mmmm\ d\,\ yyyy;@"/>
    <numFmt numFmtId="168" formatCode="m/d/yy;@"/>
    <numFmt numFmtId="169" formatCode="0.0%"/>
  </numFmts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Franklin Gothic Demi Cond"/>
      <family val="2"/>
    </font>
    <font>
      <sz val="22"/>
      <name val="Franklin Gothic Demi Cond"/>
      <family val="2"/>
    </font>
    <font>
      <sz val="12"/>
      <name val="Franklin Gothic Demi Cond"/>
      <family val="2"/>
    </font>
    <font>
      <sz val="11"/>
      <name val="Arial"/>
      <family val="2"/>
    </font>
    <font>
      <sz val="11"/>
      <color indexed="9"/>
      <name val="Franklin Gothic Demi Cond"/>
      <family val="2"/>
    </font>
    <font>
      <sz val="10"/>
      <color indexed="9"/>
      <name val="Franklin Gothic Demi Cond"/>
      <family val="2"/>
    </font>
    <font>
      <sz val="11"/>
      <name val="Franklin Gothic Demi Cond"/>
      <family val="2"/>
    </font>
    <font>
      <sz val="11"/>
      <name val="Arial"/>
      <family val="2"/>
    </font>
    <font>
      <sz val="10"/>
      <color indexed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20"/>
      <name val="Franklin Gothic Demi Cond"/>
      <family val="2"/>
    </font>
    <font>
      <sz val="14"/>
      <name val="Arial Narrow"/>
      <family val="2"/>
    </font>
    <font>
      <sz val="10"/>
      <color indexed="9"/>
      <name val="Arial"/>
      <family val="2"/>
    </font>
    <font>
      <sz val="16"/>
      <name val="Franklin Gothic Demi Cond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22"/>
      <color theme="0"/>
      <name val="Franklin Gothic Demi Cond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theme="4" tint="0.39997558519241921"/>
      </left>
      <right style="thin">
        <color theme="4" tint="0.39994506668294322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4506668294322"/>
      </right>
      <top/>
      <bottom style="thin">
        <color indexed="56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7558519241921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 style="medium">
        <color theme="4" tint="0.59996337778862885"/>
      </right>
      <top/>
      <bottom style="thick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medium">
        <color theme="4" tint="0.59996337778862885"/>
      </left>
      <right style="thick">
        <color theme="4" tint="0.59996337778862885"/>
      </right>
      <top style="thick">
        <color theme="4" tint="0.59996337778862885"/>
      </top>
      <bottom style="thick">
        <color theme="4" tint="0.59996337778862885"/>
      </bottom>
      <diagonal/>
    </border>
    <border>
      <left/>
      <right/>
      <top style="thick">
        <color theme="3"/>
      </top>
      <bottom/>
      <diagonal/>
    </border>
    <border>
      <left/>
      <right/>
      <top/>
      <bottom style="thick">
        <color theme="3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ill="1" applyBorder="1"/>
    <xf numFmtId="0" fontId="0" fillId="0" borderId="0" xfId="0" applyFill="1"/>
    <xf numFmtId="0" fontId="5" fillId="0" borderId="0" xfId="0" applyFont="1"/>
    <xf numFmtId="4" fontId="6" fillId="0" borderId="0" xfId="0" applyNumberFormat="1" applyFont="1" applyFill="1" applyBorder="1" applyAlignment="1">
      <alignment horizontal="left" indent="1"/>
    </xf>
    <xf numFmtId="0" fontId="5" fillId="0" borderId="0" xfId="0" applyFont="1" applyFill="1" applyBorder="1" applyAlignment="1">
      <alignment horizontal="right"/>
    </xf>
    <xf numFmtId="3" fontId="5" fillId="0" borderId="0" xfId="0" applyNumberFormat="1" applyFont="1" applyFill="1" applyBorder="1"/>
    <xf numFmtId="10" fontId="0" fillId="0" borderId="0" xfId="0" applyNumberFormat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 indent="1"/>
    </xf>
    <xf numFmtId="0" fontId="0" fillId="0" borderId="0" xfId="0" applyBorder="1" applyAlignment="1"/>
    <xf numFmtId="3" fontId="0" fillId="0" borderId="0" xfId="0" applyNumberFormat="1"/>
    <xf numFmtId="0" fontId="12" fillId="0" borderId="0" xfId="0" applyFont="1" applyAlignment="1">
      <alignment vertical="top" wrapText="1" readingOrder="1"/>
    </xf>
    <xf numFmtId="0" fontId="12" fillId="0" borderId="0" xfId="0" applyFont="1" applyAlignment="1">
      <alignment horizontal="left" vertical="top" wrapText="1" readingOrder="1"/>
    </xf>
    <xf numFmtId="0" fontId="0" fillId="0" borderId="0" xfId="0" applyAlignment="1">
      <alignment vertical="top"/>
    </xf>
    <xf numFmtId="0" fontId="1" fillId="0" borderId="0" xfId="0" applyFont="1"/>
    <xf numFmtId="0" fontId="13" fillId="0" borderId="0" xfId="0" applyFont="1"/>
    <xf numFmtId="0" fontId="13" fillId="0" borderId="0" xfId="0" applyFont="1" applyAlignment="1">
      <alignment horizontal="left" indent="2"/>
    </xf>
    <xf numFmtId="0" fontId="11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left" wrapText="1"/>
    </xf>
    <xf numFmtId="0" fontId="0" fillId="0" borderId="0" xfId="0" applyAlignment="1">
      <alignment horizontal="left"/>
    </xf>
    <xf numFmtId="0" fontId="9" fillId="0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168" fontId="0" fillId="0" borderId="0" xfId="0" applyNumberFormat="1" applyAlignment="1">
      <alignment horizontal="left"/>
    </xf>
    <xf numFmtId="0" fontId="0" fillId="0" borderId="0" xfId="0" applyBorder="1"/>
    <xf numFmtId="0" fontId="16" fillId="2" borderId="0" xfId="0" applyFont="1" applyFill="1"/>
    <xf numFmtId="0" fontId="0" fillId="0" borderId="1" xfId="0" applyBorder="1"/>
    <xf numFmtId="0" fontId="16" fillId="2" borderId="1" xfId="0" applyFont="1" applyFill="1" applyBorder="1"/>
    <xf numFmtId="0" fontId="0" fillId="0" borderId="1" xfId="0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5" fontId="0" fillId="0" borderId="0" xfId="0" applyNumberFormat="1"/>
    <xf numFmtId="164" fontId="0" fillId="0" borderId="0" xfId="0" applyNumberFormat="1"/>
    <xf numFmtId="20" fontId="9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right" indent="1"/>
    </xf>
    <xf numFmtId="164" fontId="10" fillId="0" borderId="0" xfId="0" applyNumberFormat="1" applyFont="1" applyFill="1" applyBorder="1" applyAlignment="1">
      <alignment horizontal="right" indent="1"/>
    </xf>
    <xf numFmtId="10" fontId="10" fillId="0" borderId="0" xfId="0" applyNumberFormat="1" applyFont="1" applyFill="1" applyBorder="1" applyAlignment="1">
      <alignment horizontal="right" indent="1"/>
    </xf>
    <xf numFmtId="0" fontId="18" fillId="5" borderId="5" xfId="0" applyFont="1" applyFill="1" applyBorder="1" applyAlignment="1">
      <alignment horizontal="right" wrapText="1" indent="1"/>
    </xf>
    <xf numFmtId="3" fontId="19" fillId="6" borderId="5" xfId="0" applyNumberFormat="1" applyFont="1" applyFill="1" applyBorder="1" applyAlignment="1">
      <alignment horizontal="left" indent="2"/>
    </xf>
    <xf numFmtId="169" fontId="19" fillId="6" borderId="5" xfId="0" applyNumberFormat="1" applyFont="1" applyFill="1" applyBorder="1" applyAlignment="1">
      <alignment horizontal="left" indent="2"/>
    </xf>
    <xf numFmtId="0" fontId="20" fillId="0" borderId="0" xfId="0" applyFont="1" applyFill="1" applyBorder="1" applyAlignment="1">
      <alignment vertical="center"/>
    </xf>
    <xf numFmtId="0" fontId="7" fillId="5" borderId="8" xfId="0" applyFont="1" applyFill="1" applyBorder="1" applyAlignment="1">
      <alignment wrapText="1"/>
    </xf>
    <xf numFmtId="0" fontId="7" fillId="5" borderId="8" xfId="0" applyFont="1" applyFill="1" applyBorder="1" applyAlignment="1">
      <alignment horizontal="center" wrapText="1"/>
    </xf>
    <xf numFmtId="49" fontId="19" fillId="0" borderId="9" xfId="0" applyNumberFormat="1" applyFont="1" applyBorder="1" applyAlignment="1">
      <alignment horizontal="left" vertical="center" wrapText="1" indent="2"/>
    </xf>
    <xf numFmtId="0" fontId="19" fillId="0" borderId="9" xfId="0" applyFont="1" applyBorder="1" applyAlignment="1">
      <alignment horizontal="left" vertical="center" indent="2"/>
    </xf>
    <xf numFmtId="0" fontId="21" fillId="5" borderId="5" xfId="0" applyFont="1" applyFill="1" applyBorder="1" applyAlignment="1">
      <alignment horizontal="centerContinuous"/>
    </xf>
    <xf numFmtId="0" fontId="21" fillId="5" borderId="5" xfId="0" applyFont="1" applyFill="1" applyBorder="1" applyAlignment="1">
      <alignment horizontal="right" wrapText="1" indent="1"/>
    </xf>
    <xf numFmtId="20" fontId="22" fillId="3" borderId="2" xfId="0" applyNumberFormat="1" applyFont="1" applyFill="1" applyBorder="1" applyAlignment="1">
      <alignment horizontal="center"/>
    </xf>
    <xf numFmtId="4" fontId="22" fillId="3" borderId="4" xfId="0" applyNumberFormat="1" applyFont="1" applyFill="1" applyBorder="1" applyAlignment="1">
      <alignment horizontal="right" indent="1"/>
    </xf>
    <xf numFmtId="169" fontId="22" fillId="3" borderId="4" xfId="0" applyNumberFormat="1" applyFont="1" applyFill="1" applyBorder="1" applyAlignment="1">
      <alignment horizontal="right" indent="1"/>
    </xf>
    <xf numFmtId="164" fontId="22" fillId="3" borderId="4" xfId="0" applyNumberFormat="1" applyFont="1" applyFill="1" applyBorder="1" applyAlignment="1">
      <alignment horizontal="right" indent="1"/>
    </xf>
    <xf numFmtId="20" fontId="22" fillId="0" borderId="2" xfId="0" applyNumberFormat="1" applyFont="1" applyFill="1" applyBorder="1" applyAlignment="1">
      <alignment horizontal="center"/>
    </xf>
    <xf numFmtId="4" fontId="22" fillId="0" borderId="4" xfId="0" applyNumberFormat="1" applyFont="1" applyFill="1" applyBorder="1" applyAlignment="1">
      <alignment horizontal="right" indent="1"/>
    </xf>
    <xf numFmtId="169" fontId="22" fillId="0" borderId="4" xfId="0" applyNumberFormat="1" applyFont="1" applyFill="1" applyBorder="1" applyAlignment="1">
      <alignment horizontal="right" indent="1"/>
    </xf>
    <xf numFmtId="164" fontId="22" fillId="0" borderId="4" xfId="0" applyNumberFormat="1" applyFont="1" applyFill="1" applyBorder="1" applyAlignment="1">
      <alignment horizontal="right" indent="1"/>
    </xf>
    <xf numFmtId="20" fontId="22" fillId="0" borderId="3" xfId="0" applyNumberFormat="1" applyFont="1" applyFill="1" applyBorder="1" applyAlignment="1">
      <alignment horizontal="center"/>
    </xf>
    <xf numFmtId="20" fontId="19" fillId="6" borderId="5" xfId="0" applyNumberFormat="1" applyFont="1" applyFill="1" applyBorder="1" applyAlignment="1">
      <alignment horizontal="left" indent="2"/>
    </xf>
    <xf numFmtId="0" fontId="1" fillId="5" borderId="10" xfId="0" applyFont="1" applyFill="1" applyBorder="1"/>
    <xf numFmtId="0" fontId="0" fillId="5" borderId="10" xfId="0" applyFill="1" applyBorder="1"/>
    <xf numFmtId="0" fontId="3" fillId="5" borderId="10" xfId="0" applyFont="1" applyFill="1" applyBorder="1" applyAlignment="1">
      <alignment vertical="center"/>
    </xf>
    <xf numFmtId="167" fontId="17" fillId="5" borderId="11" xfId="0" applyNumberFormat="1" applyFont="1" applyFill="1" applyBorder="1" applyAlignment="1">
      <alignment horizontal="right" vertical="center"/>
    </xf>
    <xf numFmtId="167" fontId="17" fillId="5" borderId="11" xfId="0" applyNumberFormat="1" applyFont="1" applyFill="1" applyBorder="1" applyAlignment="1">
      <alignment horizontal="left" vertical="center"/>
    </xf>
    <xf numFmtId="0" fontId="0" fillId="5" borderId="11" xfId="0" applyFill="1" applyBorder="1"/>
    <xf numFmtId="0" fontId="4" fillId="5" borderId="11" xfId="0" applyFont="1" applyFill="1" applyBorder="1" applyAlignment="1">
      <alignment vertical="center"/>
    </xf>
    <xf numFmtId="0" fontId="20" fillId="5" borderId="10" xfId="0" applyFont="1" applyFill="1" applyBorder="1" applyAlignment="1">
      <alignment vertical="center"/>
    </xf>
    <xf numFmtId="167" fontId="19" fillId="6" borderId="9" xfId="0" applyNumberFormat="1" applyFont="1" applyFill="1" applyBorder="1" applyAlignment="1">
      <alignment horizontal="left" vertical="center" indent="2"/>
    </xf>
    <xf numFmtId="165" fontId="19" fillId="4" borderId="5" xfId="0" applyNumberFormat="1" applyFont="1" applyFill="1" applyBorder="1" applyAlignment="1">
      <alignment horizontal="left" indent="2"/>
    </xf>
    <xf numFmtId="20" fontId="19" fillId="4" borderId="5" xfId="0" applyNumberFormat="1" applyFont="1" applyFill="1" applyBorder="1" applyAlignment="1">
      <alignment horizontal="left" indent="2"/>
    </xf>
    <xf numFmtId="3" fontId="19" fillId="4" borderId="5" xfId="0" applyNumberFormat="1" applyFont="1" applyFill="1" applyBorder="1" applyAlignment="1">
      <alignment horizontal="left" indent="2"/>
    </xf>
    <xf numFmtId="4" fontId="19" fillId="4" borderId="5" xfId="0" applyNumberFormat="1" applyFont="1" applyFill="1" applyBorder="1" applyAlignment="1">
      <alignment horizontal="left" indent="2"/>
    </xf>
    <xf numFmtId="0" fontId="23" fillId="4" borderId="6" xfId="0" applyFont="1" applyFill="1" applyBorder="1" applyAlignment="1">
      <alignment horizontal="center" vertical="center"/>
    </xf>
    <xf numFmtId="4" fontId="23" fillId="4" borderId="6" xfId="0" applyNumberFormat="1" applyFont="1" applyFill="1" applyBorder="1" applyAlignment="1">
      <alignment horizontal="center" vertical="center"/>
    </xf>
    <xf numFmtId="169" fontId="23" fillId="4" borderId="6" xfId="0" applyNumberFormat="1" applyFont="1" applyFill="1" applyBorder="1" applyAlignment="1">
      <alignment horizontal="center" vertical="center"/>
    </xf>
    <xf numFmtId="164" fontId="23" fillId="4" borderId="6" xfId="0" applyNumberFormat="1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4" fontId="23" fillId="4" borderId="7" xfId="0" applyNumberFormat="1" applyFont="1" applyFill="1" applyBorder="1" applyAlignment="1">
      <alignment horizontal="center" vertical="center"/>
    </xf>
    <xf numFmtId="2" fontId="23" fillId="4" borderId="7" xfId="0" applyNumberFormat="1" applyFont="1" applyFill="1" applyBorder="1" applyAlignment="1">
      <alignment horizontal="center" vertical="center"/>
    </xf>
    <xf numFmtId="169" fontId="23" fillId="4" borderId="7" xfId="0" applyNumberFormat="1" applyFont="1" applyFill="1" applyBorder="1" applyAlignment="1">
      <alignment horizontal="center" vertical="center"/>
    </xf>
    <xf numFmtId="166" fontId="23" fillId="4" borderId="7" xfId="0" applyNumberFormat="1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wrapText="1"/>
    </xf>
    <xf numFmtId="169" fontId="21" fillId="5" borderId="5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9.2056297641793697E-2"/>
          <c:y val="0.10814473190851162"/>
          <c:w val="0.79550250043554127"/>
          <c:h val="0.75514110736158102"/>
        </c:manualLayout>
      </c:layout>
      <c:barChart>
        <c:barDir val="col"/>
        <c:grouping val="clustered"/>
        <c:ser>
          <c:idx val="2"/>
          <c:order val="2"/>
          <c:tx>
            <c:v>Temperature</c:v>
          </c:tx>
          <c:spPr>
            <a:solidFill>
              <a:schemeClr val="accent1">
                <a:lumMod val="40000"/>
                <a:lumOff val="60000"/>
              </a:schemeClr>
            </a:solidFill>
          </c:spPr>
          <c:val>
            <c:numRef>
              <c:f>'Inputs-Results'!$J$7:$J$30</c:f>
              <c:numCache>
                <c:formatCode>#,##0.0</c:formatCode>
                <c:ptCount val="24"/>
                <c:pt idx="0">
                  <c:v>81.933300000000003</c:v>
                </c:pt>
                <c:pt idx="1">
                  <c:v>80.099999999999994</c:v>
                </c:pt>
                <c:pt idx="2">
                  <c:v>78.400000000000006</c:v>
                </c:pt>
                <c:pt idx="3">
                  <c:v>76.7667</c:v>
                </c:pt>
                <c:pt idx="4">
                  <c:v>75.066699999999997</c:v>
                </c:pt>
                <c:pt idx="5">
                  <c:v>73.7667</c:v>
                </c:pt>
                <c:pt idx="6">
                  <c:v>73.666700000000006</c:v>
                </c:pt>
                <c:pt idx="7">
                  <c:v>76.2</c:v>
                </c:pt>
                <c:pt idx="8">
                  <c:v>80.933300000000003</c:v>
                </c:pt>
                <c:pt idx="9">
                  <c:v>85.133300000000006</c:v>
                </c:pt>
                <c:pt idx="10">
                  <c:v>88.7333</c:v>
                </c:pt>
                <c:pt idx="11">
                  <c:v>91.933300000000003</c:v>
                </c:pt>
                <c:pt idx="12">
                  <c:v>94.5</c:v>
                </c:pt>
                <c:pt idx="13">
                  <c:v>96.7</c:v>
                </c:pt>
                <c:pt idx="14">
                  <c:v>98.2333</c:v>
                </c:pt>
                <c:pt idx="15">
                  <c:v>99.033299999999997</c:v>
                </c:pt>
                <c:pt idx="16">
                  <c:v>99.833299999999994</c:v>
                </c:pt>
                <c:pt idx="17">
                  <c:v>100.033</c:v>
                </c:pt>
                <c:pt idx="18">
                  <c:v>99.2333</c:v>
                </c:pt>
                <c:pt idx="19">
                  <c:v>96.7</c:v>
                </c:pt>
                <c:pt idx="20">
                  <c:v>93.366699999999994</c:v>
                </c:pt>
                <c:pt idx="21">
                  <c:v>90.5</c:v>
                </c:pt>
                <c:pt idx="22">
                  <c:v>87.533299999999997</c:v>
                </c:pt>
                <c:pt idx="23">
                  <c:v>84.933300000000003</c:v>
                </c:pt>
              </c:numCache>
            </c:numRef>
          </c:val>
        </c:ser>
        <c:axId val="118846976"/>
        <c:axId val="118840704"/>
      </c:barChart>
      <c:scatterChart>
        <c:scatterStyle val="smoothMarker"/>
        <c:ser>
          <c:idx val="0"/>
          <c:order val="0"/>
          <c:tx>
            <c:strRef>
              <c:f>'Inputs-Results'!$F$5:$F$6</c:f>
              <c:strCache>
                <c:ptCount val="1"/>
                <c:pt idx="0">
                  <c:v>Reference Load (kW)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'Inputs-Results'!$E$7:$E$30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0.16666666666666699</c:v>
                </c:pt>
                <c:pt idx="4">
                  <c:v>0.20833333333333401</c:v>
                </c:pt>
                <c:pt idx="5">
                  <c:v>0.25</c:v>
                </c:pt>
                <c:pt idx="6">
                  <c:v>0.29166666666666702</c:v>
                </c:pt>
                <c:pt idx="7">
                  <c:v>0.33333333333333398</c:v>
                </c:pt>
                <c:pt idx="8">
                  <c:v>0.375</c:v>
                </c:pt>
                <c:pt idx="9">
                  <c:v>0.41666666666666702</c:v>
                </c:pt>
                <c:pt idx="10">
                  <c:v>0.45833333333333398</c:v>
                </c:pt>
                <c:pt idx="11">
                  <c:v>0.5</c:v>
                </c:pt>
                <c:pt idx="12">
                  <c:v>0.54166666666666696</c:v>
                </c:pt>
                <c:pt idx="13">
                  <c:v>0.58333333333333404</c:v>
                </c:pt>
                <c:pt idx="14">
                  <c:v>0.625</c:v>
                </c:pt>
                <c:pt idx="15">
                  <c:v>0.66666666666666696</c:v>
                </c:pt>
                <c:pt idx="16">
                  <c:v>0.70833333333333404</c:v>
                </c:pt>
                <c:pt idx="17">
                  <c:v>0.75</c:v>
                </c:pt>
                <c:pt idx="18">
                  <c:v>0.79166666666666696</c:v>
                </c:pt>
                <c:pt idx="19">
                  <c:v>0.83333333333333404</c:v>
                </c:pt>
                <c:pt idx="20">
                  <c:v>0.875</c:v>
                </c:pt>
                <c:pt idx="21">
                  <c:v>0.91666666666666696</c:v>
                </c:pt>
                <c:pt idx="22">
                  <c:v>0.95833333333333404</c:v>
                </c:pt>
                <c:pt idx="23">
                  <c:v>1</c:v>
                </c:pt>
              </c:numCache>
            </c:numRef>
          </c:xVal>
          <c:yVal>
            <c:numRef>
              <c:f>'Inputs-Results'!$F$7:$F$30</c:f>
              <c:numCache>
                <c:formatCode>#,##0.00</c:formatCode>
                <c:ptCount val="24"/>
                <c:pt idx="0">
                  <c:v>1.2416970000000001</c:v>
                </c:pt>
                <c:pt idx="1">
                  <c:v>1.198653</c:v>
                </c:pt>
                <c:pt idx="2">
                  <c:v>1.158118</c:v>
                </c:pt>
                <c:pt idx="3">
                  <c:v>1.1151800000000001</c:v>
                </c:pt>
                <c:pt idx="4">
                  <c:v>1.1187119999999999</c:v>
                </c:pt>
                <c:pt idx="5">
                  <c:v>1.1629910000000001</c:v>
                </c:pt>
                <c:pt idx="6">
                  <c:v>1.033992</c:v>
                </c:pt>
                <c:pt idx="7">
                  <c:v>1.1912739999999999</c:v>
                </c:pt>
                <c:pt idx="8">
                  <c:v>1.7486539999999999</c:v>
                </c:pt>
                <c:pt idx="9">
                  <c:v>2.1663999999999999</c:v>
                </c:pt>
                <c:pt idx="10">
                  <c:v>2.4967419999999998</c:v>
                </c:pt>
                <c:pt idx="11">
                  <c:v>2.6624660000000002</c:v>
                </c:pt>
                <c:pt idx="12">
                  <c:v>2.7222430000000002</c:v>
                </c:pt>
                <c:pt idx="13">
                  <c:v>2.8139850000000002</c:v>
                </c:pt>
                <c:pt idx="14">
                  <c:v>2.8495370000000002</c:v>
                </c:pt>
                <c:pt idx="15">
                  <c:v>2.829437</c:v>
                </c:pt>
                <c:pt idx="16">
                  <c:v>2.6821009999999998</c:v>
                </c:pt>
                <c:pt idx="17">
                  <c:v>2.5030739999999998</c:v>
                </c:pt>
                <c:pt idx="18">
                  <c:v>2.3650920000000002</c:v>
                </c:pt>
                <c:pt idx="19">
                  <c:v>2.2493460000000001</c:v>
                </c:pt>
                <c:pt idx="20">
                  <c:v>2.2190020000000001</c:v>
                </c:pt>
                <c:pt idx="21">
                  <c:v>2.0472350000000001</c:v>
                </c:pt>
                <c:pt idx="22">
                  <c:v>1.721292</c:v>
                </c:pt>
                <c:pt idx="23">
                  <c:v>1.466394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'Inputs-Results'!$G$5:$G$6</c:f>
              <c:strCache>
                <c:ptCount val="1"/>
                <c:pt idx="0">
                  <c:v>Observed Load (kW)</c:v>
                </c:pt>
              </c:strCache>
            </c:strRef>
          </c:tx>
          <c:spPr>
            <a:ln w="381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'Inputs-Results'!$E$7:$E$30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0.16666666666666699</c:v>
                </c:pt>
                <c:pt idx="4">
                  <c:v>0.20833333333333401</c:v>
                </c:pt>
                <c:pt idx="5">
                  <c:v>0.25</c:v>
                </c:pt>
                <c:pt idx="6">
                  <c:v>0.29166666666666702</c:v>
                </c:pt>
                <c:pt idx="7">
                  <c:v>0.33333333333333398</c:v>
                </c:pt>
                <c:pt idx="8">
                  <c:v>0.375</c:v>
                </c:pt>
                <c:pt idx="9">
                  <c:v>0.41666666666666702</c:v>
                </c:pt>
                <c:pt idx="10">
                  <c:v>0.45833333333333398</c:v>
                </c:pt>
                <c:pt idx="11">
                  <c:v>0.5</c:v>
                </c:pt>
                <c:pt idx="12">
                  <c:v>0.54166666666666696</c:v>
                </c:pt>
                <c:pt idx="13">
                  <c:v>0.58333333333333404</c:v>
                </c:pt>
                <c:pt idx="14">
                  <c:v>0.625</c:v>
                </c:pt>
                <c:pt idx="15">
                  <c:v>0.66666666666666696</c:v>
                </c:pt>
                <c:pt idx="16">
                  <c:v>0.70833333333333404</c:v>
                </c:pt>
                <c:pt idx="17">
                  <c:v>0.75</c:v>
                </c:pt>
                <c:pt idx="18">
                  <c:v>0.79166666666666696</c:v>
                </c:pt>
                <c:pt idx="19">
                  <c:v>0.83333333333333404</c:v>
                </c:pt>
                <c:pt idx="20">
                  <c:v>0.875</c:v>
                </c:pt>
                <c:pt idx="21">
                  <c:v>0.91666666666666696</c:v>
                </c:pt>
                <c:pt idx="22">
                  <c:v>0.95833333333333404</c:v>
                </c:pt>
                <c:pt idx="23">
                  <c:v>1</c:v>
                </c:pt>
              </c:numCache>
            </c:numRef>
          </c:xVal>
          <c:yVal>
            <c:numRef>
              <c:f>'Inputs-Results'!$G$7:$G$30</c:f>
              <c:numCache>
                <c:formatCode>#,##0.00</c:formatCode>
                <c:ptCount val="24"/>
                <c:pt idx="0">
                  <c:v>1.2539070000000001</c:v>
                </c:pt>
                <c:pt idx="1">
                  <c:v>1.2080109999999999</c:v>
                </c:pt>
                <c:pt idx="2">
                  <c:v>1.170342</c:v>
                </c:pt>
                <c:pt idx="3">
                  <c:v>1.1325179999999999</c:v>
                </c:pt>
                <c:pt idx="4">
                  <c:v>1.1345590000000001</c:v>
                </c:pt>
                <c:pt idx="5">
                  <c:v>1.1913929999999999</c:v>
                </c:pt>
                <c:pt idx="6">
                  <c:v>1.05603</c:v>
                </c:pt>
                <c:pt idx="7">
                  <c:v>1.1995739999999999</c:v>
                </c:pt>
                <c:pt idx="8">
                  <c:v>1.7083269999999999</c:v>
                </c:pt>
                <c:pt idx="9">
                  <c:v>2.1567129999999999</c:v>
                </c:pt>
                <c:pt idx="10">
                  <c:v>2.4769380000000001</c:v>
                </c:pt>
                <c:pt idx="11">
                  <c:v>2.6612520000000002</c:v>
                </c:pt>
                <c:pt idx="12">
                  <c:v>2.7235070000000001</c:v>
                </c:pt>
                <c:pt idx="13">
                  <c:v>2.7836370000000001</c:v>
                </c:pt>
                <c:pt idx="14">
                  <c:v>2.4653350000000001</c:v>
                </c:pt>
                <c:pt idx="15">
                  <c:v>2.414752</c:v>
                </c:pt>
                <c:pt idx="16">
                  <c:v>2.2053799999999999</c:v>
                </c:pt>
                <c:pt idx="17">
                  <c:v>2.0230410000000001</c:v>
                </c:pt>
                <c:pt idx="18">
                  <c:v>2.614277</c:v>
                </c:pt>
                <c:pt idx="19">
                  <c:v>2.2531620000000001</c:v>
                </c:pt>
                <c:pt idx="20">
                  <c:v>2.1801550000000001</c:v>
                </c:pt>
                <c:pt idx="21">
                  <c:v>2.0176820000000002</c:v>
                </c:pt>
                <c:pt idx="22">
                  <c:v>1.6981900000000001</c:v>
                </c:pt>
                <c:pt idx="23">
                  <c:v>1.465244</c:v>
                </c:pt>
              </c:numCache>
            </c:numRef>
          </c:yVal>
          <c:smooth val="1"/>
        </c:ser>
        <c:axId val="118832512"/>
        <c:axId val="118838400"/>
      </c:scatterChart>
      <c:valAx>
        <c:axId val="118832512"/>
        <c:scaling>
          <c:orientation val="minMax"/>
          <c:max val="1"/>
        </c:scaling>
        <c:axPos val="b"/>
        <c:majorGridlines/>
        <c:numFmt formatCode="h:mm" sourceLinked="1"/>
        <c:maj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-5400000" vert="horz" anchor="t" anchorCtr="0"/>
          <a:lstStyle/>
          <a:p>
            <a:pPr>
              <a:defRPr/>
            </a:pPr>
            <a:endParaRPr lang="en-US"/>
          </a:p>
        </c:txPr>
        <c:crossAx val="118838400"/>
        <c:crosses val="autoZero"/>
        <c:crossBetween val="midCat"/>
        <c:majorUnit val="4.1666670000000024E-2"/>
      </c:valAx>
      <c:valAx>
        <c:axId val="118838400"/>
        <c:scaling>
          <c:orientation val="minMax"/>
          <c:min val="0"/>
        </c:scaling>
        <c:axPos val="l"/>
        <c:majorGridlines>
          <c:spPr>
            <a:ln w="12700">
              <a:solidFill>
                <a:srgbClr val="808080"/>
              </a:solidFill>
              <a:prstDash val="solid"/>
            </a:ln>
          </c:spPr>
        </c:majorGridlines>
        <c:title>
          <c:tx>
            <c:strRef>
              <c:f>'Inputs-Results'!$E$3</c:f>
              <c:strCache>
                <c:ptCount val="1"/>
                <c:pt idx="0">
                  <c:v>Average Customer Demand (kW)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#,##0.0" sourceLinked="0"/>
        <c:maj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18832512"/>
        <c:crosses val="autoZero"/>
        <c:crossBetween val="midCat"/>
      </c:valAx>
      <c:valAx>
        <c:axId val="118840704"/>
        <c:scaling>
          <c:orientation val="minMax"/>
          <c:max val="180"/>
          <c:min val="6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(F)</a:t>
                </a:r>
              </a:p>
            </c:rich>
          </c:tx>
          <c:layout/>
        </c:title>
        <c:numFmt formatCode="#,##0.0" sourceLinked="1"/>
        <c:tickLblPos val="nextTo"/>
        <c:crossAx val="118846976"/>
        <c:crosses val="max"/>
        <c:crossBetween val="between"/>
      </c:valAx>
      <c:catAx>
        <c:axId val="118846976"/>
        <c:scaling>
          <c:orientation val="minMax"/>
        </c:scaling>
        <c:delete val="1"/>
        <c:axPos val="b"/>
        <c:numFmt formatCode="h:mm" sourceLinked="1"/>
        <c:tickLblPos val="none"/>
        <c:crossAx val="118840704"/>
        <c:crosses val="autoZero"/>
        <c:auto val="1"/>
        <c:lblAlgn val="ctr"/>
        <c:lblOffset val="100"/>
      </c:cat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/>
      <c:spPr>
        <a:solidFill>
          <a:srgbClr val="FFFFFF"/>
        </a:solidFill>
        <a:ln w="12700">
          <a:noFill/>
          <a:prstDash val="solid"/>
        </a:ln>
      </c:spPr>
    </c:legend>
    <c:plotVisOnly val="1"/>
    <c:dispBlanksAs val="gap"/>
  </c:chart>
  <c:spPr>
    <a:solidFill>
      <a:schemeClr val="bg1"/>
    </a:solidFill>
    <a:ln w="12700">
      <a:solidFill>
        <a:srgbClr val="969696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17</xdr:row>
      <xdr:rowOff>213360</xdr:rowOff>
    </xdr:from>
    <xdr:to>
      <xdr:col>3</xdr:col>
      <xdr:colOff>495300</xdr:colOff>
      <xdr:row>33</xdr:row>
      <xdr:rowOff>144780</xdr:rowOff>
    </xdr:to>
    <xdr:graphicFrame macro="">
      <xdr:nvGraphicFramePr>
        <xdr:cNvPr id="11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60960</xdr:colOff>
      <xdr:row>0</xdr:row>
      <xdr:rowOff>45720</xdr:rowOff>
    </xdr:from>
    <xdr:to>
      <xdr:col>14</xdr:col>
      <xdr:colOff>281940</xdr:colOff>
      <xdr:row>1</xdr:row>
      <xdr:rowOff>304800</xdr:rowOff>
    </xdr:to>
    <xdr:pic>
      <xdr:nvPicPr>
        <xdr:cNvPr id="1173" name="Picture 36" descr="FSC Logo NEW PURPLE 20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53700" y="45720"/>
          <a:ext cx="295656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4"/>
  <sheetViews>
    <sheetView showGridLines="0" tabSelected="1" workbookViewId="0"/>
  </sheetViews>
  <sheetFormatPr defaultRowHeight="12.75"/>
  <cols>
    <col min="1" max="1" width="37.7109375" customWidth="1"/>
    <col min="2" max="2" width="47.5703125" style="16" customWidth="1"/>
    <col min="3" max="4" width="10.7109375" customWidth="1"/>
    <col min="5" max="5" width="7.140625" customWidth="1"/>
    <col min="6" max="9" width="9.7109375" customWidth="1"/>
    <col min="10" max="10" width="8.7109375" customWidth="1"/>
    <col min="11" max="15" width="7.7109375" customWidth="1"/>
  </cols>
  <sheetData>
    <row r="1" spans="1:15" ht="30" thickTop="1">
      <c r="A1" s="67" t="s">
        <v>57</v>
      </c>
      <c r="B1" s="60"/>
      <c r="C1" s="61"/>
      <c r="D1" s="61"/>
      <c r="E1" s="62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30" thickBot="1">
      <c r="A2" s="63"/>
      <c r="B2" s="64"/>
      <c r="C2" s="65"/>
      <c r="D2" s="65"/>
      <c r="E2" s="66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30" thickTop="1">
      <c r="B3" s="15"/>
      <c r="E3" s="43" t="str">
        <f>CONCATENATE(Typeofresults,IF(Typeofresults="Average Customer"," Demand (kW)"," Demand (MW)"))</f>
        <v>Average Customer Demand (kW)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7.25" thickBot="1">
      <c r="A4" s="3" t="s">
        <v>17</v>
      </c>
      <c r="D4" s="2"/>
      <c r="E4" s="3" t="s">
        <v>27</v>
      </c>
      <c r="F4" s="4"/>
      <c r="G4" s="5"/>
      <c r="H4" s="6"/>
      <c r="I4" s="6"/>
      <c r="J4" s="7"/>
    </row>
    <row r="5" spans="1:15" ht="19.899999999999999" customHeight="1" thickTop="1" thickBot="1">
      <c r="A5" s="40" t="s">
        <v>16</v>
      </c>
      <c r="B5" s="46" t="s">
        <v>52</v>
      </c>
      <c r="D5" s="2"/>
      <c r="E5" s="82" t="s">
        <v>8</v>
      </c>
      <c r="F5" s="82" t="str">
        <f>IF(Typeofresults="Aggregate", "Reference Load (MW)", "Reference Load (kW)")</f>
        <v>Reference Load (kW)</v>
      </c>
      <c r="G5" s="82" t="str">
        <f>IF(Typeofresults="Aggregate", "Observed Load (MW)", "Observed Load (kW)")</f>
        <v>Observed Load (kW)</v>
      </c>
      <c r="H5" s="82" t="str">
        <f>IF(Typeofresults="Aggregate", "Load Impact (MW)", "Load Impact (kW)")</f>
        <v>Load Impact (kW)</v>
      </c>
      <c r="I5" s="82" t="s">
        <v>41</v>
      </c>
      <c r="J5" s="82" t="s">
        <v>15</v>
      </c>
      <c r="K5" s="48" t="s">
        <v>7</v>
      </c>
      <c r="L5" s="48"/>
      <c r="M5" s="48"/>
      <c r="N5" s="48"/>
      <c r="O5" s="48"/>
    </row>
    <row r="6" spans="1:15" ht="19.899999999999999" customHeight="1" thickTop="1" thickBot="1">
      <c r="A6" s="40" t="s">
        <v>22</v>
      </c>
      <c r="B6" s="68" t="s">
        <v>31</v>
      </c>
      <c r="D6" s="8"/>
      <c r="E6" s="82"/>
      <c r="F6" s="82"/>
      <c r="G6" s="82"/>
      <c r="H6" s="82"/>
      <c r="I6" s="82"/>
      <c r="J6" s="82"/>
      <c r="K6" s="49" t="s">
        <v>9</v>
      </c>
      <c r="L6" s="49" t="s">
        <v>10</v>
      </c>
      <c r="M6" s="49" t="s">
        <v>11</v>
      </c>
      <c r="N6" s="49" t="s">
        <v>12</v>
      </c>
      <c r="O6" s="49" t="s">
        <v>13</v>
      </c>
    </row>
    <row r="7" spans="1:15" ht="19.899999999999999" customHeight="1" thickTop="1" thickBot="1">
      <c r="A7" s="40" t="s">
        <v>30</v>
      </c>
      <c r="B7" s="47" t="s">
        <v>45</v>
      </c>
      <c r="D7" s="9"/>
      <c r="E7" s="50">
        <v>4.1666666666666664E-2</v>
      </c>
      <c r="F7" s="51">
        <f>(DGET(DATA, "Reference Load", criteria1))*(IF(Typeofresults="Aggregate", acctsemployed/1000, 1))</f>
        <v>1.2416970000000001</v>
      </c>
      <c r="G7" s="51">
        <f>(DGET(DATA, "Observed Load", criteria1))*(IF(Typeofresults="Aggregate", acctsemployed/1000, 1))</f>
        <v>1.2539070000000001</v>
      </c>
      <c r="H7" s="51">
        <f>(DGET(DATA, "Load Reduction", criteria1))*(IF(Typeofresults="Aggregate", acctsemployed/1000, 1))</f>
        <v>-1.22107E-2</v>
      </c>
      <c r="I7" s="52">
        <f>H7/F7</f>
        <v>-9.8338805682867871E-3</v>
      </c>
      <c r="J7" s="53">
        <f>DGET(DATA, "Temperature", criteria1)</f>
        <v>81.933300000000003</v>
      </c>
      <c r="K7" s="51">
        <f>(DGET(DATA, "PCTILE10", criteria1))*(IF(Typeofresults="Aggregate", acctsemployed/1000, 1))</f>
        <v>-0.1082919</v>
      </c>
      <c r="L7" s="51">
        <f>(DGET(DATA, "PCTILE30", criteria1))*(IF(Typeofresults="Aggregate", acctsemployed/1000, 1))</f>
        <v>-5.15264E-2</v>
      </c>
      <c r="M7" s="51">
        <f>(DGET(DATA, "PCTILE50", criteria1))*(IF(Typeofresults="Aggregate", acctsemployed/1000, 1))</f>
        <v>-1.22107E-2</v>
      </c>
      <c r="N7" s="51">
        <f>(DGET(DATA, "PCTILE70", criteria1))*(IF(Typeofresults="Aggregate", acctsemployed/1000, 1))</f>
        <v>2.7104900000000001E-2</v>
      </c>
      <c r="O7" s="51">
        <f>(DGET(DATA, "PCTILE90", criteria1))*(IF(Typeofresults="Aggregate", acctsemployed/1000, 1))</f>
        <v>8.3870399999999998E-2</v>
      </c>
    </row>
    <row r="8" spans="1:15" ht="19.899999999999999" customHeight="1">
      <c r="B8" s="17"/>
      <c r="E8" s="54">
        <v>8.3333333333333329E-2</v>
      </c>
      <c r="F8" s="55">
        <f>(DGET(DATA, "Reference Load", criteria2))*(IF(Typeofresults="Aggregate", acctsemployed/1000, 1))</f>
        <v>1.198653</v>
      </c>
      <c r="G8" s="55">
        <f>(DGET(DATA, "Observed Load", criteria2))*(IF(Typeofresults="Aggregate", acctsemployed/1000, 1))</f>
        <v>1.2080109999999999</v>
      </c>
      <c r="H8" s="55">
        <f>(DGET(DATA, "Load Reduction", criteria2))*(IF(Typeofresults="Aggregate", acctsemployed/1000, 1))</f>
        <v>-9.3574000000000001E-3</v>
      </c>
      <c r="I8" s="56">
        <f t="shared" ref="I8:I30" si="0">H8/F8</f>
        <v>-7.8065962376100513E-3</v>
      </c>
      <c r="J8" s="57">
        <f>DGET(DATA, "Temperature", criteria2)</f>
        <v>80.099999999999994</v>
      </c>
      <c r="K8" s="55">
        <f>(DGET(DATA, "PCTILE10", criteria2))*(IF(Typeofresults="Aggregate", acctsemployed/1000, 1))</f>
        <v>-0.1054385</v>
      </c>
      <c r="L8" s="55">
        <f>(DGET(DATA, "PCTILE30", criteria2))*(IF(Typeofresults="Aggregate", acctsemployed/1000, 1))</f>
        <v>-4.8673000000000001E-2</v>
      </c>
      <c r="M8" s="55">
        <f>(DGET(DATA, "PCTILE50", criteria2))*(IF(Typeofresults="Aggregate", acctsemployed/1000, 1))</f>
        <v>-9.3574000000000001E-3</v>
      </c>
      <c r="N8" s="55">
        <f>(DGET(DATA, "PCTILE70", criteria2))*(IF(Typeofresults="Aggregate", acctsemployed/1000, 1))</f>
        <v>2.9958200000000001E-2</v>
      </c>
      <c r="O8" s="55">
        <f>(DGET(DATA, "PCTILE90", criteria2))*(IF(Typeofresults="Aggregate", acctsemployed/1000, 1))</f>
        <v>8.6723700000000001E-2</v>
      </c>
    </row>
    <row r="9" spans="1:15" ht="19.899999999999999" customHeight="1" thickBot="1">
      <c r="A9" s="3" t="s">
        <v>21</v>
      </c>
      <c r="B9" s="17"/>
      <c r="E9" s="50">
        <v>0.125</v>
      </c>
      <c r="F9" s="51">
        <f>(DGET(DATA, "Reference Load", criteria3))*(IF(Typeofresults="Aggregate", acctsemployed/1000, 1))</f>
        <v>1.158118</v>
      </c>
      <c r="G9" s="51">
        <f>(DGET(DATA, "Observed Load", criteria3))*(IF(Typeofresults="Aggregate", acctsemployed/1000, 1))</f>
        <v>1.170342</v>
      </c>
      <c r="H9" s="51">
        <f>(DGET(DATA, "Load Reduction", criteria3))*(IF(Typeofresults="Aggregate", acctsemployed/1000, 1))</f>
        <v>-1.2223400000000001E-2</v>
      </c>
      <c r="I9" s="52">
        <f t="shared" si="0"/>
        <v>-1.0554537620518807E-2</v>
      </c>
      <c r="J9" s="53">
        <f>DGET(DATA, "Temperature", criteria3)</f>
        <v>78.400000000000006</v>
      </c>
      <c r="K9" s="51">
        <f>(DGET(DATA, "PCTILE10", criteria3))*(IF(Typeofresults="Aggregate", acctsemployed/1000, 1))</f>
        <v>-0.1083045</v>
      </c>
      <c r="L9" s="51">
        <f>(DGET(DATA, "PCTILE30", criteria3))*(IF(Typeofresults="Aggregate", acctsemployed/1000, 1))</f>
        <v>-5.1539000000000001E-2</v>
      </c>
      <c r="M9" s="51">
        <f>(DGET(DATA, "PCTILE50", criteria3))*(IF(Typeofresults="Aggregate", acctsemployed/1000, 1))</f>
        <v>-1.2223400000000001E-2</v>
      </c>
      <c r="N9" s="51">
        <f>(DGET(DATA, "PCTILE70", criteria3))*(IF(Typeofresults="Aggregate", acctsemployed/1000, 1))</f>
        <v>2.70923E-2</v>
      </c>
      <c r="O9" s="51">
        <f>(DGET(DATA, "PCTILE90", criteria3))*(IF(Typeofresults="Aggregate", acctsemployed/1000, 1))</f>
        <v>8.3857799999999996E-2</v>
      </c>
    </row>
    <row r="10" spans="1:15" ht="19.899999999999999" customHeight="1" thickBot="1">
      <c r="A10" s="40" t="s">
        <v>26</v>
      </c>
      <c r="B10" s="69" t="str">
        <f>DGET(DATA, "Event", criteria1)</f>
        <v>Average Event</v>
      </c>
      <c r="E10" s="54">
        <v>0.16666666666666699</v>
      </c>
      <c r="F10" s="55">
        <f>(DGET(DATA, "Reference Load", criteria4))*(IF(Typeofresults="Aggregate", acctsemployed/1000, 1))</f>
        <v>1.1151800000000001</v>
      </c>
      <c r="G10" s="55">
        <f>(DGET(DATA, "Observed Load", criteria4))*(IF(Typeofresults="Aggregate", acctsemployed/1000, 1))</f>
        <v>1.1325179999999999</v>
      </c>
      <c r="H10" s="55">
        <f>(DGET(DATA, "Load Reduction", criteria4))*(IF(Typeofresults="Aggregate", acctsemployed/1000, 1))</f>
        <v>-1.73379E-2</v>
      </c>
      <c r="I10" s="56">
        <f t="shared" si="0"/>
        <v>-1.5547176240606897E-2</v>
      </c>
      <c r="J10" s="57">
        <f>DGET(DATA, "Temperature", criteria4)</f>
        <v>76.7667</v>
      </c>
      <c r="K10" s="55">
        <f>(DGET(DATA, "PCTILE10", criteria4))*(IF(Typeofresults="Aggregate", acctsemployed/1000, 1))</f>
        <v>-0.11341900000000001</v>
      </c>
      <c r="L10" s="55">
        <f>(DGET(DATA, "PCTILE30", criteria4))*(IF(Typeofresults="Aggregate", acctsemployed/1000, 1))</f>
        <v>-5.6653500000000002E-2</v>
      </c>
      <c r="M10" s="55">
        <f>(DGET(DATA, "PCTILE50", criteria4))*(IF(Typeofresults="Aggregate", acctsemployed/1000, 1))</f>
        <v>-1.73379E-2</v>
      </c>
      <c r="N10" s="55">
        <f>(DGET(DATA, "PCTILE70", criteria4))*(IF(Typeofresults="Aggregate", acctsemployed/1000, 1))</f>
        <v>2.1977699999999999E-2</v>
      </c>
      <c r="O10" s="55">
        <f>(DGET(DATA, "PCTILE90", criteria4))*(IF(Typeofresults="Aggregate", acctsemployed/1000, 1))</f>
        <v>7.8743300000000002E-2</v>
      </c>
    </row>
    <row r="11" spans="1:15" ht="19.899999999999999" customHeight="1" thickBot="1">
      <c r="A11" s="40" t="s">
        <v>20</v>
      </c>
      <c r="B11" s="41" t="s">
        <v>25</v>
      </c>
      <c r="D11" t="s">
        <v>19</v>
      </c>
      <c r="E11" s="50">
        <v>0.20833333333333401</v>
      </c>
      <c r="F11" s="51">
        <f>(DGET(DATA, "Reference Load", criteria5))*(IF(Typeofresults="Aggregate", acctsemployed/1000, 1))</f>
        <v>1.1187119999999999</v>
      </c>
      <c r="G11" s="51">
        <f>(DGET(DATA, "Observed Load", criteria5))*(IF(Typeofresults="Aggregate", acctsemployed/1000, 1))</f>
        <v>1.1345590000000001</v>
      </c>
      <c r="H11" s="51">
        <f>(DGET(DATA, "Load Reduction", criteria5))*(IF(Typeofresults="Aggregate", acctsemployed/1000, 1))</f>
        <v>-1.5846900000000001E-2</v>
      </c>
      <c r="I11" s="52">
        <f t="shared" si="0"/>
        <v>-1.4165307961298352E-2</v>
      </c>
      <c r="J11" s="53">
        <f>DGET(DATA, "Temperature", criteria5)</f>
        <v>75.066699999999997</v>
      </c>
      <c r="K11" s="51">
        <f>(DGET(DATA, "PCTILE10", criteria5))*(IF(Typeofresults="Aggregate", acctsemployed/1000, 1))</f>
        <v>-0.111928</v>
      </c>
      <c r="L11" s="51">
        <f>(DGET(DATA, "PCTILE30", criteria5))*(IF(Typeofresults="Aggregate", acctsemployed/1000, 1))</f>
        <v>-5.5162500000000003E-2</v>
      </c>
      <c r="M11" s="51">
        <f>(DGET(DATA, "PCTILE50", criteria5))*(IF(Typeofresults="Aggregate", acctsemployed/1000, 1))</f>
        <v>-1.5846900000000001E-2</v>
      </c>
      <c r="N11" s="51">
        <f>(DGET(DATA, "PCTILE70", criteria5))*(IF(Typeofresults="Aggregate", acctsemployed/1000, 1))</f>
        <v>2.3468800000000001E-2</v>
      </c>
      <c r="O11" s="51">
        <f>(DGET(DATA, "PCTILE90", criteria5))*(IF(Typeofresults="Aggregate", acctsemployed/1000, 1))</f>
        <v>8.0234299999999995E-2</v>
      </c>
    </row>
    <row r="12" spans="1:15" ht="19.899999999999999" customHeight="1" thickBot="1">
      <c r="A12" s="40" t="s">
        <v>23</v>
      </c>
      <c r="B12" s="70">
        <v>0.58333333333333337</v>
      </c>
      <c r="E12" s="54">
        <v>0.25</v>
      </c>
      <c r="F12" s="55">
        <f>(DGET(DATA, "Reference Load", criteria6))*(IF(Typeofresults="Aggregate", acctsemployed/1000, 1))</f>
        <v>1.1629910000000001</v>
      </c>
      <c r="G12" s="55">
        <f>(DGET(DATA, "Observed Load", criteria6))*(IF(Typeofresults="Aggregate", acctsemployed/1000, 1))</f>
        <v>1.1913929999999999</v>
      </c>
      <c r="H12" s="55">
        <f>(DGET(DATA, "Load Reduction", criteria6))*(IF(Typeofresults="Aggregate", acctsemployed/1000, 1))</f>
        <v>-2.8402699999999999E-2</v>
      </c>
      <c r="I12" s="56">
        <f t="shared" si="0"/>
        <v>-2.4422115046462092E-2</v>
      </c>
      <c r="J12" s="57">
        <f>DGET(DATA, "Temperature", criteria6)</f>
        <v>73.7667</v>
      </c>
      <c r="K12" s="55">
        <f>(DGET(DATA, "PCTILE10", criteria6))*(IF(Typeofresults="Aggregate", acctsemployed/1000, 1))</f>
        <v>-0.12448380000000001</v>
      </c>
      <c r="L12" s="55">
        <f>(DGET(DATA, "PCTILE30", criteria6))*(IF(Typeofresults="Aggregate", acctsemployed/1000, 1))</f>
        <v>-6.7718299999999995E-2</v>
      </c>
      <c r="M12" s="55">
        <f>(DGET(DATA, "PCTILE50", criteria6))*(IF(Typeofresults="Aggregate", acctsemployed/1000, 1))</f>
        <v>-2.8402699999999999E-2</v>
      </c>
      <c r="N12" s="55">
        <f>(DGET(DATA, "PCTILE70", criteria6))*(IF(Typeofresults="Aggregate", acctsemployed/1000, 1))</f>
        <v>1.09129E-2</v>
      </c>
      <c r="O12" s="55">
        <f>(DGET(DATA, "PCTILE90", criteria6))*(IF(Typeofresults="Aggregate", acctsemployed/1000, 1))</f>
        <v>6.7678500000000003E-2</v>
      </c>
    </row>
    <row r="13" spans="1:15" ht="19.899999999999999" customHeight="1" thickBot="1">
      <c r="A13" s="40" t="s">
        <v>24</v>
      </c>
      <c r="B13" s="59">
        <v>0.75</v>
      </c>
      <c r="C13" s="10"/>
      <c r="E13" s="50">
        <v>0.29166666666666702</v>
      </c>
      <c r="F13" s="51">
        <f>(DGET(DATA, "Reference Load", criteria7))*(IF(Typeofresults="Aggregate", acctsemployed/1000, 1))</f>
        <v>1.033992</v>
      </c>
      <c r="G13" s="51">
        <f>(DGET(DATA, "Observed Load", criteria7))*(IF(Typeofresults="Aggregate", acctsemployed/1000, 1))</f>
        <v>1.05603</v>
      </c>
      <c r="H13" s="51">
        <f>(DGET(DATA, "Load Reduction", criteria7))*(IF(Typeofresults="Aggregate", acctsemployed/1000, 1))</f>
        <v>-2.2037600000000001E-2</v>
      </c>
      <c r="I13" s="52">
        <f t="shared" si="0"/>
        <v>-2.1313124279491523E-2</v>
      </c>
      <c r="J13" s="53">
        <f>DGET(DATA, "Temperature", criteria7)</f>
        <v>73.666700000000006</v>
      </c>
      <c r="K13" s="51">
        <f>(DGET(DATA, "PCTILE10", criteria7))*(IF(Typeofresults="Aggregate", acctsemployed/1000, 1))</f>
        <v>-0.11811869999999999</v>
      </c>
      <c r="L13" s="51">
        <f>(DGET(DATA, "PCTILE30", criteria7))*(IF(Typeofresults="Aggregate", acctsemployed/1000, 1))</f>
        <v>-6.1353199999999997E-2</v>
      </c>
      <c r="M13" s="51">
        <f>(DGET(DATA, "PCTILE50", criteria7))*(IF(Typeofresults="Aggregate", acctsemployed/1000, 1))</f>
        <v>-2.2037600000000001E-2</v>
      </c>
      <c r="N13" s="51">
        <f>(DGET(DATA, "PCTILE70", criteria7))*(IF(Typeofresults="Aggregate", acctsemployed/1000, 1))</f>
        <v>1.7278000000000002E-2</v>
      </c>
      <c r="O13" s="51">
        <f>(DGET(DATA, "PCTILE90", criteria7))*(IF(Typeofresults="Aggregate", acctsemployed/1000, 1))</f>
        <v>7.4043499999999998E-2</v>
      </c>
    </row>
    <row r="14" spans="1:15" ht="19.899999999999999" customHeight="1" thickBot="1">
      <c r="A14" s="40" t="s">
        <v>44</v>
      </c>
      <c r="B14" s="71">
        <f>DGET(DATA, "popaccts", criteria1)</f>
        <v>161.19999999999999</v>
      </c>
      <c r="C14" s="10"/>
      <c r="E14" s="54">
        <v>0.33333333333333398</v>
      </c>
      <c r="F14" s="55">
        <f>(DGET(DATA, "Reference Load", criteria8))*(IF(Typeofresults="Aggregate", acctsemployed/1000, 1))</f>
        <v>1.1912739999999999</v>
      </c>
      <c r="G14" s="55">
        <f>(DGET(DATA, "Observed Load", criteria8))*(IF(Typeofresults="Aggregate", acctsemployed/1000, 1))</f>
        <v>1.1995739999999999</v>
      </c>
      <c r="H14" s="55">
        <f>(DGET(DATA, "Load Reduction", criteria8))*(IF(Typeofresults="Aggregate", acctsemployed/1000, 1))</f>
        <v>-8.3006999999999994E-3</v>
      </c>
      <c r="I14" s="56">
        <f t="shared" si="0"/>
        <v>-6.9679183798185803E-3</v>
      </c>
      <c r="J14" s="57">
        <f>DGET(DATA, "Temperature", criteria8)</f>
        <v>76.2</v>
      </c>
      <c r="K14" s="55">
        <f>(DGET(DATA, "PCTILE10", criteria8))*(IF(Typeofresults="Aggregate", acctsemployed/1000, 1))</f>
        <v>-0.1043818</v>
      </c>
      <c r="L14" s="55">
        <f>(DGET(DATA, "PCTILE30", criteria8))*(IF(Typeofresults="Aggregate", acctsemployed/1000, 1))</f>
        <v>-4.76163E-2</v>
      </c>
      <c r="M14" s="55">
        <f>(DGET(DATA, "PCTILE50", criteria8))*(IF(Typeofresults="Aggregate", acctsemployed/1000, 1))</f>
        <v>-8.3006999999999994E-3</v>
      </c>
      <c r="N14" s="55">
        <f>(DGET(DATA, "PCTILE70", criteria8))*(IF(Typeofresults="Aggregate", acctsemployed/1000, 1))</f>
        <v>3.1014900000000001E-2</v>
      </c>
      <c r="O14" s="55">
        <f>(DGET(DATA, "PCTILE90", criteria8))*(IF(Typeofresults="Aggregate", acctsemployed/1000, 1))</f>
        <v>8.7780399999999995E-2</v>
      </c>
    </row>
    <row r="15" spans="1:15" ht="19.899999999999999" customHeight="1" thickBot="1">
      <c r="A15" s="40" t="s">
        <v>32</v>
      </c>
      <c r="B15" s="41">
        <f>DGET(DATA, "popaccts", criteria1)</f>
        <v>161.19999999999999</v>
      </c>
      <c r="C15" s="10"/>
      <c r="E15" s="50">
        <v>0.375</v>
      </c>
      <c r="F15" s="51">
        <f>(DGET(DATA, "Reference Load", criteria9))*(IF(Typeofresults="Aggregate", acctsemployed/1000, 1))</f>
        <v>1.7486539999999999</v>
      </c>
      <c r="G15" s="51">
        <f>(DGET(DATA, "Observed Load", criteria9))*(IF(Typeofresults="Aggregate", acctsemployed/1000, 1))</f>
        <v>1.7083269999999999</v>
      </c>
      <c r="H15" s="51">
        <f>(DGET(DATA, "Load Reduction", criteria9))*(IF(Typeofresults="Aggregate", acctsemployed/1000, 1))</f>
        <v>4.0327599999999998E-2</v>
      </c>
      <c r="I15" s="52">
        <f t="shared" si="0"/>
        <v>2.3062080891931735E-2</v>
      </c>
      <c r="J15" s="53">
        <f>DGET(DATA, "Temperature", criteria9)</f>
        <v>80.933300000000003</v>
      </c>
      <c r="K15" s="51">
        <f>(DGET(DATA, "PCTILE10", criteria9))*(IF(Typeofresults="Aggregate", acctsemployed/1000, 1))</f>
        <v>-5.5753499999999998E-2</v>
      </c>
      <c r="L15" s="51">
        <f>(DGET(DATA, "PCTILE30", criteria9))*(IF(Typeofresults="Aggregate", acctsemployed/1000, 1))</f>
        <v>1.0120000000000001E-3</v>
      </c>
      <c r="M15" s="51">
        <f>(DGET(DATA, "PCTILE50", criteria9))*(IF(Typeofresults="Aggregate", acctsemployed/1000, 1))</f>
        <v>4.0327599999999998E-2</v>
      </c>
      <c r="N15" s="51">
        <f>(DGET(DATA, "PCTILE70", criteria9))*(IF(Typeofresults="Aggregate", acctsemployed/1000, 1))</f>
        <v>7.9643199999999997E-2</v>
      </c>
      <c r="O15" s="51">
        <f>(DGET(DATA, "PCTILE90", criteria9))*(IF(Typeofresults="Aggregate", acctsemployed/1000, 1))</f>
        <v>0.13640869999999999</v>
      </c>
    </row>
    <row r="16" spans="1:15" ht="19.899999999999999" customHeight="1" thickBot="1">
      <c r="A16" s="40" t="s">
        <v>47</v>
      </c>
      <c r="B16" s="72">
        <f>AVERAGE(H21:H24)</f>
        <v>0.43891054999999995</v>
      </c>
      <c r="C16" s="10"/>
      <c r="E16" s="54">
        <v>0.41666666666666702</v>
      </c>
      <c r="F16" s="55">
        <f>(DGET(DATA, "Reference Load", criteria10))*(IF(Typeofresults="Aggregate", acctsemployed/1000, 1))</f>
        <v>2.1663999999999999</v>
      </c>
      <c r="G16" s="55">
        <f>(DGET(DATA, "Observed Load", criteria10))*(IF(Typeofresults="Aggregate", acctsemployed/1000, 1))</f>
        <v>2.1567129999999999</v>
      </c>
      <c r="H16" s="55">
        <f>(DGET(DATA, "Load Reduction", criteria10))*(IF(Typeofresults="Aggregate", acctsemployed/1000, 1))</f>
        <v>9.6874000000000005E-3</v>
      </c>
      <c r="I16" s="56">
        <f t="shared" si="0"/>
        <v>4.4716580502215664E-3</v>
      </c>
      <c r="J16" s="57">
        <f>DGET(DATA, "Temperature", criteria10)</f>
        <v>85.133300000000006</v>
      </c>
      <c r="K16" s="55">
        <f>(DGET(DATA, "PCTILE10", criteria10))*(IF(Typeofresults="Aggregate", acctsemployed/1000, 1))</f>
        <v>-8.6393700000000004E-2</v>
      </c>
      <c r="L16" s="55">
        <f>(DGET(DATA, "PCTILE30", criteria10))*(IF(Typeofresults="Aggregate", acctsemployed/1000, 1))</f>
        <v>-2.96282E-2</v>
      </c>
      <c r="M16" s="55">
        <f>(DGET(DATA, "PCTILE50", criteria10))*(IF(Typeofresults="Aggregate", acctsemployed/1000, 1))</f>
        <v>9.6874000000000005E-3</v>
      </c>
      <c r="N16" s="55">
        <f>(DGET(DATA, "PCTILE70", criteria10))*(IF(Typeofresults="Aggregate", acctsemployed/1000, 1))</f>
        <v>4.9002999999999998E-2</v>
      </c>
      <c r="O16" s="55">
        <f>(DGET(DATA, "PCTILE90", criteria10))*(IF(Typeofresults="Aggregate", acctsemployed/1000, 1))</f>
        <v>0.1057685</v>
      </c>
    </row>
    <row r="17" spans="1:15" ht="19.899999999999999" customHeight="1" thickBot="1">
      <c r="A17" s="40" t="s">
        <v>46</v>
      </c>
      <c r="B17" s="42">
        <f>B16/AVERAGE(F21:F24)</f>
        <v>0.16159960619096811</v>
      </c>
      <c r="E17" s="50">
        <v>0.45833333333333398</v>
      </c>
      <c r="F17" s="51">
        <f>(DGET(DATA, "Reference Load", criteria11))*(IF(Typeofresults="Aggregate", acctsemployed/1000, 1))</f>
        <v>2.4967419999999998</v>
      </c>
      <c r="G17" s="51">
        <f>(DGET(DATA, "Observed Load", criteria11))*(IF(Typeofresults="Aggregate", acctsemployed/1000, 1))</f>
        <v>2.4769380000000001</v>
      </c>
      <c r="H17" s="51">
        <f>(DGET(DATA, "Load Reduction", criteria11))*(IF(Typeofresults="Aggregate", acctsemployed/1000, 1))</f>
        <v>1.9804700000000001E-2</v>
      </c>
      <c r="I17" s="52">
        <f t="shared" si="0"/>
        <v>7.9322172655404543E-3</v>
      </c>
      <c r="J17" s="53">
        <f>DGET(DATA, "Temperature", criteria11)</f>
        <v>88.7333</v>
      </c>
      <c r="K17" s="51">
        <f>(DGET(DATA, "PCTILE10", criteria11))*(IF(Typeofresults="Aggregate", acctsemployed/1000, 1))</f>
        <v>-7.6276499999999997E-2</v>
      </c>
      <c r="L17" s="51">
        <f>(DGET(DATA, "PCTILE30", criteria11))*(IF(Typeofresults="Aggregate", acctsemployed/1000, 1))</f>
        <v>-1.9510900000000001E-2</v>
      </c>
      <c r="M17" s="51">
        <f>(DGET(DATA, "PCTILE50", criteria11))*(IF(Typeofresults="Aggregate", acctsemployed/1000, 1))</f>
        <v>1.9804700000000001E-2</v>
      </c>
      <c r="N17" s="51">
        <f>(DGET(DATA, "PCTILE70", criteria11))*(IF(Typeofresults="Aggregate", acctsemployed/1000, 1))</f>
        <v>5.9120300000000001E-2</v>
      </c>
      <c r="O17" s="51">
        <f>(DGET(DATA, "PCTILE90", criteria11))*(IF(Typeofresults="Aggregate", acctsemployed/1000, 1))</f>
        <v>0.1158858</v>
      </c>
    </row>
    <row r="18" spans="1:15" ht="19.899999999999999" customHeight="1">
      <c r="A18" s="18"/>
      <c r="B18" s="18"/>
      <c r="D18" s="11"/>
      <c r="E18" s="54">
        <v>0.5</v>
      </c>
      <c r="F18" s="55">
        <f>(DGET(DATA, "Reference Load", criteria12))*(IF(Typeofresults="Aggregate", acctsemployed/1000, 1))</f>
        <v>2.6624660000000002</v>
      </c>
      <c r="G18" s="55">
        <f>(DGET(DATA, "Observed Load", criteria12))*(IF(Typeofresults="Aggregate", acctsemployed/1000, 1))</f>
        <v>2.6612520000000002</v>
      </c>
      <c r="H18" s="55">
        <f>(DGET(DATA, "Load Reduction", criteria12))*(IF(Typeofresults="Aggregate", acctsemployed/1000, 1))</f>
        <v>1.2144E-3</v>
      </c>
      <c r="I18" s="56">
        <f t="shared" si="0"/>
        <v>4.5611850066817753E-4</v>
      </c>
      <c r="J18" s="57">
        <f>DGET(DATA, "Temperature", criteria12)</f>
        <v>91.933300000000003</v>
      </c>
      <c r="K18" s="55">
        <f>(DGET(DATA, "PCTILE10", criteria12))*(IF(Typeofresults="Aggregate", acctsemployed/1000, 1))</f>
        <v>-9.4890799999999997E-2</v>
      </c>
      <c r="L18" s="55">
        <f>(DGET(DATA, "PCTILE30", criteria12))*(IF(Typeofresults="Aggregate", acctsemployed/1000, 1))</f>
        <v>-3.8111100000000002E-2</v>
      </c>
      <c r="M18" s="55">
        <f>(DGET(DATA, "PCTILE50", criteria12))*(IF(Typeofresults="Aggregate", acctsemployed/1000, 1))</f>
        <v>1.2144E-3</v>
      </c>
      <c r="N18" s="55">
        <f>(DGET(DATA, "PCTILE70", criteria12))*(IF(Typeofresults="Aggregate", acctsemployed/1000, 1))</f>
        <v>4.0539899999999997E-2</v>
      </c>
      <c r="O18" s="55">
        <f>(DGET(DATA, "PCTILE90", criteria12))*(IF(Typeofresults="Aggregate", acctsemployed/1000, 1))</f>
        <v>9.7319600000000006E-2</v>
      </c>
    </row>
    <row r="19" spans="1:15" ht="19.899999999999999" customHeight="1">
      <c r="D19" s="11"/>
      <c r="E19" s="50">
        <v>0.54166666666666696</v>
      </c>
      <c r="F19" s="51">
        <f>(DGET(DATA, "Reference Load", criteria13))*(IF(Typeofresults="Aggregate", acctsemployed/1000, 1))</f>
        <v>2.7222430000000002</v>
      </c>
      <c r="G19" s="51">
        <f>(DGET(DATA, "Observed Load", criteria13))*(IF(Typeofresults="Aggregate", acctsemployed/1000, 1))</f>
        <v>2.7235070000000001</v>
      </c>
      <c r="H19" s="51">
        <f>(DGET(DATA, "Load Reduction", criteria13))*(IF(Typeofresults="Aggregate", acctsemployed/1000, 1))</f>
        <v>-1.2642E-3</v>
      </c>
      <c r="I19" s="52">
        <f t="shared" si="0"/>
        <v>-4.6439645542297288E-4</v>
      </c>
      <c r="J19" s="53">
        <f>DGET(DATA, "Temperature", criteria13)</f>
        <v>94.5</v>
      </c>
      <c r="K19" s="51">
        <f>(DGET(DATA, "PCTILE10", criteria13))*(IF(Typeofresults="Aggregate", acctsemployed/1000, 1))</f>
        <v>-9.7291199999999994E-2</v>
      </c>
      <c r="L19" s="51">
        <f>(DGET(DATA, "PCTILE30", criteria13))*(IF(Typeofresults="Aggregate", acctsemployed/1000, 1))</f>
        <v>-4.0557700000000002E-2</v>
      </c>
      <c r="M19" s="51">
        <f>(DGET(DATA, "PCTILE50", criteria13))*(IF(Typeofresults="Aggregate", acctsemployed/1000, 1))</f>
        <v>-1.2642E-3</v>
      </c>
      <c r="N19" s="51">
        <f>(DGET(DATA, "PCTILE70", criteria13))*(IF(Typeofresults="Aggregate", acctsemployed/1000, 1))</f>
        <v>3.8029199999999999E-2</v>
      </c>
      <c r="O19" s="51">
        <f>(DGET(DATA, "PCTILE90", criteria13))*(IF(Typeofresults="Aggregate", acctsemployed/1000, 1))</f>
        <v>9.4762700000000005E-2</v>
      </c>
    </row>
    <row r="20" spans="1:15" ht="19.899999999999999" customHeight="1">
      <c r="D20" s="11"/>
      <c r="E20" s="54">
        <v>0.58333333333333404</v>
      </c>
      <c r="F20" s="55">
        <f>(DGET(DATA, "Reference Load", criteria14))*(IF(Typeofresults="Aggregate", acctsemployed/1000, 1))</f>
        <v>2.8139850000000002</v>
      </c>
      <c r="G20" s="55">
        <f>(DGET(DATA, "Observed Load", criteria14))*(IF(Typeofresults="Aggregate", acctsemployed/1000, 1))</f>
        <v>2.7836370000000001</v>
      </c>
      <c r="H20" s="55">
        <f>(DGET(DATA, "Load Reduction", criteria14))*(IF(Typeofresults="Aggregate", acctsemployed/1000, 1))</f>
        <v>3.0348699999999999E-2</v>
      </c>
      <c r="I20" s="56">
        <f t="shared" si="0"/>
        <v>1.0784954432948291E-2</v>
      </c>
      <c r="J20" s="57">
        <f>DGET(DATA, "Temperature", criteria14)</f>
        <v>96.7</v>
      </c>
      <c r="K20" s="55">
        <f>(DGET(DATA, "PCTILE10", criteria14))*(IF(Typeofresults="Aggregate", acctsemployed/1000, 1))</f>
        <v>-6.5678200000000006E-2</v>
      </c>
      <c r="L20" s="55">
        <f>(DGET(DATA, "PCTILE30", criteria14))*(IF(Typeofresults="Aggregate", acctsemployed/1000, 1))</f>
        <v>-8.9447999999999993E-3</v>
      </c>
      <c r="M20" s="55">
        <f>(DGET(DATA, "PCTILE50", criteria14))*(IF(Typeofresults="Aggregate", acctsemployed/1000, 1))</f>
        <v>3.0348699999999999E-2</v>
      </c>
      <c r="N20" s="55">
        <f>(DGET(DATA, "PCTILE70", criteria14))*(IF(Typeofresults="Aggregate", acctsemployed/1000, 1))</f>
        <v>6.9642099999999998E-2</v>
      </c>
      <c r="O20" s="55">
        <f>(DGET(DATA, "PCTILE90", criteria14))*(IF(Typeofresults="Aggregate", acctsemployed/1000, 1))</f>
        <v>0.1263756</v>
      </c>
    </row>
    <row r="21" spans="1:15" ht="19.899999999999999" customHeight="1">
      <c r="E21" s="50">
        <v>0.625</v>
      </c>
      <c r="F21" s="51">
        <f>(DGET(DATA, "Reference Load", criteria15))*(IF(Typeofresults="Aggregate", acctsemployed/1000, 1))</f>
        <v>2.8495370000000002</v>
      </c>
      <c r="G21" s="51">
        <f>(DGET(DATA, "Observed Load", criteria15))*(IF(Typeofresults="Aggregate", acctsemployed/1000, 1))</f>
        <v>2.4653350000000001</v>
      </c>
      <c r="H21" s="51">
        <f>(DGET(DATA, "Load Reduction", criteria15))*(IF(Typeofresults="Aggregate", acctsemployed/1000, 1))</f>
        <v>0.3842025</v>
      </c>
      <c r="I21" s="52">
        <f t="shared" si="0"/>
        <v>0.1348297986655376</v>
      </c>
      <c r="J21" s="53">
        <f>DGET(DATA, "Temperature", criteria15)</f>
        <v>98.2333</v>
      </c>
      <c r="K21" s="51">
        <f>(DGET(DATA, "PCTILE10", criteria15))*(IF(Typeofresults="Aggregate", acctsemployed/1000, 1))</f>
        <v>0.28817559999999998</v>
      </c>
      <c r="L21" s="51">
        <f>(DGET(DATA, "PCTILE30", criteria15))*(IF(Typeofresults="Aggregate", acctsemployed/1000, 1))</f>
        <v>0.34490900000000002</v>
      </c>
      <c r="M21" s="51">
        <f>(DGET(DATA, "PCTILE50", criteria15))*(IF(Typeofresults="Aggregate", acctsemployed/1000, 1))</f>
        <v>0.3842025</v>
      </c>
      <c r="N21" s="51">
        <f>(DGET(DATA, "PCTILE70", criteria15))*(IF(Typeofresults="Aggregate", acctsemployed/1000, 1))</f>
        <v>0.42349589999999998</v>
      </c>
      <c r="O21" s="51">
        <f>(DGET(DATA, "PCTILE90", criteria15))*(IF(Typeofresults="Aggregate", acctsemployed/1000, 1))</f>
        <v>0.48022939999999997</v>
      </c>
    </row>
    <row r="22" spans="1:15" ht="19.899999999999999" customHeight="1">
      <c r="E22" s="54">
        <v>0.66666666666666696</v>
      </c>
      <c r="F22" s="55">
        <f>(DGET(DATA, "Reference Load", criteria16))*(IF(Typeofresults="Aggregate", acctsemployed/1000, 1))</f>
        <v>2.829437</v>
      </c>
      <c r="G22" s="55">
        <f>(DGET(DATA, "Observed Load", criteria16))*(IF(Typeofresults="Aggregate", acctsemployed/1000, 1))</f>
        <v>2.414752</v>
      </c>
      <c r="H22" s="55">
        <f>(DGET(DATA, "Load Reduction", criteria16))*(IF(Typeofresults="Aggregate", acctsemployed/1000, 1))</f>
        <v>0.41468559999999999</v>
      </c>
      <c r="I22" s="56">
        <f t="shared" si="0"/>
        <v>0.14656117100327734</v>
      </c>
      <c r="J22" s="57">
        <f>DGET(DATA, "Temperature", criteria16)</f>
        <v>99.033299999999997</v>
      </c>
      <c r="K22" s="55">
        <f>(DGET(DATA, "PCTILE10", criteria16))*(IF(Typeofresults="Aggregate", acctsemployed/1000, 1))</f>
        <v>0.31865870000000002</v>
      </c>
      <c r="L22" s="55">
        <f>(DGET(DATA, "PCTILE30", criteria16))*(IF(Typeofresults="Aggregate", acctsemployed/1000, 1))</f>
        <v>0.37539220000000001</v>
      </c>
      <c r="M22" s="55">
        <f>(DGET(DATA, "PCTILE50", criteria16))*(IF(Typeofresults="Aggregate", acctsemployed/1000, 1))</f>
        <v>0.41468559999999999</v>
      </c>
      <c r="N22" s="55">
        <f>(DGET(DATA, "PCTILE70", criteria16))*(IF(Typeofresults="Aggregate", acctsemployed/1000, 1))</f>
        <v>0.45397910000000002</v>
      </c>
      <c r="O22" s="55">
        <f>(DGET(DATA, "PCTILE90", criteria16))*(IF(Typeofresults="Aggregate", acctsemployed/1000, 1))</f>
        <v>0.51071259999999996</v>
      </c>
    </row>
    <row r="23" spans="1:15" ht="19.899999999999999" customHeight="1">
      <c r="E23" s="50">
        <v>0.70833333333333404</v>
      </c>
      <c r="F23" s="51">
        <f>(DGET(DATA, "Reference Load", criteria17))*(IF(Typeofresults="Aggregate", acctsemployed/1000, 1))</f>
        <v>2.6821009999999998</v>
      </c>
      <c r="G23" s="51">
        <f>(DGET(DATA, "Observed Load", criteria17))*(IF(Typeofresults="Aggregate", acctsemployed/1000, 1))</f>
        <v>2.2053799999999999</v>
      </c>
      <c r="H23" s="51">
        <f>(DGET(DATA, "Load Reduction", criteria17))*(IF(Typeofresults="Aggregate", acctsemployed/1000, 1))</f>
        <v>0.47672110000000001</v>
      </c>
      <c r="I23" s="52">
        <f t="shared" si="0"/>
        <v>0.17774166595515981</v>
      </c>
      <c r="J23" s="53">
        <f>DGET(DATA, "Temperature", criteria17)</f>
        <v>99.833299999999994</v>
      </c>
      <c r="K23" s="51">
        <f>(DGET(DATA, "PCTILE10", criteria17))*(IF(Typeofresults="Aggregate", acctsemployed/1000, 1))</f>
        <v>0.38069419999999998</v>
      </c>
      <c r="L23" s="51">
        <f>(DGET(DATA, "PCTILE30", criteria17))*(IF(Typeofresults="Aggregate", acctsemployed/1000, 1))</f>
        <v>0.43742769999999997</v>
      </c>
      <c r="M23" s="51">
        <f>(DGET(DATA, "PCTILE50", criteria17))*(IF(Typeofresults="Aggregate", acctsemployed/1000, 1))</f>
        <v>0.47672110000000001</v>
      </c>
      <c r="N23" s="51">
        <f>(DGET(DATA, "PCTILE70", criteria17))*(IF(Typeofresults="Aggregate", acctsemployed/1000, 1))</f>
        <v>0.51601459999999999</v>
      </c>
      <c r="O23" s="51">
        <f>(DGET(DATA, "PCTILE90", criteria17))*(IF(Typeofresults="Aggregate", acctsemployed/1000, 1))</f>
        <v>0.57274809999999998</v>
      </c>
    </row>
    <row r="24" spans="1:15" ht="19.899999999999999" customHeight="1">
      <c r="E24" s="54">
        <v>0.75</v>
      </c>
      <c r="F24" s="55">
        <f>(DGET(DATA, "Reference Load", criteria18))*(IF(Typeofresults="Aggregate", acctsemployed/1000, 1))</f>
        <v>2.5030739999999998</v>
      </c>
      <c r="G24" s="55">
        <f>(DGET(DATA, "Observed Load", criteria18))*(IF(Typeofresults="Aggregate", acctsemployed/1000, 1))</f>
        <v>2.0230410000000001</v>
      </c>
      <c r="H24" s="55">
        <f>(DGET(DATA, "Load Reduction", criteria18))*(IF(Typeofresults="Aggregate", acctsemployed/1000, 1))</f>
        <v>0.48003299999999999</v>
      </c>
      <c r="I24" s="56">
        <f t="shared" si="0"/>
        <v>0.19177739052061585</v>
      </c>
      <c r="J24" s="57">
        <f>DGET(DATA, "Temperature", criteria18)</f>
        <v>100.033</v>
      </c>
      <c r="K24" s="55">
        <f>(DGET(DATA, "PCTILE10", criteria18))*(IF(Typeofresults="Aggregate", acctsemployed/1000, 1))</f>
        <v>0.38400610000000002</v>
      </c>
      <c r="L24" s="55">
        <f>(DGET(DATA, "PCTILE30", criteria18))*(IF(Typeofresults="Aggregate", acctsemployed/1000, 1))</f>
        <v>0.44073950000000001</v>
      </c>
      <c r="M24" s="55">
        <f>(DGET(DATA, "PCTILE50", criteria18))*(IF(Typeofresults="Aggregate", acctsemployed/1000, 1))</f>
        <v>0.48003299999999999</v>
      </c>
      <c r="N24" s="55">
        <f>(DGET(DATA, "PCTILE70", criteria18))*(IF(Typeofresults="Aggregate", acctsemployed/1000, 1))</f>
        <v>0.51932639999999997</v>
      </c>
      <c r="O24" s="55">
        <f>(DGET(DATA, "PCTILE90", criteria18))*(IF(Typeofresults="Aggregate", acctsemployed/1000, 1))</f>
        <v>0.57605989999999996</v>
      </c>
    </row>
    <row r="25" spans="1:15" ht="19.899999999999999" customHeight="1">
      <c r="A25" s="12"/>
      <c r="B25" s="12"/>
      <c r="E25" s="50">
        <v>0.79166666666666696</v>
      </c>
      <c r="F25" s="51">
        <f>(DGET(DATA, "Reference Load", criteria19))*(IF(Typeofresults="Aggregate", acctsemployed/1000, 1))</f>
        <v>2.3650920000000002</v>
      </c>
      <c r="G25" s="51">
        <f>(DGET(DATA, "Observed Load", criteria19))*(IF(Typeofresults="Aggregate", acctsemployed/1000, 1))</f>
        <v>2.614277</v>
      </c>
      <c r="H25" s="51">
        <f>(DGET(DATA, "Load Reduction", criteria19))*(IF(Typeofresults="Aggregate", acctsemployed/1000, 1))</f>
        <v>-0.2491852</v>
      </c>
      <c r="I25" s="52">
        <f t="shared" si="0"/>
        <v>-0.10535962237409791</v>
      </c>
      <c r="J25" s="53">
        <f>DGET(DATA, "Temperature", criteria19)</f>
        <v>99.2333</v>
      </c>
      <c r="K25" s="51">
        <f>(DGET(DATA, "PCTILE10", criteria19))*(IF(Typeofresults="Aggregate", acctsemployed/1000, 1))</f>
        <v>-0.34521220000000002</v>
      </c>
      <c r="L25" s="51">
        <f>(DGET(DATA, "PCTILE30", criteria19))*(IF(Typeofresults="Aggregate", acctsemployed/1000, 1))</f>
        <v>-0.28847869999999998</v>
      </c>
      <c r="M25" s="51">
        <f>(DGET(DATA, "PCTILE50", criteria19))*(IF(Typeofresults="Aggregate", acctsemployed/1000, 1))</f>
        <v>-0.2491852</v>
      </c>
      <c r="N25" s="51">
        <f>(DGET(DATA, "PCTILE70", criteria19))*(IF(Typeofresults="Aggregate", acctsemployed/1000, 1))</f>
        <v>-0.20989179999999999</v>
      </c>
      <c r="O25" s="51">
        <f>(DGET(DATA, "PCTILE90", criteria19))*(IF(Typeofresults="Aggregate", acctsemployed/1000, 1))</f>
        <v>-0.1531583</v>
      </c>
    </row>
    <row r="26" spans="1:15" ht="19.899999999999999" customHeight="1">
      <c r="A26" s="12"/>
      <c r="B26" s="12"/>
      <c r="E26" s="54">
        <v>0.83333333333333404</v>
      </c>
      <c r="F26" s="55">
        <f>(DGET(DATA, "Reference Load", criteria20))*(IF(Typeofresults="Aggregate", acctsemployed/1000, 1))</f>
        <v>2.2493460000000001</v>
      </c>
      <c r="G26" s="55">
        <f>(DGET(DATA, "Observed Load", criteria20))*(IF(Typeofresults="Aggregate", acctsemployed/1000, 1))</f>
        <v>2.2531620000000001</v>
      </c>
      <c r="H26" s="55">
        <f>(DGET(DATA, "Load Reduction", criteria20))*(IF(Typeofresults="Aggregate", acctsemployed/1000, 1))</f>
        <v>-3.8159999999999999E-3</v>
      </c>
      <c r="I26" s="56">
        <f t="shared" si="0"/>
        <v>-1.6964931139984687E-3</v>
      </c>
      <c r="J26" s="57">
        <f>DGET(DATA, "Temperature", criteria20)</f>
        <v>96.7</v>
      </c>
      <c r="K26" s="55">
        <f>(DGET(DATA, "PCTILE10", criteria20))*(IF(Typeofresults="Aggregate", acctsemployed/1000, 1))</f>
        <v>-9.9842899999999998E-2</v>
      </c>
      <c r="L26" s="55">
        <f>(DGET(DATA, "PCTILE30", criteria20))*(IF(Typeofresults="Aggregate", acctsemployed/1000, 1))</f>
        <v>-4.3109500000000002E-2</v>
      </c>
      <c r="M26" s="55">
        <f>(DGET(DATA, "PCTILE50", criteria20))*(IF(Typeofresults="Aggregate", acctsemployed/1000, 1))</f>
        <v>-3.8159999999999999E-3</v>
      </c>
      <c r="N26" s="55">
        <f>(DGET(DATA, "PCTILE70", criteria20))*(IF(Typeofresults="Aggregate", acctsemployed/1000, 1))</f>
        <v>3.5477399999999999E-2</v>
      </c>
      <c r="O26" s="55">
        <f>(DGET(DATA, "PCTILE90", criteria20))*(IF(Typeofresults="Aggregate", acctsemployed/1000, 1))</f>
        <v>9.2210899999999998E-2</v>
      </c>
    </row>
    <row r="27" spans="1:15" ht="19.899999999999999" customHeight="1">
      <c r="C27" s="13"/>
      <c r="E27" s="50">
        <v>0.875</v>
      </c>
      <c r="F27" s="51">
        <f>(DGET(DATA, "Reference Load", criteria21))*(IF(Typeofresults="Aggregate", acctsemployed/1000, 1))</f>
        <v>2.2190020000000001</v>
      </c>
      <c r="G27" s="51">
        <f>(DGET(DATA, "Observed Load", criteria21))*(IF(Typeofresults="Aggregate", acctsemployed/1000, 1))</f>
        <v>2.1801550000000001</v>
      </c>
      <c r="H27" s="51">
        <f>(DGET(DATA, "Load Reduction", criteria21))*(IF(Typeofresults="Aggregate", acctsemployed/1000, 1))</f>
        <v>3.8846899999999997E-2</v>
      </c>
      <c r="I27" s="52">
        <f t="shared" si="0"/>
        <v>1.7506473630938591E-2</v>
      </c>
      <c r="J27" s="53">
        <f>DGET(DATA, "Temperature", criteria21)</f>
        <v>93.366699999999994</v>
      </c>
      <c r="K27" s="51">
        <f>(DGET(DATA, "PCTILE10", criteria21))*(IF(Typeofresults="Aggregate", acctsemployed/1000, 1))</f>
        <v>-5.7180000000000002E-2</v>
      </c>
      <c r="L27" s="51">
        <f>(DGET(DATA, "PCTILE30", criteria21))*(IF(Typeofresults="Aggregate", acctsemployed/1000, 1))</f>
        <v>-4.4660000000000001E-4</v>
      </c>
      <c r="M27" s="51">
        <f>(DGET(DATA, "PCTILE50", criteria21))*(IF(Typeofresults="Aggregate", acctsemployed/1000, 1))</f>
        <v>3.8846899999999997E-2</v>
      </c>
      <c r="N27" s="51">
        <f>(DGET(DATA, "PCTILE70", criteria21))*(IF(Typeofresults="Aggregate", acctsemployed/1000, 1))</f>
        <v>7.8140299999999996E-2</v>
      </c>
      <c r="O27" s="51">
        <f>(DGET(DATA, "PCTILE90", criteria21))*(IF(Typeofresults="Aggregate", acctsemployed/1000, 1))</f>
        <v>0.13487379999999999</v>
      </c>
    </row>
    <row r="28" spans="1:15" ht="19.899999999999999" customHeight="1">
      <c r="A28" s="12"/>
      <c r="B28" s="12"/>
      <c r="C28" s="13"/>
      <c r="D28" s="14"/>
      <c r="E28" s="54">
        <v>0.91666666666666696</v>
      </c>
      <c r="F28" s="55">
        <f>(DGET(DATA, "Reference Load", criteria22))*(IF(Typeofresults="Aggregate", acctsemployed/1000, 1))</f>
        <v>2.0472350000000001</v>
      </c>
      <c r="G28" s="55">
        <f>(DGET(DATA, "Observed Load", criteria22))*(IF(Typeofresults="Aggregate", acctsemployed/1000, 1))</f>
        <v>2.0176820000000002</v>
      </c>
      <c r="H28" s="55">
        <f>(DGET(DATA, "Load Reduction", criteria22))*(IF(Typeofresults="Aggregate", acctsemployed/1000, 1))</f>
        <v>2.95535E-2</v>
      </c>
      <c r="I28" s="56">
        <f t="shared" si="0"/>
        <v>1.443581220524268E-2</v>
      </c>
      <c r="J28" s="57">
        <f>DGET(DATA, "Temperature", criteria22)</f>
        <v>90.5</v>
      </c>
      <c r="K28" s="55">
        <f>(DGET(DATA, "PCTILE10", criteria22))*(IF(Typeofresults="Aggregate", acctsemployed/1000, 1))</f>
        <v>-6.6473500000000005E-2</v>
      </c>
      <c r="L28" s="55">
        <f>(DGET(DATA, "PCTILE30", criteria22))*(IF(Typeofresults="Aggregate", acctsemployed/1000, 1))</f>
        <v>-9.7400000000000004E-3</v>
      </c>
      <c r="M28" s="55">
        <f>(DGET(DATA, "PCTILE50", criteria22))*(IF(Typeofresults="Aggregate", acctsemployed/1000, 1))</f>
        <v>2.95535E-2</v>
      </c>
      <c r="N28" s="55">
        <f>(DGET(DATA, "PCTILE70", criteria22))*(IF(Typeofresults="Aggregate", acctsemployed/1000, 1))</f>
        <v>6.8846900000000003E-2</v>
      </c>
      <c r="O28" s="55">
        <f>(DGET(DATA, "PCTILE90", criteria22))*(IF(Typeofresults="Aggregate", acctsemployed/1000, 1))</f>
        <v>0.12558040000000001</v>
      </c>
    </row>
    <row r="29" spans="1:15" ht="19.899999999999999" customHeight="1">
      <c r="E29" s="50">
        <v>0.95833333333333404</v>
      </c>
      <c r="F29" s="51">
        <f>(DGET(DATA, "Reference Load", criteria23))*(IF(Typeofresults="Aggregate", acctsemployed/1000, 1))</f>
        <v>1.721292</v>
      </c>
      <c r="G29" s="51">
        <f>(DGET(DATA, "Observed Load", criteria23))*(IF(Typeofresults="Aggregate", acctsemployed/1000, 1))</f>
        <v>1.6981900000000001</v>
      </c>
      <c r="H29" s="51">
        <f>(DGET(DATA, "Load Reduction", criteria23))*(IF(Typeofresults="Aggregate", acctsemployed/1000, 1))</f>
        <v>2.3101799999999999E-2</v>
      </c>
      <c r="I29" s="52">
        <f t="shared" si="0"/>
        <v>1.3421197565549598E-2</v>
      </c>
      <c r="J29" s="53">
        <f>DGET(DATA, "Temperature", criteria23)</f>
        <v>87.533299999999997</v>
      </c>
      <c r="K29" s="51">
        <f>(DGET(DATA, "PCTILE10", criteria23))*(IF(Typeofresults="Aggregate", acctsemployed/1000, 1))</f>
        <v>-7.2925199999999996E-2</v>
      </c>
      <c r="L29" s="51">
        <f>(DGET(DATA, "PCTILE30", criteria23))*(IF(Typeofresults="Aggregate", acctsemployed/1000, 1))</f>
        <v>-1.61917E-2</v>
      </c>
      <c r="M29" s="51">
        <f>(DGET(DATA, "PCTILE50", criteria23))*(IF(Typeofresults="Aggregate", acctsemployed/1000, 1))</f>
        <v>2.3101799999999999E-2</v>
      </c>
      <c r="N29" s="51">
        <f>(DGET(DATA, "PCTILE70", criteria23))*(IF(Typeofresults="Aggregate", acctsemployed/1000, 1))</f>
        <v>6.2395199999999998E-2</v>
      </c>
      <c r="O29" s="51">
        <f>(DGET(DATA, "PCTILE90", criteria23))*(IF(Typeofresults="Aggregate", acctsemployed/1000, 1))</f>
        <v>0.1191287</v>
      </c>
    </row>
    <row r="30" spans="1:15" ht="19.899999999999999" customHeight="1" thickBot="1">
      <c r="E30" s="58">
        <v>1</v>
      </c>
      <c r="F30" s="55">
        <f>(DGET(DATA, "Reference Load", criteria24))*(IF(Typeofresults="Aggregate", acctsemployed/1000, 1))</f>
        <v>1.466394</v>
      </c>
      <c r="G30" s="55">
        <f>(DGET(DATA, "Observed Load", criteria24))*(IF(Typeofresults="Aggregate", acctsemployed/1000, 1))</f>
        <v>1.465244</v>
      </c>
      <c r="H30" s="55">
        <f>(DGET(DATA, "Load Reduction", criteria24))*(IF(Typeofresults="Aggregate", acctsemployed/1000, 1))</f>
        <v>1.1494999999999999E-3</v>
      </c>
      <c r="I30" s="56">
        <f t="shared" si="0"/>
        <v>7.8389573334315329E-4</v>
      </c>
      <c r="J30" s="57">
        <f>DGET(DATA, "Temperature", criteria24)</f>
        <v>84.933300000000003</v>
      </c>
      <c r="K30" s="55">
        <f>(DGET(DATA, "PCTILE10", criteria24))*(IF(Typeofresults="Aggregate", acctsemployed/1000, 1))</f>
        <v>-9.4877400000000001E-2</v>
      </c>
      <c r="L30" s="55">
        <f>(DGET(DATA, "PCTILE30", criteria24))*(IF(Typeofresults="Aggregate", acctsemployed/1000, 1))</f>
        <v>-3.8143999999999997E-2</v>
      </c>
      <c r="M30" s="55">
        <f>(DGET(DATA, "PCTILE50", criteria24))*(IF(Typeofresults="Aggregate", acctsemployed/1000, 1))</f>
        <v>1.1494999999999999E-3</v>
      </c>
      <c r="N30" s="55">
        <f>(DGET(DATA, "PCTILE70", criteria24))*(IF(Typeofresults="Aggregate", acctsemployed/1000, 1))</f>
        <v>4.0442899999999997E-2</v>
      </c>
      <c r="O30" s="55">
        <f>(DGET(DATA, "PCTILE90", criteria24))*(IF(Typeofresults="Aggregate", acctsemployed/1000, 1))</f>
        <v>9.7176399999999996E-2</v>
      </c>
    </row>
    <row r="31" spans="1:15" ht="34.9" customHeight="1" thickBot="1">
      <c r="E31" s="82"/>
      <c r="F31" s="82" t="str">
        <f>IF(Typeofresults="Aggregate", "Reference Energy Use (MWh)", "Reference Energy Use (kWh)")</f>
        <v>Reference Energy Use (kWh)</v>
      </c>
      <c r="G31" s="82" t="s">
        <v>28</v>
      </c>
      <c r="H31" s="82" t="s">
        <v>29</v>
      </c>
      <c r="I31" s="83" t="s">
        <v>43</v>
      </c>
      <c r="J31" s="82" t="s">
        <v>18</v>
      </c>
      <c r="K31" s="48" t="s">
        <v>7</v>
      </c>
      <c r="L31" s="48"/>
      <c r="M31" s="48"/>
      <c r="N31" s="48"/>
      <c r="O31" s="48"/>
    </row>
    <row r="32" spans="1:15" ht="13.5" thickBot="1">
      <c r="E32" s="82"/>
      <c r="F32" s="82"/>
      <c r="G32" s="82"/>
      <c r="H32" s="82"/>
      <c r="I32" s="83"/>
      <c r="J32" s="82"/>
      <c r="K32" s="49" t="s">
        <v>9</v>
      </c>
      <c r="L32" s="49" t="s">
        <v>10</v>
      </c>
      <c r="M32" s="49" t="s">
        <v>11</v>
      </c>
      <c r="N32" s="49" t="s">
        <v>12</v>
      </c>
      <c r="O32" s="49" t="s">
        <v>13</v>
      </c>
    </row>
    <row r="33" spans="4:15">
      <c r="D33" s="11"/>
      <c r="E33" s="73" t="s">
        <v>14</v>
      </c>
      <c r="F33" s="74">
        <f>SUM(F7:F30)</f>
        <v>46.763616999999996</v>
      </c>
      <c r="G33" s="74">
        <f>SUM(G7:G30)</f>
        <v>45.193925999999998</v>
      </c>
      <c r="H33" s="74">
        <f>SUM(H7:H30)</f>
        <v>1.5696939999999999</v>
      </c>
      <c r="I33" s="75">
        <f>H33/F33</f>
        <v>3.356656522099221E-2</v>
      </c>
      <c r="J33" s="76">
        <v>130.93280792236328</v>
      </c>
      <c r="K33" s="74">
        <f>$H33+NORMSINV(0.1)*(DSUM(DATA, "variance", criteriadaily)^0.5)/24</f>
        <v>1.5500868601840048</v>
      </c>
      <c r="L33" s="74">
        <f>$H33+NORMSINV(0.3)*(DSUM(DATA, "variance", criteriadaily)^0.5)/24</f>
        <v>1.5616709173175043</v>
      </c>
      <c r="M33" s="74">
        <f>$H33+NORMSINV(0.5)*(DSUM(DATA, "variance", criteriadaily)^0.5)/24</f>
        <v>1.5696939999999999</v>
      </c>
      <c r="N33" s="74">
        <f>$H33+NORMSINV(0.7)*(DSUM(DATA, "variance", criteriadaily)^0.5)/24</f>
        <v>1.5777170826824956</v>
      </c>
      <c r="O33" s="74">
        <f>$H33+NORMSINV(0.9)*(DSUM(DATA, "variance", criteriadaily)^0.5)/24</f>
        <v>1.5893011398159951</v>
      </c>
    </row>
    <row r="34" spans="4:15" ht="13.5" thickBot="1">
      <c r="D34" s="11"/>
      <c r="E34" s="77"/>
      <c r="F34" s="78"/>
      <c r="G34" s="78"/>
      <c r="H34" s="79"/>
      <c r="I34" s="80"/>
      <c r="J34" s="81"/>
      <c r="K34" s="79"/>
      <c r="L34" s="79"/>
      <c r="M34" s="79"/>
      <c r="N34" s="79"/>
      <c r="O34" s="79"/>
    </row>
    <row r="35" spans="4:15" ht="13.5" thickTop="1"/>
    <row r="38" spans="4:15">
      <c r="I38" s="35"/>
      <c r="J38" s="35"/>
    </row>
    <row r="40" spans="4:15" ht="15.75">
      <c r="E40" s="36"/>
      <c r="F40" s="37"/>
      <c r="G40" s="37"/>
      <c r="H40" s="37"/>
      <c r="I40" s="39"/>
      <c r="J40" s="38"/>
      <c r="K40" s="37"/>
      <c r="L40" s="37"/>
      <c r="M40" s="37"/>
      <c r="N40" s="37"/>
      <c r="O40" s="37"/>
    </row>
    <row r="41" spans="4:15" ht="15.75">
      <c r="E41" s="36"/>
      <c r="F41" s="37"/>
      <c r="G41" s="37"/>
      <c r="H41" s="37"/>
      <c r="I41" s="39"/>
      <c r="J41" s="38"/>
      <c r="K41" s="37"/>
      <c r="L41" s="37"/>
      <c r="M41" s="37"/>
      <c r="N41" s="37"/>
      <c r="O41" s="37"/>
    </row>
    <row r="42" spans="4:15" ht="15.75">
      <c r="E42" s="36"/>
      <c r="F42" s="37"/>
      <c r="G42" s="37"/>
      <c r="H42" s="37"/>
      <c r="I42" s="39"/>
      <c r="J42" s="38"/>
      <c r="K42" s="37"/>
      <c r="L42" s="37"/>
      <c r="M42" s="37"/>
      <c r="N42" s="37"/>
      <c r="O42" s="37"/>
    </row>
    <row r="43" spans="4:15" ht="15.75">
      <c r="E43" s="36"/>
      <c r="F43" s="37"/>
      <c r="G43" s="37"/>
      <c r="H43" s="37"/>
      <c r="I43" s="39"/>
      <c r="J43" s="38"/>
      <c r="K43" s="37"/>
      <c r="L43" s="37"/>
      <c r="M43" s="37"/>
      <c r="N43" s="37"/>
      <c r="O43" s="37"/>
    </row>
    <row r="44" spans="4:15" ht="15.75">
      <c r="E44" s="36"/>
      <c r="F44" s="37"/>
      <c r="G44" s="37"/>
      <c r="H44" s="37"/>
      <c r="I44" s="39"/>
      <c r="J44" s="38"/>
      <c r="K44" s="37"/>
      <c r="L44" s="37"/>
      <c r="M44" s="37"/>
      <c r="N44" s="37"/>
      <c r="O44" s="37"/>
    </row>
    <row r="45" spans="4:15" ht="15.75">
      <c r="E45" s="36"/>
      <c r="F45" s="37"/>
      <c r="G45" s="37"/>
      <c r="H45" s="37"/>
      <c r="I45" s="39"/>
      <c r="J45" s="38"/>
      <c r="K45" s="37"/>
      <c r="L45" s="37"/>
      <c r="M45" s="37"/>
      <c r="N45" s="37"/>
      <c r="O45" s="37"/>
    </row>
    <row r="46" spans="4:15" ht="15.75">
      <c r="E46" s="36"/>
      <c r="F46" s="37"/>
      <c r="G46" s="37"/>
      <c r="H46" s="37"/>
      <c r="I46" s="39"/>
      <c r="J46" s="38"/>
      <c r="K46" s="37"/>
      <c r="L46" s="37"/>
      <c r="M46" s="37"/>
      <c r="N46" s="37"/>
      <c r="O46" s="37"/>
    </row>
    <row r="47" spans="4:15" ht="15.75">
      <c r="E47" s="36"/>
      <c r="F47" s="37"/>
      <c r="G47" s="37"/>
      <c r="H47" s="37"/>
      <c r="I47" s="39"/>
      <c r="J47" s="38"/>
      <c r="K47" s="37"/>
      <c r="L47" s="37"/>
      <c r="M47" s="37"/>
      <c r="N47" s="37"/>
      <c r="O47" s="37"/>
    </row>
    <row r="48" spans="4:15" ht="15.75">
      <c r="E48" s="36"/>
      <c r="F48" s="37"/>
      <c r="G48" s="37"/>
      <c r="H48" s="37"/>
      <c r="I48" s="39"/>
      <c r="J48" s="38"/>
      <c r="K48" s="37"/>
      <c r="L48" s="37"/>
      <c r="M48" s="37"/>
      <c r="N48" s="37"/>
      <c r="O48" s="37"/>
    </row>
    <row r="49" spans="5:15" ht="15.75">
      <c r="E49" s="36"/>
      <c r="F49" s="37"/>
      <c r="G49" s="37"/>
      <c r="H49" s="37"/>
      <c r="I49" s="39"/>
      <c r="J49" s="38"/>
      <c r="K49" s="37"/>
      <c r="L49" s="37"/>
      <c r="M49" s="37"/>
      <c r="N49" s="37"/>
      <c r="O49" s="37"/>
    </row>
    <row r="50" spans="5:15" ht="15.75">
      <c r="E50" s="36"/>
      <c r="F50" s="37"/>
      <c r="G50" s="37"/>
      <c r="H50" s="37"/>
      <c r="I50" s="39"/>
      <c r="J50" s="38"/>
      <c r="K50" s="37"/>
      <c r="L50" s="37"/>
      <c r="M50" s="37"/>
      <c r="N50" s="37"/>
      <c r="O50" s="37"/>
    </row>
    <row r="51" spans="5:15" ht="15.75">
      <c r="E51" s="36"/>
      <c r="F51" s="37"/>
      <c r="G51" s="37"/>
      <c r="H51" s="37"/>
      <c r="I51" s="39"/>
      <c r="J51" s="38"/>
      <c r="K51" s="37"/>
      <c r="L51" s="37"/>
      <c r="M51" s="37"/>
      <c r="N51" s="37"/>
      <c r="O51" s="37"/>
    </row>
    <row r="52" spans="5:15" ht="15.75">
      <c r="E52" s="36"/>
      <c r="F52" s="37"/>
      <c r="G52" s="37"/>
      <c r="H52" s="37"/>
      <c r="I52" s="39"/>
      <c r="J52" s="38"/>
      <c r="K52" s="37"/>
      <c r="L52" s="37"/>
      <c r="M52" s="37"/>
      <c r="N52" s="37"/>
      <c r="O52" s="37"/>
    </row>
    <row r="53" spans="5:15" ht="15.75">
      <c r="E53" s="36"/>
      <c r="F53" s="37"/>
      <c r="G53" s="37"/>
      <c r="H53" s="37"/>
      <c r="I53" s="39"/>
      <c r="J53" s="38"/>
      <c r="K53" s="37"/>
      <c r="L53" s="37"/>
      <c r="M53" s="37"/>
      <c r="N53" s="37"/>
      <c r="O53" s="37"/>
    </row>
    <row r="54" spans="5:15" ht="15.75">
      <c r="E54" s="36"/>
      <c r="F54" s="37"/>
      <c r="G54" s="37"/>
      <c r="H54" s="37"/>
      <c r="I54" s="39"/>
      <c r="J54" s="38"/>
      <c r="K54" s="37"/>
      <c r="L54" s="37"/>
      <c r="M54" s="37"/>
      <c r="N54" s="37"/>
      <c r="O54" s="37"/>
    </row>
    <row r="55" spans="5:15" ht="15.75">
      <c r="E55" s="36"/>
      <c r="F55" s="37"/>
      <c r="G55" s="37"/>
      <c r="H55" s="37"/>
      <c r="I55" s="39"/>
      <c r="J55" s="38"/>
      <c r="K55" s="37"/>
      <c r="L55" s="37"/>
      <c r="M55" s="37"/>
      <c r="N55" s="37"/>
      <c r="O55" s="37"/>
    </row>
    <row r="56" spans="5:15" ht="15.75">
      <c r="E56" s="36"/>
      <c r="F56" s="37"/>
      <c r="G56" s="37"/>
      <c r="H56" s="37"/>
      <c r="I56" s="39"/>
      <c r="J56" s="38"/>
      <c r="K56" s="37"/>
      <c r="L56" s="37"/>
      <c r="M56" s="37"/>
      <c r="N56" s="37"/>
      <c r="O56" s="37"/>
    </row>
    <row r="57" spans="5:15" ht="15.75">
      <c r="E57" s="36"/>
      <c r="F57" s="37"/>
      <c r="G57" s="37"/>
      <c r="H57" s="37"/>
      <c r="I57" s="39"/>
      <c r="J57" s="38"/>
      <c r="K57" s="37"/>
      <c r="L57" s="37"/>
      <c r="M57" s="37"/>
      <c r="N57" s="37"/>
      <c r="O57" s="37"/>
    </row>
    <row r="58" spans="5:15" ht="15.75">
      <c r="E58" s="36"/>
      <c r="F58" s="37"/>
      <c r="G58" s="37"/>
      <c r="H58" s="37"/>
      <c r="I58" s="39"/>
      <c r="J58" s="38"/>
      <c r="K58" s="37"/>
      <c r="L58" s="37"/>
      <c r="M58" s="37"/>
      <c r="N58" s="37"/>
      <c r="O58" s="37"/>
    </row>
    <row r="59" spans="5:15" ht="15.75">
      <c r="E59" s="36"/>
      <c r="F59" s="37"/>
      <c r="G59" s="37"/>
      <c r="H59" s="37"/>
      <c r="I59" s="39"/>
      <c r="J59" s="38"/>
      <c r="K59" s="37"/>
      <c r="L59" s="37"/>
      <c r="M59" s="37"/>
      <c r="N59" s="37"/>
      <c r="O59" s="37"/>
    </row>
    <row r="60" spans="5:15" ht="15.75">
      <c r="E60" s="36"/>
      <c r="F60" s="37"/>
      <c r="G60" s="37"/>
      <c r="H60" s="37"/>
      <c r="I60" s="39"/>
      <c r="J60" s="38"/>
      <c r="K60" s="37"/>
      <c r="L60" s="37"/>
      <c r="M60" s="37"/>
      <c r="N60" s="37"/>
      <c r="O60" s="37"/>
    </row>
    <row r="61" spans="5:15" ht="15.75">
      <c r="E61" s="36"/>
      <c r="F61" s="37"/>
      <c r="G61" s="37"/>
      <c r="H61" s="37"/>
      <c r="I61" s="39"/>
      <c r="J61" s="38"/>
      <c r="K61" s="37"/>
      <c r="L61" s="37"/>
      <c r="M61" s="37"/>
      <c r="N61" s="37"/>
      <c r="O61" s="37"/>
    </row>
    <row r="62" spans="5:15" ht="15.75">
      <c r="E62" s="36"/>
      <c r="F62" s="37"/>
      <c r="G62" s="37"/>
      <c r="H62" s="37"/>
      <c r="I62" s="39"/>
      <c r="J62" s="38"/>
      <c r="K62" s="37"/>
      <c r="L62" s="37"/>
      <c r="M62" s="37"/>
      <c r="N62" s="37"/>
      <c r="O62" s="37"/>
    </row>
    <row r="63" spans="5:15" ht="15.75">
      <c r="E63" s="36"/>
      <c r="F63" s="37"/>
      <c r="G63" s="37"/>
      <c r="H63" s="37"/>
      <c r="I63" s="39"/>
      <c r="J63" s="38"/>
      <c r="K63" s="37"/>
      <c r="L63" s="37"/>
      <c r="M63" s="37"/>
      <c r="N63" s="37"/>
      <c r="O63" s="37"/>
    </row>
    <row r="64" spans="5:15" ht="15.75">
      <c r="E64" s="36"/>
      <c r="F64" s="37"/>
      <c r="G64" s="37"/>
      <c r="H64" s="37"/>
      <c r="I64" s="39"/>
      <c r="J64" s="38"/>
      <c r="K64" s="37"/>
      <c r="L64" s="37"/>
      <c r="M64" s="37"/>
      <c r="N64" s="37"/>
      <c r="O64" s="37"/>
    </row>
  </sheetData>
  <protectedRanges>
    <protectedRange password="DD26" sqref="E5:O34 E41:O64" name="Range3"/>
    <protectedRange password="DD26" sqref="B10:B17" name="Range2"/>
    <protectedRange password="DD26" sqref="B5:B7" name="Range1"/>
  </protectedRanges>
  <mergeCells count="12">
    <mergeCell ref="J5:J6"/>
    <mergeCell ref="I5:I6"/>
    <mergeCell ref="J31:J32"/>
    <mergeCell ref="H5:H6"/>
    <mergeCell ref="F31:F32"/>
    <mergeCell ref="G31:G32"/>
    <mergeCell ref="H31:H32"/>
    <mergeCell ref="E31:E32"/>
    <mergeCell ref="I31:I32"/>
    <mergeCell ref="E5:E6"/>
    <mergeCell ref="F5:F6"/>
    <mergeCell ref="G5:G6"/>
  </mergeCells>
  <phoneticPr fontId="2" type="noConversion"/>
  <dataValidations count="3">
    <dataValidation type="list" allowBlank="1" showInputMessage="1" showErrorMessage="1" sqref="B6">
      <formula1>eventlist</formula1>
    </dataValidation>
    <dataValidation type="list" allowBlank="1" showInputMessage="1" showErrorMessage="1" sqref="B7">
      <formula1>categorylist</formula1>
    </dataValidation>
    <dataValidation type="list" allowBlank="1" showInputMessage="1" showErrorMessage="1" sqref="B5">
      <formula1>"Aggregate, Average Customer"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457"/>
  <sheetViews>
    <sheetView workbookViewId="0"/>
  </sheetViews>
  <sheetFormatPr defaultRowHeight="12.75"/>
  <cols>
    <col min="1" max="1" width="20.42578125" customWidth="1"/>
    <col min="2" max="2" width="16.85546875" style="24" bestFit="1" customWidth="1"/>
    <col min="4" max="4" width="12.5703125" customWidth="1"/>
  </cols>
  <sheetData>
    <row r="1" spans="1:15" s="25" customFormat="1" ht="47.25">
      <c r="A1" s="45" t="s">
        <v>30</v>
      </c>
      <c r="B1" s="45" t="s">
        <v>22</v>
      </c>
      <c r="C1" s="45" t="s">
        <v>33</v>
      </c>
      <c r="D1" s="45" t="s">
        <v>36</v>
      </c>
      <c r="E1" s="45" t="s">
        <v>37</v>
      </c>
      <c r="F1" s="45" t="s">
        <v>38</v>
      </c>
      <c r="G1" s="45" t="s">
        <v>39</v>
      </c>
      <c r="H1" s="45" t="s">
        <v>0</v>
      </c>
      <c r="I1" s="45" t="s">
        <v>1</v>
      </c>
      <c r="J1" s="45" t="s">
        <v>2</v>
      </c>
      <c r="K1" s="45" t="s">
        <v>3</v>
      </c>
      <c r="L1" s="45" t="s">
        <v>4</v>
      </c>
      <c r="M1" s="45" t="s">
        <v>5</v>
      </c>
      <c r="N1" s="45" t="s">
        <v>42</v>
      </c>
      <c r="O1" s="44" t="s">
        <v>6</v>
      </c>
    </row>
    <row r="2" spans="1:15">
      <c r="A2" t="s">
        <v>51</v>
      </c>
      <c r="B2" s="34">
        <v>39993</v>
      </c>
      <c r="C2">
        <v>1</v>
      </c>
      <c r="D2">
        <v>3.046287</v>
      </c>
      <c r="E2">
        <v>3.1571829999999999</v>
      </c>
      <c r="F2">
        <v>-0.1108962</v>
      </c>
      <c r="G2">
        <v>88</v>
      </c>
      <c r="H2">
        <v>-0.49247920000000001</v>
      </c>
      <c r="I2">
        <v>-0.26703690000000002</v>
      </c>
      <c r="J2">
        <v>-0.1108962</v>
      </c>
      <c r="K2">
        <v>4.52445E-2</v>
      </c>
      <c r="L2">
        <v>0.27068680000000001</v>
      </c>
      <c r="M2">
        <v>0.29775079999999998</v>
      </c>
      <c r="N2">
        <v>8.8655499999999998E-2</v>
      </c>
      <c r="O2">
        <v>15</v>
      </c>
    </row>
    <row r="3" spans="1:15">
      <c r="A3" t="s">
        <v>51</v>
      </c>
      <c r="B3" s="34">
        <v>39993</v>
      </c>
      <c r="C3">
        <v>2</v>
      </c>
      <c r="D3">
        <v>3.0763940000000001</v>
      </c>
      <c r="E3">
        <v>3.1110120000000001</v>
      </c>
      <c r="F3">
        <v>-3.4617599999999998E-2</v>
      </c>
      <c r="G3">
        <v>85</v>
      </c>
      <c r="H3">
        <v>-0.41620059999999998</v>
      </c>
      <c r="I3">
        <v>-0.19075829999999999</v>
      </c>
      <c r="J3">
        <v>-3.4617599999999998E-2</v>
      </c>
      <c r="K3">
        <v>0.12152300000000001</v>
      </c>
      <c r="L3">
        <v>0.34696529999999998</v>
      </c>
      <c r="M3">
        <v>0.29775079999999998</v>
      </c>
      <c r="N3">
        <v>8.8655499999999998E-2</v>
      </c>
      <c r="O3">
        <v>15</v>
      </c>
    </row>
    <row r="4" spans="1:15">
      <c r="A4" t="s">
        <v>51</v>
      </c>
      <c r="B4" s="34">
        <v>39993</v>
      </c>
      <c r="C4">
        <v>3</v>
      </c>
      <c r="D4">
        <v>3.1162049999999999</v>
      </c>
      <c r="E4">
        <v>3.165289</v>
      </c>
      <c r="F4">
        <v>-4.9084700000000002E-2</v>
      </c>
      <c r="G4">
        <v>84</v>
      </c>
      <c r="H4">
        <v>-0.43066769999999999</v>
      </c>
      <c r="I4">
        <v>-0.2052254</v>
      </c>
      <c r="J4">
        <v>-4.9084700000000002E-2</v>
      </c>
      <c r="K4">
        <v>0.107056</v>
      </c>
      <c r="L4">
        <v>0.33249830000000002</v>
      </c>
      <c r="M4">
        <v>0.29775079999999998</v>
      </c>
      <c r="N4">
        <v>8.8655499999999998E-2</v>
      </c>
      <c r="O4">
        <v>15</v>
      </c>
    </row>
    <row r="5" spans="1:15">
      <c r="A5" t="s">
        <v>51</v>
      </c>
      <c r="B5" s="34">
        <v>39993</v>
      </c>
      <c r="C5">
        <v>4</v>
      </c>
      <c r="D5">
        <v>3.0568659999999999</v>
      </c>
      <c r="E5">
        <v>3.0864419999999999</v>
      </c>
      <c r="F5">
        <v>-2.9576499999999999E-2</v>
      </c>
      <c r="G5">
        <v>83</v>
      </c>
      <c r="H5">
        <v>-0.41115950000000001</v>
      </c>
      <c r="I5">
        <v>-0.1857171</v>
      </c>
      <c r="J5">
        <v>-2.9576499999999999E-2</v>
      </c>
      <c r="K5">
        <v>0.12656419999999999</v>
      </c>
      <c r="L5">
        <v>0.3520066</v>
      </c>
      <c r="M5">
        <v>0.29775079999999998</v>
      </c>
      <c r="N5">
        <v>8.8655499999999998E-2</v>
      </c>
      <c r="O5">
        <v>15</v>
      </c>
    </row>
    <row r="6" spans="1:15">
      <c r="A6" t="s">
        <v>51</v>
      </c>
      <c r="B6" s="34">
        <v>39993</v>
      </c>
      <c r="C6">
        <v>5</v>
      </c>
      <c r="D6">
        <v>3.2188599999999998</v>
      </c>
      <c r="E6">
        <v>3.1881759999999999</v>
      </c>
      <c r="F6">
        <v>3.0683499999999999E-2</v>
      </c>
      <c r="G6">
        <v>80.5</v>
      </c>
      <c r="H6">
        <v>-0.35089949999999998</v>
      </c>
      <c r="I6">
        <v>-0.12545719999999999</v>
      </c>
      <c r="J6">
        <v>3.0683499999999999E-2</v>
      </c>
      <c r="K6">
        <v>0.18682409999999999</v>
      </c>
      <c r="L6">
        <v>0.41226649999999998</v>
      </c>
      <c r="M6">
        <v>0.29775079999999998</v>
      </c>
      <c r="N6">
        <v>8.8655499999999998E-2</v>
      </c>
      <c r="O6">
        <v>15</v>
      </c>
    </row>
    <row r="7" spans="1:15">
      <c r="A7" t="s">
        <v>51</v>
      </c>
      <c r="B7" s="34">
        <v>39993</v>
      </c>
      <c r="C7">
        <v>6</v>
      </c>
      <c r="D7">
        <v>3.405319</v>
      </c>
      <c r="E7">
        <v>3.3174999999999999</v>
      </c>
      <c r="F7">
        <v>8.7819099999999997E-2</v>
      </c>
      <c r="G7">
        <v>78.5</v>
      </c>
      <c r="H7">
        <v>-0.29376380000000002</v>
      </c>
      <c r="I7">
        <v>-6.8321499999999993E-2</v>
      </c>
      <c r="J7">
        <v>8.7819099999999997E-2</v>
      </c>
      <c r="K7">
        <v>0.2439598</v>
      </c>
      <c r="L7">
        <v>0.46940209999999999</v>
      </c>
      <c r="M7">
        <v>0.29775079999999998</v>
      </c>
      <c r="N7">
        <v>8.8655499999999998E-2</v>
      </c>
      <c r="O7">
        <v>15</v>
      </c>
    </row>
    <row r="8" spans="1:15">
      <c r="A8" t="s">
        <v>51</v>
      </c>
      <c r="B8" s="34">
        <v>39993</v>
      </c>
      <c r="C8">
        <v>7</v>
      </c>
      <c r="D8">
        <v>3.0699679999999998</v>
      </c>
      <c r="E8">
        <v>2.969811</v>
      </c>
      <c r="F8">
        <v>0.1001575</v>
      </c>
      <c r="G8">
        <v>80.5</v>
      </c>
      <c r="H8">
        <v>-0.2814255</v>
      </c>
      <c r="I8">
        <v>-5.5983199999999997E-2</v>
      </c>
      <c r="J8">
        <v>0.1001575</v>
      </c>
      <c r="K8">
        <v>0.25629819999999998</v>
      </c>
      <c r="L8">
        <v>0.48174050000000002</v>
      </c>
      <c r="M8">
        <v>0.29775079999999998</v>
      </c>
      <c r="N8">
        <v>8.8655499999999998E-2</v>
      </c>
      <c r="O8">
        <v>15</v>
      </c>
    </row>
    <row r="9" spans="1:15">
      <c r="A9" t="s">
        <v>51</v>
      </c>
      <c r="B9" s="34">
        <v>39993</v>
      </c>
      <c r="C9">
        <v>8</v>
      </c>
      <c r="D9">
        <v>3.5029710000000001</v>
      </c>
      <c r="E9">
        <v>3.576857</v>
      </c>
      <c r="F9">
        <v>-7.3886400000000005E-2</v>
      </c>
      <c r="G9">
        <v>85</v>
      </c>
      <c r="H9">
        <v>-0.45546940000000002</v>
      </c>
      <c r="I9">
        <v>-0.23002710000000001</v>
      </c>
      <c r="J9">
        <v>-7.3886400000000005E-2</v>
      </c>
      <c r="K9">
        <v>8.2254300000000002E-2</v>
      </c>
      <c r="L9">
        <v>0.30769659999999999</v>
      </c>
      <c r="M9">
        <v>0.29775079999999998</v>
      </c>
      <c r="N9">
        <v>8.8655499999999998E-2</v>
      </c>
      <c r="O9">
        <v>15</v>
      </c>
    </row>
    <row r="10" spans="1:15">
      <c r="A10" t="s">
        <v>51</v>
      </c>
      <c r="B10" s="34">
        <v>39993</v>
      </c>
      <c r="C10">
        <v>9</v>
      </c>
      <c r="D10">
        <v>4.4157820000000001</v>
      </c>
      <c r="E10">
        <v>4.4362959999999996</v>
      </c>
      <c r="F10">
        <v>-2.05136E-2</v>
      </c>
      <c r="G10">
        <v>90</v>
      </c>
      <c r="H10">
        <v>-0.40209660000000003</v>
      </c>
      <c r="I10">
        <v>-0.17665420000000001</v>
      </c>
      <c r="J10">
        <v>-2.05136E-2</v>
      </c>
      <c r="K10">
        <v>0.1356271</v>
      </c>
      <c r="L10">
        <v>0.36106939999999998</v>
      </c>
      <c r="M10">
        <v>0.29775079999999998</v>
      </c>
      <c r="N10">
        <v>8.8655499999999998E-2</v>
      </c>
      <c r="O10">
        <v>15</v>
      </c>
    </row>
    <row r="11" spans="1:15">
      <c r="A11" t="s">
        <v>51</v>
      </c>
      <c r="B11" s="34">
        <v>39993</v>
      </c>
      <c r="C11">
        <v>10</v>
      </c>
      <c r="D11">
        <v>5.2473830000000001</v>
      </c>
      <c r="E11">
        <v>5.1639489999999997</v>
      </c>
      <c r="F11">
        <v>8.3433900000000005E-2</v>
      </c>
      <c r="G11">
        <v>96</v>
      </c>
      <c r="H11">
        <v>-0.2981491</v>
      </c>
      <c r="I11">
        <v>-7.2706800000000002E-2</v>
      </c>
      <c r="J11">
        <v>8.3433900000000005E-2</v>
      </c>
      <c r="K11">
        <v>0.2395745</v>
      </c>
      <c r="L11">
        <v>0.46501690000000001</v>
      </c>
      <c r="M11">
        <v>0.29775079999999998</v>
      </c>
      <c r="N11">
        <v>8.8655499999999998E-2</v>
      </c>
      <c r="O11">
        <v>15</v>
      </c>
    </row>
    <row r="12" spans="1:15">
      <c r="A12" t="s">
        <v>51</v>
      </c>
      <c r="B12" s="34">
        <v>39993</v>
      </c>
      <c r="C12">
        <v>11</v>
      </c>
      <c r="D12">
        <v>6.0520649999999998</v>
      </c>
      <c r="E12">
        <v>5.9029319999999998</v>
      </c>
      <c r="F12">
        <v>0.14913360000000001</v>
      </c>
      <c r="G12">
        <v>99.5</v>
      </c>
      <c r="H12">
        <v>-0.2324494</v>
      </c>
      <c r="I12">
        <v>-7.0070999999999996E-3</v>
      </c>
      <c r="J12">
        <v>0.14913360000000001</v>
      </c>
      <c r="K12">
        <v>0.3052742</v>
      </c>
      <c r="L12">
        <v>0.53071659999999998</v>
      </c>
      <c r="M12">
        <v>0.29775079999999998</v>
      </c>
      <c r="N12">
        <v>8.8655499999999998E-2</v>
      </c>
      <c r="O12">
        <v>15</v>
      </c>
    </row>
    <row r="13" spans="1:15">
      <c r="A13" t="s">
        <v>51</v>
      </c>
      <c r="B13" s="34">
        <v>39993</v>
      </c>
      <c r="C13">
        <v>12</v>
      </c>
      <c r="D13">
        <v>6.224431</v>
      </c>
      <c r="E13">
        <v>6.0092080000000001</v>
      </c>
      <c r="F13">
        <v>0.2152232</v>
      </c>
      <c r="G13">
        <v>102.5</v>
      </c>
      <c r="H13">
        <v>-0.1663598</v>
      </c>
      <c r="I13">
        <v>5.9082599999999999E-2</v>
      </c>
      <c r="J13">
        <v>0.2152232</v>
      </c>
      <c r="K13">
        <v>0.37136390000000002</v>
      </c>
      <c r="L13">
        <v>0.59680619999999995</v>
      </c>
      <c r="M13">
        <v>0.29775079999999998</v>
      </c>
      <c r="N13">
        <v>8.8655499999999998E-2</v>
      </c>
      <c r="O13">
        <v>15</v>
      </c>
    </row>
    <row r="14" spans="1:15">
      <c r="A14" t="s">
        <v>51</v>
      </c>
      <c r="B14" s="34">
        <v>39993</v>
      </c>
      <c r="C14">
        <v>13</v>
      </c>
      <c r="D14">
        <v>6.5498430000000001</v>
      </c>
      <c r="E14">
        <v>6.4241570000000001</v>
      </c>
      <c r="F14">
        <v>0.12568599999999999</v>
      </c>
      <c r="G14">
        <v>104.5</v>
      </c>
      <c r="H14">
        <v>-0.25589699999999999</v>
      </c>
      <c r="I14">
        <v>-3.0454700000000001E-2</v>
      </c>
      <c r="J14">
        <v>0.12568599999999999</v>
      </c>
      <c r="K14">
        <v>0.28182659999999998</v>
      </c>
      <c r="L14">
        <v>0.50726899999999997</v>
      </c>
      <c r="M14">
        <v>0.29775079999999998</v>
      </c>
      <c r="N14">
        <v>8.8655499999999998E-2</v>
      </c>
      <c r="O14">
        <v>15</v>
      </c>
    </row>
    <row r="15" spans="1:15">
      <c r="A15" t="s">
        <v>51</v>
      </c>
      <c r="B15" s="34">
        <v>39993</v>
      </c>
      <c r="C15">
        <v>14</v>
      </c>
      <c r="D15">
        <v>6.400887</v>
      </c>
      <c r="E15">
        <v>6.3023040000000004</v>
      </c>
      <c r="F15">
        <v>9.8582900000000001E-2</v>
      </c>
      <c r="G15">
        <v>105.5</v>
      </c>
      <c r="H15">
        <v>-0.28300009999999998</v>
      </c>
      <c r="I15">
        <v>-5.7557799999999999E-2</v>
      </c>
      <c r="J15">
        <v>9.8582900000000001E-2</v>
      </c>
      <c r="K15">
        <v>0.25472349999999999</v>
      </c>
      <c r="L15">
        <v>0.48016589999999998</v>
      </c>
      <c r="M15">
        <v>0.29775079999999998</v>
      </c>
      <c r="N15">
        <v>8.8655499999999998E-2</v>
      </c>
      <c r="O15">
        <v>15</v>
      </c>
    </row>
    <row r="16" spans="1:15">
      <c r="A16" t="s">
        <v>51</v>
      </c>
      <c r="B16" s="34">
        <v>39993</v>
      </c>
      <c r="C16">
        <v>15</v>
      </c>
      <c r="D16">
        <v>6.6633420000000001</v>
      </c>
      <c r="E16">
        <v>6.4198089999999999</v>
      </c>
      <c r="F16">
        <v>0.2435322</v>
      </c>
      <c r="G16">
        <v>107</v>
      </c>
      <c r="H16">
        <v>-0.1380508</v>
      </c>
      <c r="I16">
        <v>8.7391499999999997E-2</v>
      </c>
      <c r="J16">
        <v>0.2435322</v>
      </c>
      <c r="K16">
        <v>0.3996729</v>
      </c>
      <c r="L16">
        <v>0.62511519999999998</v>
      </c>
      <c r="M16">
        <v>0.29775079999999998</v>
      </c>
      <c r="N16">
        <v>8.8655499999999998E-2</v>
      </c>
      <c r="O16">
        <v>15</v>
      </c>
    </row>
    <row r="17" spans="1:15">
      <c r="A17" t="s">
        <v>51</v>
      </c>
      <c r="B17" s="34">
        <v>39993</v>
      </c>
      <c r="C17">
        <v>16</v>
      </c>
      <c r="D17">
        <v>6.5573509999999997</v>
      </c>
      <c r="E17">
        <v>5.5777619999999999</v>
      </c>
      <c r="F17">
        <v>0.97958840000000003</v>
      </c>
      <c r="G17">
        <v>107</v>
      </c>
      <c r="H17">
        <v>0.59800549999999997</v>
      </c>
      <c r="I17">
        <v>0.82344779999999995</v>
      </c>
      <c r="J17">
        <v>0.97958840000000003</v>
      </c>
      <c r="K17">
        <v>1.135729</v>
      </c>
      <c r="L17">
        <v>1.3611709999999999</v>
      </c>
      <c r="M17">
        <v>0.29775079999999998</v>
      </c>
      <c r="N17">
        <v>8.8655499999999998E-2</v>
      </c>
      <c r="O17">
        <v>15</v>
      </c>
    </row>
    <row r="18" spans="1:15">
      <c r="A18" t="s">
        <v>51</v>
      </c>
      <c r="B18" s="34">
        <v>39993</v>
      </c>
      <c r="C18">
        <v>17</v>
      </c>
      <c r="D18">
        <v>6.2658139999999998</v>
      </c>
      <c r="E18">
        <v>4.7970269999999999</v>
      </c>
      <c r="F18">
        <v>1.4687870000000001</v>
      </c>
      <c r="G18">
        <v>107.5</v>
      </c>
      <c r="H18">
        <v>1.0872040000000001</v>
      </c>
      <c r="I18">
        <v>1.3126469999999999</v>
      </c>
      <c r="J18">
        <v>1.4687870000000001</v>
      </c>
      <c r="K18">
        <v>1.6249279999999999</v>
      </c>
      <c r="L18">
        <v>1.8503700000000001</v>
      </c>
      <c r="M18">
        <v>0.29775079999999998</v>
      </c>
      <c r="N18">
        <v>8.8655499999999998E-2</v>
      </c>
      <c r="O18">
        <v>15</v>
      </c>
    </row>
    <row r="19" spans="1:15">
      <c r="A19" t="s">
        <v>51</v>
      </c>
      <c r="B19" s="34">
        <v>39993</v>
      </c>
      <c r="C19">
        <v>18</v>
      </c>
      <c r="D19">
        <v>6.0818390000000004</v>
      </c>
      <c r="E19">
        <v>4.4762950000000004</v>
      </c>
      <c r="F19">
        <v>1.6055429999999999</v>
      </c>
      <c r="G19">
        <v>108</v>
      </c>
      <c r="H19">
        <v>1.2239599999999999</v>
      </c>
      <c r="I19">
        <v>1.4494020000000001</v>
      </c>
      <c r="J19">
        <v>1.6055429999999999</v>
      </c>
      <c r="K19">
        <v>1.7616830000000001</v>
      </c>
      <c r="L19">
        <v>1.9871259999999999</v>
      </c>
      <c r="M19">
        <v>0.29775079999999998</v>
      </c>
      <c r="N19">
        <v>8.8655499999999998E-2</v>
      </c>
      <c r="O19">
        <v>15</v>
      </c>
    </row>
    <row r="20" spans="1:15">
      <c r="A20" t="s">
        <v>51</v>
      </c>
      <c r="B20" s="34">
        <v>39993</v>
      </c>
      <c r="C20">
        <v>19</v>
      </c>
      <c r="D20">
        <v>5.8842420000000004</v>
      </c>
      <c r="E20">
        <v>7.7374099999999997</v>
      </c>
      <c r="F20">
        <v>-1.8531679999999999</v>
      </c>
      <c r="G20">
        <v>105.5</v>
      </c>
      <c r="H20">
        <v>-2.2347510000000002</v>
      </c>
      <c r="I20">
        <v>-2.0093079999999999</v>
      </c>
      <c r="J20">
        <v>-1.8531679999999999</v>
      </c>
      <c r="K20">
        <v>-1.6970270000000001</v>
      </c>
      <c r="L20">
        <v>-1.4715849999999999</v>
      </c>
      <c r="M20">
        <v>0.29775079999999998</v>
      </c>
      <c r="N20">
        <v>8.8655499999999998E-2</v>
      </c>
      <c r="O20">
        <v>15</v>
      </c>
    </row>
    <row r="21" spans="1:15">
      <c r="A21" t="s">
        <v>51</v>
      </c>
      <c r="B21" s="34">
        <v>39993</v>
      </c>
      <c r="C21">
        <v>20</v>
      </c>
      <c r="D21">
        <v>5.0875709999999996</v>
      </c>
      <c r="E21">
        <v>5.0883789999999998</v>
      </c>
      <c r="F21">
        <v>-8.0789999999999996E-4</v>
      </c>
      <c r="G21">
        <v>101</v>
      </c>
      <c r="H21">
        <v>-0.38239089999999998</v>
      </c>
      <c r="I21">
        <v>-0.15694859999999999</v>
      </c>
      <c r="J21">
        <v>-8.0789999999999996E-4</v>
      </c>
      <c r="K21">
        <v>0.15533269999999999</v>
      </c>
      <c r="L21">
        <v>0.38077509999999998</v>
      </c>
      <c r="M21">
        <v>0.29775079999999998</v>
      </c>
      <c r="N21">
        <v>8.8655499999999998E-2</v>
      </c>
      <c r="O21">
        <v>15</v>
      </c>
    </row>
    <row r="22" spans="1:15">
      <c r="A22" t="s">
        <v>51</v>
      </c>
      <c r="B22" s="34">
        <v>39993</v>
      </c>
      <c r="C22">
        <v>21</v>
      </c>
      <c r="D22">
        <v>4.7445899999999996</v>
      </c>
      <c r="E22">
        <v>4.644431</v>
      </c>
      <c r="F22">
        <v>0.1001596</v>
      </c>
      <c r="G22">
        <v>96</v>
      </c>
      <c r="H22">
        <v>-0.28142339999999999</v>
      </c>
      <c r="I22">
        <v>-5.5981099999999999E-2</v>
      </c>
      <c r="J22">
        <v>0.1001596</v>
      </c>
      <c r="K22">
        <v>0.25630029999999998</v>
      </c>
      <c r="L22">
        <v>0.48174260000000002</v>
      </c>
      <c r="M22">
        <v>0.29775079999999998</v>
      </c>
      <c r="N22">
        <v>8.8655499999999998E-2</v>
      </c>
      <c r="O22">
        <v>15</v>
      </c>
    </row>
    <row r="23" spans="1:15">
      <c r="A23" t="s">
        <v>51</v>
      </c>
      <c r="B23" s="34">
        <v>39993</v>
      </c>
      <c r="C23">
        <v>22</v>
      </c>
      <c r="D23">
        <v>4.7592509999999999</v>
      </c>
      <c r="E23">
        <v>4.7020759999999999</v>
      </c>
      <c r="F23">
        <v>5.7174099999999999E-2</v>
      </c>
      <c r="G23">
        <v>93.5</v>
      </c>
      <c r="H23">
        <v>-0.3244089</v>
      </c>
      <c r="I23">
        <v>-9.8966499999999999E-2</v>
      </c>
      <c r="J23">
        <v>5.7174099999999999E-2</v>
      </c>
      <c r="K23">
        <v>0.2133148</v>
      </c>
      <c r="L23">
        <v>0.43875710000000001</v>
      </c>
      <c r="M23">
        <v>0.29775079999999998</v>
      </c>
      <c r="N23">
        <v>8.8655499999999998E-2</v>
      </c>
      <c r="O23">
        <v>15</v>
      </c>
    </row>
    <row r="24" spans="1:15">
      <c r="A24" t="s">
        <v>51</v>
      </c>
      <c r="B24" s="34">
        <v>39993</v>
      </c>
      <c r="C24">
        <v>23</v>
      </c>
      <c r="D24">
        <v>4.2911539999999997</v>
      </c>
      <c r="E24">
        <v>4.2000409999999997</v>
      </c>
      <c r="F24">
        <v>9.1112700000000005E-2</v>
      </c>
      <c r="G24">
        <v>91.5</v>
      </c>
      <c r="H24">
        <v>-0.29047030000000001</v>
      </c>
      <c r="I24">
        <v>-6.5028000000000002E-2</v>
      </c>
      <c r="J24">
        <v>9.1112700000000005E-2</v>
      </c>
      <c r="K24">
        <v>0.24725340000000001</v>
      </c>
      <c r="L24">
        <v>0.4726957</v>
      </c>
      <c r="M24">
        <v>0.29775079999999998</v>
      </c>
      <c r="N24">
        <v>8.8655499999999998E-2</v>
      </c>
      <c r="O24">
        <v>15</v>
      </c>
    </row>
    <row r="25" spans="1:15">
      <c r="A25" t="s">
        <v>51</v>
      </c>
      <c r="B25" s="34">
        <v>39993</v>
      </c>
      <c r="C25">
        <v>24</v>
      </c>
      <c r="D25">
        <v>3.3997470000000001</v>
      </c>
      <c r="E25">
        <v>3.2446329999999999</v>
      </c>
      <c r="F25">
        <v>0.15511449999999999</v>
      </c>
      <c r="G25">
        <v>89</v>
      </c>
      <c r="H25">
        <v>-0.22646849999999999</v>
      </c>
      <c r="I25">
        <v>-1.0261999999999999E-3</v>
      </c>
      <c r="J25">
        <v>0.15511449999999999</v>
      </c>
      <c r="K25">
        <v>0.31125520000000001</v>
      </c>
      <c r="L25">
        <v>0.53669739999999999</v>
      </c>
      <c r="M25">
        <v>0.29775079999999998</v>
      </c>
      <c r="N25">
        <v>8.8655499999999998E-2</v>
      </c>
      <c r="O25">
        <v>15</v>
      </c>
    </row>
    <row r="26" spans="1:15">
      <c r="A26" t="s">
        <v>51</v>
      </c>
      <c r="B26" s="34">
        <v>39994</v>
      </c>
      <c r="C26">
        <v>1</v>
      </c>
      <c r="D26">
        <v>3.0248680000000001</v>
      </c>
      <c r="E26">
        <v>3.1689150000000001</v>
      </c>
      <c r="F26">
        <v>-0.14404690000000001</v>
      </c>
      <c r="G26">
        <v>87</v>
      </c>
      <c r="H26">
        <v>-0.52562989999999998</v>
      </c>
      <c r="I26">
        <v>-0.3001875</v>
      </c>
      <c r="J26">
        <v>-0.14404690000000001</v>
      </c>
      <c r="K26">
        <v>1.20938E-2</v>
      </c>
      <c r="L26">
        <v>0.2375361</v>
      </c>
      <c r="M26">
        <v>0.29775079999999998</v>
      </c>
      <c r="N26">
        <v>8.8655499999999998E-2</v>
      </c>
      <c r="O26">
        <v>15</v>
      </c>
    </row>
    <row r="27" spans="1:15">
      <c r="A27" t="s">
        <v>51</v>
      </c>
      <c r="B27" s="34">
        <v>39994</v>
      </c>
      <c r="C27">
        <v>2</v>
      </c>
      <c r="D27">
        <v>3.0982750000000001</v>
      </c>
      <c r="E27">
        <v>3.2181419999999998</v>
      </c>
      <c r="F27">
        <v>-0.1198673</v>
      </c>
      <c r="G27">
        <v>85.5</v>
      </c>
      <c r="H27">
        <v>-0.50145039999999996</v>
      </c>
      <c r="I27">
        <v>-0.27600799999999998</v>
      </c>
      <c r="J27">
        <v>-0.1198673</v>
      </c>
      <c r="K27">
        <v>3.6273300000000001E-2</v>
      </c>
      <c r="L27">
        <v>0.2617157</v>
      </c>
      <c r="M27">
        <v>0.29775079999999998</v>
      </c>
      <c r="N27">
        <v>8.8655499999999998E-2</v>
      </c>
      <c r="O27">
        <v>15</v>
      </c>
    </row>
    <row r="28" spans="1:15">
      <c r="A28" t="s">
        <v>51</v>
      </c>
      <c r="B28" s="34">
        <v>39994</v>
      </c>
      <c r="C28">
        <v>3</v>
      </c>
      <c r="D28">
        <v>3.1358160000000002</v>
      </c>
      <c r="E28">
        <v>3.2873139999999998</v>
      </c>
      <c r="F28">
        <v>-0.1514982</v>
      </c>
      <c r="G28">
        <v>85</v>
      </c>
      <c r="H28">
        <v>-0.53308120000000003</v>
      </c>
      <c r="I28">
        <v>-0.30763889999999999</v>
      </c>
      <c r="J28">
        <v>-0.1514982</v>
      </c>
      <c r="K28">
        <v>4.6423999999999997E-3</v>
      </c>
      <c r="L28">
        <v>0.23008480000000001</v>
      </c>
      <c r="M28">
        <v>0.29775079999999998</v>
      </c>
      <c r="N28">
        <v>8.8655499999999998E-2</v>
      </c>
      <c r="O28">
        <v>15</v>
      </c>
    </row>
    <row r="29" spans="1:15">
      <c r="A29" t="s">
        <v>51</v>
      </c>
      <c r="B29" s="34">
        <v>39994</v>
      </c>
      <c r="C29">
        <v>4</v>
      </c>
      <c r="D29">
        <v>3.0721790000000002</v>
      </c>
      <c r="E29">
        <v>3.1801789999999999</v>
      </c>
      <c r="F29">
        <v>-0.1080002</v>
      </c>
      <c r="G29">
        <v>83.5</v>
      </c>
      <c r="H29">
        <v>-0.4895832</v>
      </c>
      <c r="I29">
        <v>-0.26414090000000001</v>
      </c>
      <c r="J29">
        <v>-0.1080002</v>
      </c>
      <c r="K29">
        <v>4.8140500000000003E-2</v>
      </c>
      <c r="L29">
        <v>0.27358280000000001</v>
      </c>
      <c r="M29">
        <v>0.29775079999999998</v>
      </c>
      <c r="N29">
        <v>8.8655499999999998E-2</v>
      </c>
      <c r="O29">
        <v>15</v>
      </c>
    </row>
    <row r="30" spans="1:15">
      <c r="A30" t="s">
        <v>51</v>
      </c>
      <c r="B30" s="34">
        <v>39994</v>
      </c>
      <c r="C30">
        <v>5</v>
      </c>
      <c r="D30">
        <v>3.2732450000000002</v>
      </c>
      <c r="E30">
        <v>3.3257279999999998</v>
      </c>
      <c r="F30">
        <v>-5.2483299999999997E-2</v>
      </c>
      <c r="G30">
        <v>83.5</v>
      </c>
      <c r="H30">
        <v>-0.43406640000000002</v>
      </c>
      <c r="I30">
        <v>-0.208624</v>
      </c>
      <c r="J30">
        <v>-5.2483299999999997E-2</v>
      </c>
      <c r="K30">
        <v>0.10365729999999999</v>
      </c>
      <c r="L30">
        <v>0.3290997</v>
      </c>
      <c r="M30">
        <v>0.29775079999999998</v>
      </c>
      <c r="N30">
        <v>8.8655499999999998E-2</v>
      </c>
      <c r="O30">
        <v>15</v>
      </c>
    </row>
    <row r="31" spans="1:15">
      <c r="A31" t="s">
        <v>51</v>
      </c>
      <c r="B31" s="34">
        <v>39994</v>
      </c>
      <c r="C31">
        <v>6</v>
      </c>
      <c r="D31">
        <v>3.3970889999999998</v>
      </c>
      <c r="E31">
        <v>3.270416</v>
      </c>
      <c r="F31">
        <v>0.1266728</v>
      </c>
      <c r="G31">
        <v>82.5</v>
      </c>
      <c r="H31">
        <v>-0.25491019999999998</v>
      </c>
      <c r="I31">
        <v>-2.9467900000000002E-2</v>
      </c>
      <c r="J31">
        <v>0.1266728</v>
      </c>
      <c r="K31">
        <v>0.28281339999999999</v>
      </c>
      <c r="L31">
        <v>0.50825580000000004</v>
      </c>
      <c r="M31">
        <v>0.29775079999999998</v>
      </c>
      <c r="N31">
        <v>8.8655499999999998E-2</v>
      </c>
      <c r="O31">
        <v>15</v>
      </c>
    </row>
    <row r="32" spans="1:15">
      <c r="A32" t="s">
        <v>51</v>
      </c>
      <c r="B32" s="34">
        <v>39994</v>
      </c>
      <c r="C32">
        <v>7</v>
      </c>
      <c r="D32">
        <v>3.13001</v>
      </c>
      <c r="E32">
        <v>2.989951</v>
      </c>
      <c r="F32">
        <v>0.1400595</v>
      </c>
      <c r="G32">
        <v>82</v>
      </c>
      <c r="H32">
        <v>-0.2415235</v>
      </c>
      <c r="I32">
        <v>-1.6081100000000001E-2</v>
      </c>
      <c r="J32">
        <v>0.1400595</v>
      </c>
      <c r="K32">
        <v>0.29620020000000002</v>
      </c>
      <c r="L32">
        <v>0.52164259999999996</v>
      </c>
      <c r="M32">
        <v>0.29775079999999998</v>
      </c>
      <c r="N32">
        <v>8.8655499999999998E-2</v>
      </c>
      <c r="O32">
        <v>15</v>
      </c>
    </row>
    <row r="33" spans="1:15">
      <c r="A33" t="s">
        <v>51</v>
      </c>
      <c r="B33" s="34">
        <v>39994</v>
      </c>
      <c r="C33">
        <v>8</v>
      </c>
      <c r="D33">
        <v>3.4430909999999999</v>
      </c>
      <c r="E33">
        <v>3.4929749999999999</v>
      </c>
      <c r="F33">
        <v>-4.98836E-2</v>
      </c>
      <c r="G33">
        <v>83</v>
      </c>
      <c r="H33">
        <v>-0.43146659999999998</v>
      </c>
      <c r="I33">
        <v>-0.20602429999999999</v>
      </c>
      <c r="J33">
        <v>-4.98836E-2</v>
      </c>
      <c r="K33">
        <v>0.106257</v>
      </c>
      <c r="L33">
        <v>0.33169939999999998</v>
      </c>
      <c r="M33">
        <v>0.29775079999999998</v>
      </c>
      <c r="N33">
        <v>8.8655499999999998E-2</v>
      </c>
      <c r="O33">
        <v>15</v>
      </c>
    </row>
    <row r="34" spans="1:15">
      <c r="A34" t="s">
        <v>51</v>
      </c>
      <c r="B34" s="34">
        <v>39994</v>
      </c>
      <c r="C34">
        <v>9</v>
      </c>
      <c r="D34">
        <v>4.2971959999999996</v>
      </c>
      <c r="E34">
        <v>4.2278140000000004</v>
      </c>
      <c r="F34">
        <v>6.9381499999999999E-2</v>
      </c>
      <c r="G34">
        <v>85</v>
      </c>
      <c r="H34">
        <v>-0.31220150000000002</v>
      </c>
      <c r="I34">
        <v>-8.6759199999999995E-2</v>
      </c>
      <c r="J34">
        <v>6.9381499999999999E-2</v>
      </c>
      <c r="K34">
        <v>0.22552220000000001</v>
      </c>
      <c r="L34">
        <v>0.45096449999999999</v>
      </c>
      <c r="M34">
        <v>0.29775079999999998</v>
      </c>
      <c r="N34">
        <v>8.8655499999999998E-2</v>
      </c>
      <c r="O34">
        <v>15</v>
      </c>
    </row>
    <row r="35" spans="1:15">
      <c r="A35" t="s">
        <v>51</v>
      </c>
      <c r="B35" s="34">
        <v>39994</v>
      </c>
      <c r="C35">
        <v>10</v>
      </c>
      <c r="D35">
        <v>5.0357900000000004</v>
      </c>
      <c r="E35">
        <v>5.1521119999999998</v>
      </c>
      <c r="F35">
        <v>-0.11632140000000001</v>
      </c>
      <c r="G35">
        <v>87.5</v>
      </c>
      <c r="H35">
        <v>-0.49790440000000002</v>
      </c>
      <c r="I35">
        <v>-0.27246199999999998</v>
      </c>
      <c r="J35">
        <v>-0.11632140000000001</v>
      </c>
      <c r="K35">
        <v>3.9819300000000002E-2</v>
      </c>
      <c r="L35">
        <v>0.26526169999999999</v>
      </c>
      <c r="M35">
        <v>0.29775079999999998</v>
      </c>
      <c r="N35">
        <v>8.8655499999999998E-2</v>
      </c>
      <c r="O35">
        <v>15</v>
      </c>
    </row>
    <row r="36" spans="1:15">
      <c r="A36" t="s">
        <v>51</v>
      </c>
      <c r="B36" s="34">
        <v>39994</v>
      </c>
      <c r="C36">
        <v>11</v>
      </c>
      <c r="D36">
        <v>5.5689729999999997</v>
      </c>
      <c r="E36">
        <v>5.5623110000000002</v>
      </c>
      <c r="F36">
        <v>6.6625E-3</v>
      </c>
      <c r="G36">
        <v>90.5</v>
      </c>
      <c r="H36">
        <v>-0.37492049999999999</v>
      </c>
      <c r="I36">
        <v>-0.14947820000000001</v>
      </c>
      <c r="J36">
        <v>6.6625E-3</v>
      </c>
      <c r="K36">
        <v>0.16280320000000001</v>
      </c>
      <c r="L36">
        <v>0.38824550000000002</v>
      </c>
      <c r="M36">
        <v>0.29775079999999998</v>
      </c>
      <c r="N36">
        <v>8.8655499999999998E-2</v>
      </c>
      <c r="O36">
        <v>15</v>
      </c>
    </row>
    <row r="37" spans="1:15">
      <c r="A37" t="s">
        <v>51</v>
      </c>
      <c r="B37" s="34">
        <v>39994</v>
      </c>
      <c r="C37">
        <v>12</v>
      </c>
      <c r="D37">
        <v>5.718655</v>
      </c>
      <c r="E37">
        <v>5.6953940000000003</v>
      </c>
      <c r="F37">
        <v>2.3261E-2</v>
      </c>
      <c r="G37">
        <v>94</v>
      </c>
      <c r="H37">
        <v>-0.35832199999999997</v>
      </c>
      <c r="I37">
        <v>-0.13287969999999999</v>
      </c>
      <c r="J37">
        <v>2.3261E-2</v>
      </c>
      <c r="K37">
        <v>0.1794017</v>
      </c>
      <c r="L37">
        <v>0.40484399999999998</v>
      </c>
      <c r="M37">
        <v>0.29775079999999998</v>
      </c>
      <c r="N37">
        <v>8.8655499999999998E-2</v>
      </c>
      <c r="O37">
        <v>15</v>
      </c>
    </row>
    <row r="38" spans="1:15">
      <c r="A38" t="s">
        <v>51</v>
      </c>
      <c r="B38" s="34">
        <v>39994</v>
      </c>
      <c r="C38">
        <v>13</v>
      </c>
      <c r="D38">
        <v>5.92706</v>
      </c>
      <c r="E38">
        <v>5.7812020000000004</v>
      </c>
      <c r="F38">
        <v>0.14585699999999999</v>
      </c>
      <c r="G38">
        <v>96.5</v>
      </c>
      <c r="H38">
        <v>-0.23572599999999999</v>
      </c>
      <c r="I38">
        <v>-1.02836E-2</v>
      </c>
      <c r="J38">
        <v>0.14585699999999999</v>
      </c>
      <c r="K38">
        <v>0.30199769999999998</v>
      </c>
      <c r="L38">
        <v>0.52744000000000002</v>
      </c>
      <c r="M38">
        <v>0.29775079999999998</v>
      </c>
      <c r="N38">
        <v>8.8655499999999998E-2</v>
      </c>
      <c r="O38">
        <v>15</v>
      </c>
    </row>
    <row r="39" spans="1:15">
      <c r="A39" t="s">
        <v>51</v>
      </c>
      <c r="B39" s="34">
        <v>39994</v>
      </c>
      <c r="C39">
        <v>14</v>
      </c>
      <c r="D39">
        <v>6.0868060000000002</v>
      </c>
      <c r="E39">
        <v>6.207414</v>
      </c>
      <c r="F39">
        <v>-0.12060800000000001</v>
      </c>
      <c r="G39">
        <v>99</v>
      </c>
      <c r="H39">
        <v>-0.50219100000000005</v>
      </c>
      <c r="I39">
        <v>-0.27674870000000001</v>
      </c>
      <c r="J39">
        <v>-0.12060800000000001</v>
      </c>
      <c r="K39">
        <v>3.55327E-2</v>
      </c>
      <c r="L39">
        <v>0.26097500000000001</v>
      </c>
      <c r="M39">
        <v>0.29775079999999998</v>
      </c>
      <c r="N39">
        <v>8.8655499999999998E-2</v>
      </c>
      <c r="O39">
        <v>15</v>
      </c>
    </row>
    <row r="40" spans="1:15">
      <c r="A40" t="s">
        <v>51</v>
      </c>
      <c r="B40" s="34">
        <v>39994</v>
      </c>
      <c r="C40">
        <v>15</v>
      </c>
      <c r="D40">
        <v>6.2769969999999997</v>
      </c>
      <c r="E40">
        <v>6.2358589999999996</v>
      </c>
      <c r="F40">
        <v>4.1138000000000001E-2</v>
      </c>
      <c r="G40">
        <v>101</v>
      </c>
      <c r="H40">
        <v>-0.340445</v>
      </c>
      <c r="I40">
        <v>-0.1150026</v>
      </c>
      <c r="J40">
        <v>4.1138000000000001E-2</v>
      </c>
      <c r="K40">
        <v>0.1972787</v>
      </c>
      <c r="L40">
        <v>0.42272110000000002</v>
      </c>
      <c r="M40">
        <v>0.29775079999999998</v>
      </c>
      <c r="N40">
        <v>8.8655499999999998E-2</v>
      </c>
      <c r="O40">
        <v>15</v>
      </c>
    </row>
    <row r="41" spans="1:15">
      <c r="A41" t="s">
        <v>51</v>
      </c>
      <c r="B41" s="34">
        <v>39994</v>
      </c>
      <c r="C41">
        <v>16</v>
      </c>
      <c r="D41">
        <v>6.3330890000000002</v>
      </c>
      <c r="E41">
        <v>5.9298039999999999</v>
      </c>
      <c r="F41">
        <v>0.4032847</v>
      </c>
      <c r="G41">
        <v>102</v>
      </c>
      <c r="H41">
        <v>2.1701700000000001E-2</v>
      </c>
      <c r="I41">
        <v>0.247144</v>
      </c>
      <c r="J41">
        <v>0.4032847</v>
      </c>
      <c r="K41">
        <v>0.55942539999999996</v>
      </c>
      <c r="L41">
        <v>0.78486769999999995</v>
      </c>
      <c r="M41">
        <v>0.29775079999999998</v>
      </c>
      <c r="N41">
        <v>8.8655499999999998E-2</v>
      </c>
      <c r="O41">
        <v>15</v>
      </c>
    </row>
    <row r="42" spans="1:15">
      <c r="A42" t="s">
        <v>51</v>
      </c>
      <c r="B42" s="34">
        <v>39994</v>
      </c>
      <c r="C42">
        <v>17</v>
      </c>
      <c r="D42">
        <v>6.1445590000000001</v>
      </c>
      <c r="E42">
        <v>5.4633830000000003</v>
      </c>
      <c r="F42">
        <v>0.68117589999999995</v>
      </c>
      <c r="G42">
        <v>103.5</v>
      </c>
      <c r="H42">
        <v>0.2995929</v>
      </c>
      <c r="I42">
        <v>0.52503520000000004</v>
      </c>
      <c r="J42">
        <v>0.68117589999999995</v>
      </c>
      <c r="K42">
        <v>0.83731659999999997</v>
      </c>
      <c r="L42">
        <v>1.062759</v>
      </c>
      <c r="M42">
        <v>0.29775079999999998</v>
      </c>
      <c r="N42">
        <v>8.8655499999999998E-2</v>
      </c>
      <c r="O42">
        <v>15</v>
      </c>
    </row>
    <row r="43" spans="1:15">
      <c r="A43" t="s">
        <v>51</v>
      </c>
      <c r="B43" s="34">
        <v>39994</v>
      </c>
      <c r="C43">
        <v>18</v>
      </c>
      <c r="D43">
        <v>5.8482289999999999</v>
      </c>
      <c r="E43">
        <v>4.9793779999999996</v>
      </c>
      <c r="F43">
        <v>0.86885120000000005</v>
      </c>
      <c r="G43">
        <v>103</v>
      </c>
      <c r="H43">
        <v>0.48726819999999998</v>
      </c>
      <c r="I43">
        <v>0.71271059999999997</v>
      </c>
      <c r="J43">
        <v>0.86885120000000005</v>
      </c>
      <c r="K43">
        <v>1.0249919999999999</v>
      </c>
      <c r="L43">
        <v>1.250434</v>
      </c>
      <c r="M43">
        <v>0.29775079999999998</v>
      </c>
      <c r="N43">
        <v>8.8655499999999998E-2</v>
      </c>
      <c r="O43">
        <v>15</v>
      </c>
    </row>
    <row r="44" spans="1:15">
      <c r="A44" t="s">
        <v>51</v>
      </c>
      <c r="B44" s="34">
        <v>39994</v>
      </c>
      <c r="C44">
        <v>19</v>
      </c>
      <c r="D44">
        <v>5.6320069999999998</v>
      </c>
      <c r="E44">
        <v>6.4033350000000002</v>
      </c>
      <c r="F44">
        <v>-0.77132769999999995</v>
      </c>
      <c r="G44">
        <v>102.5</v>
      </c>
      <c r="H44">
        <v>-1.152911</v>
      </c>
      <c r="I44">
        <v>-0.92746839999999997</v>
      </c>
      <c r="J44">
        <v>-0.77132769999999995</v>
      </c>
      <c r="K44">
        <v>-0.61518700000000004</v>
      </c>
      <c r="L44">
        <v>-0.3897447</v>
      </c>
      <c r="M44">
        <v>0.29775079999999998</v>
      </c>
      <c r="N44">
        <v>8.8655499999999998E-2</v>
      </c>
      <c r="O44">
        <v>15</v>
      </c>
    </row>
    <row r="45" spans="1:15">
      <c r="A45" t="s">
        <v>51</v>
      </c>
      <c r="B45" s="34">
        <v>39994</v>
      </c>
      <c r="C45">
        <v>20</v>
      </c>
      <c r="D45">
        <v>5.0901949999999996</v>
      </c>
      <c r="E45">
        <v>5.1503259999999997</v>
      </c>
      <c r="F45">
        <v>-6.0130799999999998E-2</v>
      </c>
      <c r="G45">
        <v>100.5</v>
      </c>
      <c r="H45">
        <v>-0.44171379999999999</v>
      </c>
      <c r="I45">
        <v>-0.21627150000000001</v>
      </c>
      <c r="J45">
        <v>-6.0130799999999998E-2</v>
      </c>
      <c r="K45">
        <v>9.6009800000000006E-2</v>
      </c>
      <c r="L45">
        <v>0.32145220000000002</v>
      </c>
      <c r="M45">
        <v>0.29775079999999998</v>
      </c>
      <c r="N45">
        <v>8.8655499999999998E-2</v>
      </c>
      <c r="O45">
        <v>15</v>
      </c>
    </row>
    <row r="46" spans="1:15">
      <c r="A46" t="s">
        <v>51</v>
      </c>
      <c r="B46" s="34">
        <v>39994</v>
      </c>
      <c r="C46">
        <v>21</v>
      </c>
      <c r="D46">
        <v>4.793838</v>
      </c>
      <c r="E46">
        <v>4.8074320000000004</v>
      </c>
      <c r="F46">
        <v>-1.35934E-2</v>
      </c>
      <c r="G46">
        <v>97.5</v>
      </c>
      <c r="H46">
        <v>-0.39517639999999998</v>
      </c>
      <c r="I46">
        <v>-0.1697341</v>
      </c>
      <c r="J46">
        <v>-1.35934E-2</v>
      </c>
      <c r="K46">
        <v>0.14254729999999999</v>
      </c>
      <c r="L46">
        <v>0.36798959999999997</v>
      </c>
      <c r="M46">
        <v>0.29775079999999998</v>
      </c>
      <c r="N46">
        <v>8.8655499999999998E-2</v>
      </c>
      <c r="O46">
        <v>15</v>
      </c>
    </row>
    <row r="47" spans="1:15">
      <c r="A47" t="s">
        <v>51</v>
      </c>
      <c r="B47" s="34">
        <v>39994</v>
      </c>
      <c r="C47">
        <v>22</v>
      </c>
      <c r="D47">
        <v>4.739687</v>
      </c>
      <c r="E47">
        <v>4.721508</v>
      </c>
      <c r="F47">
        <v>1.8179299999999999E-2</v>
      </c>
      <c r="G47">
        <v>93</v>
      </c>
      <c r="H47">
        <v>-0.3634037</v>
      </c>
      <c r="I47">
        <v>-0.13796140000000001</v>
      </c>
      <c r="J47">
        <v>1.8179299999999999E-2</v>
      </c>
      <c r="K47">
        <v>0.17432</v>
      </c>
      <c r="L47">
        <v>0.39976230000000001</v>
      </c>
      <c r="M47">
        <v>0.29775079999999998</v>
      </c>
      <c r="N47">
        <v>8.8655499999999998E-2</v>
      </c>
      <c r="O47">
        <v>15</v>
      </c>
    </row>
    <row r="48" spans="1:15">
      <c r="A48" t="s">
        <v>51</v>
      </c>
      <c r="B48" s="34">
        <v>39994</v>
      </c>
      <c r="C48">
        <v>23</v>
      </c>
      <c r="D48">
        <v>4.1517330000000001</v>
      </c>
      <c r="E48">
        <v>4.1239540000000003</v>
      </c>
      <c r="F48">
        <v>2.7779000000000002E-2</v>
      </c>
      <c r="G48">
        <v>88</v>
      </c>
      <c r="H48">
        <v>-0.35380410000000001</v>
      </c>
      <c r="I48">
        <v>-0.1283617</v>
      </c>
      <c r="J48">
        <v>2.7779000000000002E-2</v>
      </c>
      <c r="K48">
        <v>0.18391959999999999</v>
      </c>
      <c r="L48">
        <v>0.409362</v>
      </c>
      <c r="M48">
        <v>0.29775079999999998</v>
      </c>
      <c r="N48">
        <v>8.8655499999999998E-2</v>
      </c>
      <c r="O48">
        <v>15</v>
      </c>
    </row>
    <row r="49" spans="1:15">
      <c r="A49" t="s">
        <v>51</v>
      </c>
      <c r="B49" s="34">
        <v>39994</v>
      </c>
      <c r="C49">
        <v>24</v>
      </c>
      <c r="D49">
        <v>3.2733460000000001</v>
      </c>
      <c r="E49">
        <v>3.2294990000000001</v>
      </c>
      <c r="F49">
        <v>4.3847400000000002E-2</v>
      </c>
      <c r="G49">
        <v>86</v>
      </c>
      <c r="H49">
        <v>-0.33773560000000002</v>
      </c>
      <c r="I49">
        <v>-0.1122933</v>
      </c>
      <c r="J49">
        <v>4.3847400000000002E-2</v>
      </c>
      <c r="K49">
        <v>0.1999881</v>
      </c>
      <c r="L49">
        <v>0.42543039999999999</v>
      </c>
      <c r="M49">
        <v>0.29775079999999998</v>
      </c>
      <c r="N49">
        <v>8.8655499999999998E-2</v>
      </c>
      <c r="O49">
        <v>15</v>
      </c>
    </row>
    <row r="50" spans="1:15">
      <c r="A50" t="s">
        <v>51</v>
      </c>
      <c r="B50" s="34">
        <v>40007</v>
      </c>
      <c r="C50">
        <v>1</v>
      </c>
      <c r="D50">
        <v>3.1911839999999998</v>
      </c>
      <c r="E50">
        <v>3.160488</v>
      </c>
      <c r="F50">
        <v>3.0696000000000001E-2</v>
      </c>
      <c r="G50">
        <v>81</v>
      </c>
      <c r="H50">
        <v>-0.350887</v>
      </c>
      <c r="I50">
        <v>-0.12544469999999999</v>
      </c>
      <c r="J50">
        <v>3.0696000000000001E-2</v>
      </c>
      <c r="K50">
        <v>0.18683669999999999</v>
      </c>
      <c r="L50">
        <v>0.41227900000000001</v>
      </c>
      <c r="M50">
        <v>0.29775079999999998</v>
      </c>
      <c r="N50">
        <v>8.8655499999999998E-2</v>
      </c>
      <c r="O50">
        <v>15</v>
      </c>
    </row>
    <row r="51" spans="1:15">
      <c r="A51" t="s">
        <v>51</v>
      </c>
      <c r="B51" s="34">
        <v>40007</v>
      </c>
      <c r="C51">
        <v>2</v>
      </c>
      <c r="D51">
        <v>3.2384559999999998</v>
      </c>
      <c r="E51">
        <v>3.1421779999999999</v>
      </c>
      <c r="F51">
        <v>9.6278500000000003E-2</v>
      </c>
      <c r="G51">
        <v>77.5</v>
      </c>
      <c r="H51">
        <v>-0.28530450000000002</v>
      </c>
      <c r="I51">
        <v>-5.9862199999999997E-2</v>
      </c>
      <c r="J51">
        <v>9.6278500000000003E-2</v>
      </c>
      <c r="K51">
        <v>0.25241920000000001</v>
      </c>
      <c r="L51">
        <v>0.47786149999999999</v>
      </c>
      <c r="M51">
        <v>0.29775079999999998</v>
      </c>
      <c r="N51">
        <v>8.8655499999999998E-2</v>
      </c>
      <c r="O51">
        <v>15</v>
      </c>
    </row>
    <row r="52" spans="1:15">
      <c r="A52" t="s">
        <v>51</v>
      </c>
      <c r="B52" s="34">
        <v>40007</v>
      </c>
      <c r="C52">
        <v>3</v>
      </c>
      <c r="D52">
        <v>3.2006079999999999</v>
      </c>
      <c r="E52">
        <v>3.1248239999999998</v>
      </c>
      <c r="F52">
        <v>7.5783500000000004E-2</v>
      </c>
      <c r="G52">
        <v>75.5</v>
      </c>
      <c r="H52">
        <v>-0.3057995</v>
      </c>
      <c r="I52">
        <v>-8.0357100000000001E-2</v>
      </c>
      <c r="J52">
        <v>7.5783500000000004E-2</v>
      </c>
      <c r="K52">
        <v>0.2319242</v>
      </c>
      <c r="L52">
        <v>0.45736650000000001</v>
      </c>
      <c r="M52">
        <v>0.29775079999999998</v>
      </c>
      <c r="N52">
        <v>8.8655499999999998E-2</v>
      </c>
      <c r="O52">
        <v>15</v>
      </c>
    </row>
    <row r="53" spans="1:15">
      <c r="A53" t="s">
        <v>51</v>
      </c>
      <c r="B53" s="34">
        <v>40007</v>
      </c>
      <c r="C53">
        <v>4</v>
      </c>
      <c r="D53">
        <v>3.114684</v>
      </c>
      <c r="E53">
        <v>3.0225119999999999</v>
      </c>
      <c r="F53">
        <v>9.2171799999999998E-2</v>
      </c>
      <c r="G53">
        <v>74</v>
      </c>
      <c r="H53">
        <v>-0.28941119999999998</v>
      </c>
      <c r="I53">
        <v>-6.3968899999999995E-2</v>
      </c>
      <c r="J53">
        <v>9.2171799999999998E-2</v>
      </c>
      <c r="K53">
        <v>0.24831239999999999</v>
      </c>
      <c r="L53">
        <v>0.47375479999999998</v>
      </c>
      <c r="M53">
        <v>0.29775079999999998</v>
      </c>
      <c r="N53">
        <v>8.8655499999999998E-2</v>
      </c>
      <c r="O53">
        <v>15</v>
      </c>
    </row>
    <row r="54" spans="1:15">
      <c r="A54" t="s">
        <v>51</v>
      </c>
      <c r="B54" s="34">
        <v>40007</v>
      </c>
      <c r="C54">
        <v>5</v>
      </c>
      <c r="D54">
        <v>3.217762</v>
      </c>
      <c r="E54">
        <v>3.1917900000000001</v>
      </c>
      <c r="F54">
        <v>2.5971600000000001E-2</v>
      </c>
      <c r="G54">
        <v>72</v>
      </c>
      <c r="H54">
        <v>-0.35561140000000002</v>
      </c>
      <c r="I54">
        <v>-0.13016910000000001</v>
      </c>
      <c r="J54">
        <v>2.5971600000000001E-2</v>
      </c>
      <c r="K54">
        <v>0.1821122</v>
      </c>
      <c r="L54">
        <v>0.40755459999999999</v>
      </c>
      <c r="M54">
        <v>0.29775079999999998</v>
      </c>
      <c r="N54">
        <v>8.8655499999999998E-2</v>
      </c>
      <c r="O54">
        <v>15</v>
      </c>
    </row>
    <row r="55" spans="1:15">
      <c r="A55" t="s">
        <v>51</v>
      </c>
      <c r="B55" s="34">
        <v>40007</v>
      </c>
      <c r="C55">
        <v>6</v>
      </c>
      <c r="D55">
        <v>3.429532</v>
      </c>
      <c r="E55">
        <v>3.5473430000000001</v>
      </c>
      <c r="F55">
        <v>-0.1178111</v>
      </c>
      <c r="G55">
        <v>70</v>
      </c>
      <c r="H55">
        <v>-0.49939410000000001</v>
      </c>
      <c r="I55">
        <v>-0.27395180000000002</v>
      </c>
      <c r="J55">
        <v>-0.1178111</v>
      </c>
      <c r="K55">
        <v>3.8329599999999998E-2</v>
      </c>
      <c r="L55">
        <v>0.2637719</v>
      </c>
      <c r="M55">
        <v>0.29775079999999998</v>
      </c>
      <c r="N55">
        <v>8.8655499999999998E-2</v>
      </c>
      <c r="O55">
        <v>15</v>
      </c>
    </row>
    <row r="56" spans="1:15">
      <c r="A56" t="s">
        <v>51</v>
      </c>
      <c r="B56" s="34">
        <v>40007</v>
      </c>
      <c r="C56">
        <v>7</v>
      </c>
      <c r="D56">
        <v>3.066316</v>
      </c>
      <c r="E56">
        <v>3.11938</v>
      </c>
      <c r="F56">
        <v>-5.30635E-2</v>
      </c>
      <c r="G56">
        <v>69</v>
      </c>
      <c r="H56">
        <v>-0.43464649999999999</v>
      </c>
      <c r="I56">
        <v>-0.20920420000000001</v>
      </c>
      <c r="J56">
        <v>-5.30635E-2</v>
      </c>
      <c r="K56">
        <v>0.10307719999999999</v>
      </c>
      <c r="L56">
        <v>0.32851950000000002</v>
      </c>
      <c r="M56">
        <v>0.29775079999999998</v>
      </c>
      <c r="N56">
        <v>8.8655499999999998E-2</v>
      </c>
      <c r="O56">
        <v>15</v>
      </c>
    </row>
    <row r="57" spans="1:15">
      <c r="A57" t="s">
        <v>51</v>
      </c>
      <c r="B57" s="34">
        <v>40007</v>
      </c>
      <c r="C57">
        <v>8</v>
      </c>
      <c r="D57">
        <v>3.275531</v>
      </c>
      <c r="E57">
        <v>3.2058680000000002</v>
      </c>
      <c r="F57">
        <v>6.9663900000000001E-2</v>
      </c>
      <c r="G57">
        <v>72</v>
      </c>
      <c r="H57">
        <v>-0.3119191</v>
      </c>
      <c r="I57">
        <v>-8.6476800000000006E-2</v>
      </c>
      <c r="J57">
        <v>6.9663900000000001E-2</v>
      </c>
      <c r="K57">
        <v>0.22580459999999999</v>
      </c>
      <c r="L57">
        <v>0.45124690000000001</v>
      </c>
      <c r="M57">
        <v>0.29775079999999998</v>
      </c>
      <c r="N57">
        <v>8.8655499999999998E-2</v>
      </c>
      <c r="O57">
        <v>15</v>
      </c>
    </row>
    <row r="58" spans="1:15">
      <c r="A58" t="s">
        <v>51</v>
      </c>
      <c r="B58" s="34">
        <v>40007</v>
      </c>
      <c r="C58">
        <v>9</v>
      </c>
      <c r="D58">
        <v>4.2533640000000004</v>
      </c>
      <c r="E58">
        <v>4.1247879999999997</v>
      </c>
      <c r="F58">
        <v>0.12857579999999999</v>
      </c>
      <c r="G58">
        <v>76.5</v>
      </c>
      <c r="H58">
        <v>-0.25300719999999999</v>
      </c>
      <c r="I58">
        <v>-2.75649E-2</v>
      </c>
      <c r="J58">
        <v>0.12857579999999999</v>
      </c>
      <c r="K58">
        <v>0.28471639999999998</v>
      </c>
      <c r="L58">
        <v>0.51015880000000002</v>
      </c>
      <c r="M58">
        <v>0.29775079999999998</v>
      </c>
      <c r="N58">
        <v>8.8655499999999998E-2</v>
      </c>
      <c r="O58">
        <v>15</v>
      </c>
    </row>
    <row r="59" spans="1:15">
      <c r="A59" t="s">
        <v>51</v>
      </c>
      <c r="B59" s="34">
        <v>40007</v>
      </c>
      <c r="C59">
        <v>10</v>
      </c>
      <c r="D59">
        <v>5.0133489999999998</v>
      </c>
      <c r="E59">
        <v>4.8750390000000001</v>
      </c>
      <c r="F59">
        <v>0.13831019999999999</v>
      </c>
      <c r="G59">
        <v>78.5</v>
      </c>
      <c r="H59">
        <v>-0.24327280000000001</v>
      </c>
      <c r="I59">
        <v>-1.78304E-2</v>
      </c>
      <c r="J59">
        <v>0.13831019999999999</v>
      </c>
      <c r="K59">
        <v>0.29445090000000002</v>
      </c>
      <c r="L59">
        <v>0.51989320000000006</v>
      </c>
      <c r="M59">
        <v>0.29775079999999998</v>
      </c>
      <c r="N59">
        <v>8.8655499999999998E-2</v>
      </c>
      <c r="O59">
        <v>15</v>
      </c>
    </row>
    <row r="60" spans="1:15">
      <c r="A60" t="s">
        <v>51</v>
      </c>
      <c r="B60" s="34">
        <v>40007</v>
      </c>
      <c r="C60">
        <v>11</v>
      </c>
      <c r="D60">
        <v>5.4051629999999999</v>
      </c>
      <c r="E60">
        <v>5.3898720000000004</v>
      </c>
      <c r="F60">
        <v>1.52909E-2</v>
      </c>
      <c r="G60">
        <v>81.5</v>
      </c>
      <c r="H60">
        <v>-0.36629210000000001</v>
      </c>
      <c r="I60">
        <v>-0.1408498</v>
      </c>
      <c r="J60">
        <v>1.52909E-2</v>
      </c>
      <c r="K60">
        <v>0.17143159999999999</v>
      </c>
      <c r="L60">
        <v>0.3968739</v>
      </c>
      <c r="M60">
        <v>0.29775079999999998</v>
      </c>
      <c r="N60">
        <v>8.8655499999999998E-2</v>
      </c>
      <c r="O60">
        <v>15</v>
      </c>
    </row>
    <row r="61" spans="1:15">
      <c r="A61" t="s">
        <v>51</v>
      </c>
      <c r="B61" s="34">
        <v>40007</v>
      </c>
      <c r="C61">
        <v>12</v>
      </c>
      <c r="D61">
        <v>5.475695</v>
      </c>
      <c r="E61">
        <v>5.3422419999999997</v>
      </c>
      <c r="F61">
        <v>0.13345309999999999</v>
      </c>
      <c r="G61">
        <v>84.5</v>
      </c>
      <c r="H61">
        <v>-0.24812989999999999</v>
      </c>
      <c r="I61">
        <v>-2.2687599999999999E-2</v>
      </c>
      <c r="J61">
        <v>0.13345309999999999</v>
      </c>
      <c r="K61">
        <v>0.28959380000000001</v>
      </c>
      <c r="L61">
        <v>0.51503600000000005</v>
      </c>
      <c r="M61">
        <v>0.29775079999999998</v>
      </c>
      <c r="N61">
        <v>8.8655499999999998E-2</v>
      </c>
      <c r="O61">
        <v>15</v>
      </c>
    </row>
    <row r="62" spans="1:15">
      <c r="A62" t="s">
        <v>51</v>
      </c>
      <c r="B62" s="34">
        <v>40007</v>
      </c>
      <c r="C62">
        <v>13</v>
      </c>
      <c r="D62">
        <v>5.5921599999999998</v>
      </c>
      <c r="E62">
        <v>5.4130830000000003</v>
      </c>
      <c r="F62">
        <v>0.1790766</v>
      </c>
      <c r="G62">
        <v>87.5</v>
      </c>
      <c r="H62">
        <v>-0.2025064</v>
      </c>
      <c r="I62">
        <v>2.2935899999999999E-2</v>
      </c>
      <c r="J62">
        <v>0.1790766</v>
      </c>
      <c r="K62">
        <v>0.3352173</v>
      </c>
      <c r="L62">
        <v>0.56065960000000004</v>
      </c>
      <c r="M62">
        <v>0.29775079999999998</v>
      </c>
      <c r="N62">
        <v>8.8655499999999998E-2</v>
      </c>
      <c r="O62">
        <v>15</v>
      </c>
    </row>
    <row r="63" spans="1:15">
      <c r="A63" t="s">
        <v>51</v>
      </c>
      <c r="B63" s="34">
        <v>40007</v>
      </c>
      <c r="C63">
        <v>14</v>
      </c>
      <c r="D63">
        <v>5.8649690000000003</v>
      </c>
      <c r="E63">
        <v>6.168215</v>
      </c>
      <c r="F63">
        <v>-0.30324630000000002</v>
      </c>
      <c r="G63">
        <v>89.5</v>
      </c>
      <c r="H63">
        <v>-0.68482929999999997</v>
      </c>
      <c r="I63">
        <v>-0.45938699999999999</v>
      </c>
      <c r="J63">
        <v>-0.30324630000000002</v>
      </c>
      <c r="K63">
        <v>-0.1471056</v>
      </c>
      <c r="L63">
        <v>7.8336699999999995E-2</v>
      </c>
      <c r="M63">
        <v>0.29775079999999998</v>
      </c>
      <c r="N63">
        <v>8.8655499999999998E-2</v>
      </c>
      <c r="O63">
        <v>15</v>
      </c>
    </row>
    <row r="64" spans="1:15">
      <c r="A64" t="s">
        <v>51</v>
      </c>
      <c r="B64" s="34">
        <v>40007</v>
      </c>
      <c r="C64">
        <v>15</v>
      </c>
      <c r="D64">
        <v>5.9702200000000003</v>
      </c>
      <c r="E64">
        <v>5.1814299999999998</v>
      </c>
      <c r="F64">
        <v>0.7887902</v>
      </c>
      <c r="G64">
        <v>91.5</v>
      </c>
      <c r="H64">
        <v>0.40720719999999999</v>
      </c>
      <c r="I64">
        <v>0.63264949999999998</v>
      </c>
      <c r="J64">
        <v>0.7887902</v>
      </c>
      <c r="K64">
        <v>0.94493090000000002</v>
      </c>
      <c r="L64">
        <v>1.1703730000000001</v>
      </c>
      <c r="M64">
        <v>0.29775079999999998</v>
      </c>
      <c r="N64">
        <v>8.8655499999999998E-2</v>
      </c>
      <c r="O64">
        <v>15</v>
      </c>
    </row>
    <row r="65" spans="1:15">
      <c r="A65" t="s">
        <v>51</v>
      </c>
      <c r="B65" s="34">
        <v>40007</v>
      </c>
      <c r="C65">
        <v>16</v>
      </c>
      <c r="D65">
        <v>6.1423110000000003</v>
      </c>
      <c r="E65">
        <v>5.6654790000000004</v>
      </c>
      <c r="F65">
        <v>0.47683140000000002</v>
      </c>
      <c r="G65">
        <v>93</v>
      </c>
      <c r="H65">
        <v>9.5248399999999997E-2</v>
      </c>
      <c r="I65">
        <v>0.3206907</v>
      </c>
      <c r="J65">
        <v>0.47683140000000002</v>
      </c>
      <c r="K65">
        <v>0.63297210000000004</v>
      </c>
      <c r="L65">
        <v>0.85841440000000002</v>
      </c>
      <c r="M65">
        <v>0.29775079999999998</v>
      </c>
      <c r="N65">
        <v>8.8655499999999998E-2</v>
      </c>
      <c r="O65">
        <v>15</v>
      </c>
    </row>
    <row r="66" spans="1:15">
      <c r="A66" t="s">
        <v>51</v>
      </c>
      <c r="B66" s="34">
        <v>40007</v>
      </c>
      <c r="C66">
        <v>17</v>
      </c>
      <c r="D66">
        <v>6.0368409999999999</v>
      </c>
      <c r="E66">
        <v>4.7606310000000001</v>
      </c>
      <c r="F66">
        <v>1.2762100000000001</v>
      </c>
      <c r="G66">
        <v>94</v>
      </c>
      <c r="H66">
        <v>0.89462710000000001</v>
      </c>
      <c r="I66">
        <v>1.120069</v>
      </c>
      <c r="J66">
        <v>1.2762100000000001</v>
      </c>
      <c r="K66">
        <v>1.4323509999999999</v>
      </c>
      <c r="L66">
        <v>1.6577930000000001</v>
      </c>
      <c r="M66">
        <v>0.29775079999999998</v>
      </c>
      <c r="N66">
        <v>8.8655499999999998E-2</v>
      </c>
      <c r="O66">
        <v>15</v>
      </c>
    </row>
    <row r="67" spans="1:15">
      <c r="A67" t="s">
        <v>51</v>
      </c>
      <c r="B67" s="34">
        <v>40007</v>
      </c>
      <c r="C67">
        <v>18</v>
      </c>
      <c r="D67">
        <v>5.7213690000000001</v>
      </c>
      <c r="E67">
        <v>4.6992219999999998</v>
      </c>
      <c r="F67">
        <v>1.0221469999999999</v>
      </c>
      <c r="G67">
        <v>95</v>
      </c>
      <c r="H67">
        <v>0.64056400000000002</v>
      </c>
      <c r="I67">
        <v>0.86600630000000001</v>
      </c>
      <c r="J67">
        <v>1.0221469999999999</v>
      </c>
      <c r="K67">
        <v>1.178288</v>
      </c>
      <c r="L67">
        <v>1.4037299999999999</v>
      </c>
      <c r="M67">
        <v>0.29775079999999998</v>
      </c>
      <c r="N67">
        <v>8.8655499999999998E-2</v>
      </c>
      <c r="O67">
        <v>15</v>
      </c>
    </row>
    <row r="68" spans="1:15">
      <c r="A68" t="s">
        <v>51</v>
      </c>
      <c r="B68" s="34">
        <v>40007</v>
      </c>
      <c r="C68">
        <v>19</v>
      </c>
      <c r="D68">
        <v>5.349386</v>
      </c>
      <c r="E68">
        <v>7.2930580000000003</v>
      </c>
      <c r="F68">
        <v>-1.943673</v>
      </c>
      <c r="G68">
        <v>95</v>
      </c>
      <c r="H68">
        <v>-2.325256</v>
      </c>
      <c r="I68">
        <v>-2.0998130000000002</v>
      </c>
      <c r="J68">
        <v>-1.943673</v>
      </c>
      <c r="K68">
        <v>-1.7875319999999999</v>
      </c>
      <c r="L68">
        <v>-1.56209</v>
      </c>
      <c r="M68">
        <v>0.29775079999999998</v>
      </c>
      <c r="N68">
        <v>8.8655499999999998E-2</v>
      </c>
      <c r="O68">
        <v>15</v>
      </c>
    </row>
    <row r="69" spans="1:15">
      <c r="A69" t="s">
        <v>51</v>
      </c>
      <c r="B69" s="34">
        <v>40007</v>
      </c>
      <c r="C69">
        <v>20</v>
      </c>
      <c r="D69">
        <v>5.1361059999999998</v>
      </c>
      <c r="E69">
        <v>5.2386189999999999</v>
      </c>
      <c r="F69">
        <v>-0.1025132</v>
      </c>
      <c r="G69">
        <v>93.5</v>
      </c>
      <c r="H69">
        <v>-0.48409619999999998</v>
      </c>
      <c r="I69">
        <v>-0.25865389999999999</v>
      </c>
      <c r="J69">
        <v>-0.1025132</v>
      </c>
      <c r="K69">
        <v>5.3627500000000002E-2</v>
      </c>
      <c r="L69">
        <v>0.27906979999999998</v>
      </c>
      <c r="M69">
        <v>0.29775079999999998</v>
      </c>
      <c r="N69">
        <v>8.8655499999999998E-2</v>
      </c>
      <c r="O69">
        <v>15</v>
      </c>
    </row>
    <row r="70" spans="1:15">
      <c r="A70" t="s">
        <v>51</v>
      </c>
      <c r="B70" s="34">
        <v>40007</v>
      </c>
      <c r="C70">
        <v>21</v>
      </c>
      <c r="D70">
        <v>4.8817089999999999</v>
      </c>
      <c r="E70">
        <v>4.7464820000000003</v>
      </c>
      <c r="F70">
        <v>0.13522700000000001</v>
      </c>
      <c r="G70">
        <v>91</v>
      </c>
      <c r="H70">
        <v>-0.24635599999999999</v>
      </c>
      <c r="I70">
        <v>-2.09137E-2</v>
      </c>
      <c r="J70">
        <v>0.13522700000000001</v>
      </c>
      <c r="K70">
        <v>0.29136770000000001</v>
      </c>
      <c r="L70">
        <v>0.51680999999999999</v>
      </c>
      <c r="M70">
        <v>0.29775079999999998</v>
      </c>
      <c r="N70">
        <v>8.8655499999999998E-2</v>
      </c>
      <c r="O70">
        <v>15</v>
      </c>
    </row>
    <row r="71" spans="1:15">
      <c r="A71" t="s">
        <v>51</v>
      </c>
      <c r="B71" s="34">
        <v>40007</v>
      </c>
      <c r="C71">
        <v>22</v>
      </c>
      <c r="D71">
        <v>4.8757390000000003</v>
      </c>
      <c r="E71">
        <v>4.7071339999999999</v>
      </c>
      <c r="F71">
        <v>0.16860530000000001</v>
      </c>
      <c r="G71">
        <v>88.5</v>
      </c>
      <c r="H71">
        <v>-0.21297769999999999</v>
      </c>
      <c r="I71">
        <v>1.2464599999999999E-2</v>
      </c>
      <c r="J71">
        <v>0.16860530000000001</v>
      </c>
      <c r="K71">
        <v>0.32474599999999998</v>
      </c>
      <c r="L71">
        <v>0.55018820000000002</v>
      </c>
      <c r="M71">
        <v>0.29775079999999998</v>
      </c>
      <c r="N71">
        <v>8.8655499999999998E-2</v>
      </c>
      <c r="O71">
        <v>15</v>
      </c>
    </row>
    <row r="72" spans="1:15">
      <c r="A72" t="s">
        <v>51</v>
      </c>
      <c r="B72" s="34">
        <v>40007</v>
      </c>
      <c r="C72">
        <v>23</v>
      </c>
      <c r="D72">
        <v>4.3584490000000002</v>
      </c>
      <c r="E72">
        <v>4.2775749999999997</v>
      </c>
      <c r="F72">
        <v>8.0875299999999997E-2</v>
      </c>
      <c r="G72">
        <v>86</v>
      </c>
      <c r="H72">
        <v>-0.30070770000000002</v>
      </c>
      <c r="I72">
        <v>-7.5265399999999996E-2</v>
      </c>
      <c r="J72">
        <v>8.0875299999999997E-2</v>
      </c>
      <c r="K72">
        <v>0.237016</v>
      </c>
      <c r="L72">
        <v>0.46245829999999999</v>
      </c>
      <c r="M72">
        <v>0.29775079999999998</v>
      </c>
      <c r="N72">
        <v>8.8655499999999998E-2</v>
      </c>
      <c r="O72">
        <v>15</v>
      </c>
    </row>
    <row r="73" spans="1:15">
      <c r="A73" t="s">
        <v>51</v>
      </c>
      <c r="B73" s="34">
        <v>40007</v>
      </c>
      <c r="C73">
        <v>24</v>
      </c>
      <c r="D73">
        <v>3.4448219999999998</v>
      </c>
      <c r="E73">
        <v>3.384887</v>
      </c>
      <c r="F73">
        <v>5.9935099999999998E-2</v>
      </c>
      <c r="G73">
        <v>83</v>
      </c>
      <c r="H73">
        <v>-0.32164789999999999</v>
      </c>
      <c r="I73">
        <v>-9.6205600000000002E-2</v>
      </c>
      <c r="J73">
        <v>5.9935099999999998E-2</v>
      </c>
      <c r="K73">
        <v>0.21607570000000001</v>
      </c>
      <c r="L73">
        <v>0.44151810000000002</v>
      </c>
      <c r="M73">
        <v>0.29775079999999998</v>
      </c>
      <c r="N73">
        <v>8.8655499999999998E-2</v>
      </c>
      <c r="O73">
        <v>15</v>
      </c>
    </row>
    <row r="74" spans="1:15">
      <c r="A74" t="s">
        <v>51</v>
      </c>
      <c r="B74" s="34">
        <v>40008</v>
      </c>
      <c r="C74">
        <v>1</v>
      </c>
      <c r="D74">
        <v>3.2055609999999999</v>
      </c>
      <c r="E74">
        <v>3.2305980000000001</v>
      </c>
      <c r="F74">
        <v>-2.5036599999999999E-2</v>
      </c>
      <c r="G74">
        <v>80.5</v>
      </c>
      <c r="H74">
        <v>-0.40661960000000003</v>
      </c>
      <c r="I74">
        <v>-0.18117730000000001</v>
      </c>
      <c r="J74">
        <v>-2.5036599999999999E-2</v>
      </c>
      <c r="K74">
        <v>0.1311041</v>
      </c>
      <c r="L74">
        <v>0.35654639999999999</v>
      </c>
      <c r="M74">
        <v>0.29775079999999998</v>
      </c>
      <c r="N74">
        <v>8.8655499999999998E-2</v>
      </c>
      <c r="O74">
        <v>15</v>
      </c>
    </row>
    <row r="75" spans="1:15">
      <c r="A75" t="s">
        <v>51</v>
      </c>
      <c r="B75" s="34">
        <v>40008</v>
      </c>
      <c r="C75">
        <v>2</v>
      </c>
      <c r="D75">
        <v>3.233765</v>
      </c>
      <c r="E75">
        <v>3.1937259999999998</v>
      </c>
      <c r="F75">
        <v>4.0039699999999998E-2</v>
      </c>
      <c r="G75">
        <v>78</v>
      </c>
      <c r="H75">
        <v>-0.34154329999999999</v>
      </c>
      <c r="I75">
        <v>-0.116101</v>
      </c>
      <c r="J75">
        <v>4.0039699999999998E-2</v>
      </c>
      <c r="K75">
        <v>0.1961803</v>
      </c>
      <c r="L75">
        <v>0.42162270000000002</v>
      </c>
      <c r="M75">
        <v>0.29775079999999998</v>
      </c>
      <c r="N75">
        <v>8.8655499999999998E-2</v>
      </c>
      <c r="O75">
        <v>15</v>
      </c>
    </row>
    <row r="76" spans="1:15">
      <c r="A76" t="s">
        <v>51</v>
      </c>
      <c r="B76" s="34">
        <v>40008</v>
      </c>
      <c r="C76">
        <v>3</v>
      </c>
      <c r="D76">
        <v>3.2006079999999999</v>
      </c>
      <c r="E76">
        <v>3.1858749999999998</v>
      </c>
      <c r="F76">
        <v>1.47327E-2</v>
      </c>
      <c r="G76">
        <v>75.5</v>
      </c>
      <c r="H76">
        <v>-0.36685030000000002</v>
      </c>
      <c r="I76">
        <v>-0.14140800000000001</v>
      </c>
      <c r="J76">
        <v>1.47327E-2</v>
      </c>
      <c r="K76">
        <v>0.17087330000000001</v>
      </c>
      <c r="L76">
        <v>0.39631569999999999</v>
      </c>
      <c r="M76">
        <v>0.29775079999999998</v>
      </c>
      <c r="N76">
        <v>8.8655499999999998E-2</v>
      </c>
      <c r="O76">
        <v>15</v>
      </c>
    </row>
    <row r="77" spans="1:15">
      <c r="A77" t="s">
        <v>51</v>
      </c>
      <c r="B77" s="34">
        <v>40008</v>
      </c>
      <c r="C77">
        <v>4</v>
      </c>
      <c r="D77">
        <v>3.1055649999999999</v>
      </c>
      <c r="E77">
        <v>3.07829</v>
      </c>
      <c r="F77">
        <v>2.7275500000000001E-2</v>
      </c>
      <c r="G77">
        <v>73.5</v>
      </c>
      <c r="H77">
        <v>-0.3543075</v>
      </c>
      <c r="I77">
        <v>-0.12886520000000001</v>
      </c>
      <c r="J77">
        <v>2.7275500000000001E-2</v>
      </c>
      <c r="K77">
        <v>0.1834162</v>
      </c>
      <c r="L77">
        <v>0.40885850000000001</v>
      </c>
      <c r="M77">
        <v>0.29775079999999998</v>
      </c>
      <c r="N77">
        <v>8.8655499999999998E-2</v>
      </c>
      <c r="O77">
        <v>15</v>
      </c>
    </row>
    <row r="78" spans="1:15">
      <c r="A78" t="s">
        <v>51</v>
      </c>
      <c r="B78" s="34">
        <v>40008</v>
      </c>
      <c r="C78">
        <v>5</v>
      </c>
      <c r="D78">
        <v>3.2408380000000001</v>
      </c>
      <c r="E78">
        <v>3.2728830000000002</v>
      </c>
      <c r="F78">
        <v>-3.2044999999999997E-2</v>
      </c>
      <c r="G78">
        <v>72.5</v>
      </c>
      <c r="H78">
        <v>-0.413628</v>
      </c>
      <c r="I78">
        <v>-0.18818570000000001</v>
      </c>
      <c r="J78">
        <v>-3.2044999999999997E-2</v>
      </c>
      <c r="K78">
        <v>0.1240956</v>
      </c>
      <c r="L78">
        <v>0.34953800000000002</v>
      </c>
      <c r="M78">
        <v>0.29775079999999998</v>
      </c>
      <c r="N78">
        <v>8.8655499999999998E-2</v>
      </c>
      <c r="O78">
        <v>15</v>
      </c>
    </row>
    <row r="79" spans="1:15">
      <c r="A79" t="s">
        <v>51</v>
      </c>
      <c r="B79" s="34">
        <v>40008</v>
      </c>
      <c r="C79">
        <v>6</v>
      </c>
      <c r="D79">
        <v>3.4784489999999999</v>
      </c>
      <c r="E79">
        <v>3.6335899999999999</v>
      </c>
      <c r="F79">
        <v>-0.1551408</v>
      </c>
      <c r="G79">
        <v>71</v>
      </c>
      <c r="H79">
        <v>-0.53672379999999997</v>
      </c>
      <c r="I79">
        <v>-0.31128149999999999</v>
      </c>
      <c r="J79">
        <v>-0.1551408</v>
      </c>
      <c r="K79">
        <v>9.9989999999999996E-4</v>
      </c>
      <c r="L79">
        <v>0.22644220000000001</v>
      </c>
      <c r="M79">
        <v>0.29775079999999998</v>
      </c>
      <c r="N79">
        <v>8.8655499999999998E-2</v>
      </c>
      <c r="O79">
        <v>15</v>
      </c>
    </row>
    <row r="80" spans="1:15">
      <c r="A80" t="s">
        <v>51</v>
      </c>
      <c r="B80" s="34">
        <v>40008</v>
      </c>
      <c r="C80">
        <v>7</v>
      </c>
      <c r="D80">
        <v>3.0712190000000001</v>
      </c>
      <c r="E80">
        <v>3.240386</v>
      </c>
      <c r="F80">
        <v>-0.16916719999999999</v>
      </c>
      <c r="G80">
        <v>73</v>
      </c>
      <c r="H80">
        <v>-0.55075010000000002</v>
      </c>
      <c r="I80">
        <v>-0.32530779999999998</v>
      </c>
      <c r="J80">
        <v>-0.16916719999999999</v>
      </c>
      <c r="K80">
        <v>-1.30265E-2</v>
      </c>
      <c r="L80">
        <v>0.21241579999999999</v>
      </c>
      <c r="M80">
        <v>0.29775079999999998</v>
      </c>
      <c r="N80">
        <v>8.8655499999999998E-2</v>
      </c>
      <c r="O80">
        <v>15</v>
      </c>
    </row>
    <row r="81" spans="1:15">
      <c r="A81" t="s">
        <v>51</v>
      </c>
      <c r="B81" s="34">
        <v>40008</v>
      </c>
      <c r="C81">
        <v>8</v>
      </c>
      <c r="D81">
        <v>3.5222699999999998</v>
      </c>
      <c r="E81">
        <v>3.4563229999999998</v>
      </c>
      <c r="F81">
        <v>6.5947000000000006E-2</v>
      </c>
      <c r="G81">
        <v>77.5</v>
      </c>
      <c r="H81">
        <v>-0.31563600000000003</v>
      </c>
      <c r="I81">
        <v>-9.0193700000000002E-2</v>
      </c>
      <c r="J81">
        <v>6.5947000000000006E-2</v>
      </c>
      <c r="K81">
        <v>0.2220876</v>
      </c>
      <c r="L81">
        <v>0.44752989999999998</v>
      </c>
      <c r="M81">
        <v>0.29775079999999998</v>
      </c>
      <c r="N81">
        <v>8.8655499999999998E-2</v>
      </c>
      <c r="O81">
        <v>15</v>
      </c>
    </row>
    <row r="82" spans="1:15">
      <c r="A82" t="s">
        <v>51</v>
      </c>
      <c r="B82" s="34">
        <v>40008</v>
      </c>
      <c r="C82">
        <v>9</v>
      </c>
      <c r="D82">
        <v>4.5257610000000001</v>
      </c>
      <c r="E82">
        <v>4.4330559999999997</v>
      </c>
      <c r="F82">
        <v>9.2704400000000006E-2</v>
      </c>
      <c r="G82">
        <v>83.5</v>
      </c>
      <c r="H82">
        <v>-0.28887859999999999</v>
      </c>
      <c r="I82">
        <v>-6.3436300000000001E-2</v>
      </c>
      <c r="J82">
        <v>9.2704400000000006E-2</v>
      </c>
      <c r="K82">
        <v>0.24884510000000001</v>
      </c>
      <c r="L82">
        <v>0.47428740000000003</v>
      </c>
      <c r="M82">
        <v>0.29775079999999998</v>
      </c>
      <c r="N82">
        <v>8.8655499999999998E-2</v>
      </c>
      <c r="O82">
        <v>15</v>
      </c>
    </row>
    <row r="83" spans="1:15">
      <c r="A83" t="s">
        <v>51</v>
      </c>
      <c r="B83" s="34">
        <v>40008</v>
      </c>
      <c r="C83">
        <v>10</v>
      </c>
      <c r="D83">
        <v>5.2654249999999996</v>
      </c>
      <c r="E83">
        <v>5.3738000000000001</v>
      </c>
      <c r="F83">
        <v>-0.10837529999999999</v>
      </c>
      <c r="G83">
        <v>86</v>
      </c>
      <c r="H83">
        <v>-0.48995830000000001</v>
      </c>
      <c r="I83">
        <v>-0.26451590000000003</v>
      </c>
      <c r="J83">
        <v>-0.10837529999999999</v>
      </c>
      <c r="K83">
        <v>4.77654E-2</v>
      </c>
      <c r="L83">
        <v>0.2732077</v>
      </c>
      <c r="M83">
        <v>0.29775079999999998</v>
      </c>
      <c r="N83">
        <v>8.8655499999999998E-2</v>
      </c>
      <c r="O83">
        <v>15</v>
      </c>
    </row>
    <row r="84" spans="1:15">
      <c r="A84" t="s">
        <v>51</v>
      </c>
      <c r="B84" s="34">
        <v>40008</v>
      </c>
      <c r="C84">
        <v>11</v>
      </c>
      <c r="D84">
        <v>5.7955620000000003</v>
      </c>
      <c r="E84">
        <v>5.796157</v>
      </c>
      <c r="F84">
        <v>-5.9440000000000003E-4</v>
      </c>
      <c r="G84">
        <v>89.5</v>
      </c>
      <c r="H84">
        <v>-0.3821774</v>
      </c>
      <c r="I84">
        <v>-0.15673509999999999</v>
      </c>
      <c r="J84">
        <v>-5.9440000000000003E-4</v>
      </c>
      <c r="K84">
        <v>0.1555463</v>
      </c>
      <c r="L84">
        <v>0.38098860000000001</v>
      </c>
      <c r="M84">
        <v>0.29775079999999998</v>
      </c>
      <c r="N84">
        <v>8.8655499999999998E-2</v>
      </c>
      <c r="O84">
        <v>15</v>
      </c>
    </row>
    <row r="85" spans="1:15">
      <c r="A85" t="s">
        <v>51</v>
      </c>
      <c r="B85" s="34">
        <v>40008</v>
      </c>
      <c r="C85">
        <v>12</v>
      </c>
      <c r="D85">
        <v>5.9137199999999996</v>
      </c>
      <c r="E85">
        <v>5.8964160000000003</v>
      </c>
      <c r="F85">
        <v>1.7304099999999999E-2</v>
      </c>
      <c r="G85">
        <v>92.5</v>
      </c>
      <c r="H85">
        <v>-0.36427890000000002</v>
      </c>
      <c r="I85">
        <v>-0.1388366</v>
      </c>
      <c r="J85">
        <v>1.7304099999999999E-2</v>
      </c>
      <c r="K85">
        <v>0.17344480000000001</v>
      </c>
      <c r="L85">
        <v>0.39888709999999999</v>
      </c>
      <c r="M85">
        <v>0.29775079999999998</v>
      </c>
      <c r="N85">
        <v>8.8655499999999998E-2</v>
      </c>
      <c r="O85">
        <v>15</v>
      </c>
    </row>
    <row r="86" spans="1:15">
      <c r="A86" t="s">
        <v>51</v>
      </c>
      <c r="B86" s="34">
        <v>40008</v>
      </c>
      <c r="C86">
        <v>13</v>
      </c>
      <c r="D86">
        <v>6.0605710000000004</v>
      </c>
      <c r="E86">
        <v>5.9099899999999996</v>
      </c>
      <c r="F86">
        <v>0.15058009999999999</v>
      </c>
      <c r="G86">
        <v>94.5</v>
      </c>
      <c r="H86">
        <v>-0.23100290000000001</v>
      </c>
      <c r="I86">
        <v>-5.5605999999999997E-3</v>
      </c>
      <c r="J86">
        <v>0.15058009999999999</v>
      </c>
      <c r="K86">
        <v>0.30672080000000002</v>
      </c>
      <c r="L86">
        <v>0.5321631</v>
      </c>
      <c r="M86">
        <v>0.29775079999999998</v>
      </c>
      <c r="N86">
        <v>8.8655499999999998E-2</v>
      </c>
      <c r="O86">
        <v>15</v>
      </c>
    </row>
    <row r="87" spans="1:15">
      <c r="A87" t="s">
        <v>51</v>
      </c>
      <c r="B87" s="34">
        <v>40008</v>
      </c>
      <c r="C87">
        <v>14</v>
      </c>
      <c r="D87">
        <v>6.1814580000000001</v>
      </c>
      <c r="E87">
        <v>6.3901110000000001</v>
      </c>
      <c r="F87">
        <v>-0.2086527</v>
      </c>
      <c r="G87">
        <v>95.5</v>
      </c>
      <c r="H87">
        <v>-0.59023570000000003</v>
      </c>
      <c r="I87">
        <v>-0.36479339999999999</v>
      </c>
      <c r="J87">
        <v>-0.2086527</v>
      </c>
      <c r="K87">
        <v>-5.2512000000000003E-2</v>
      </c>
      <c r="L87">
        <v>0.17293030000000001</v>
      </c>
      <c r="M87">
        <v>0.29775079999999998</v>
      </c>
      <c r="N87">
        <v>8.8655499999999998E-2</v>
      </c>
      <c r="O87">
        <v>15</v>
      </c>
    </row>
    <row r="88" spans="1:15">
      <c r="A88" t="s">
        <v>51</v>
      </c>
      <c r="B88" s="34">
        <v>40008</v>
      </c>
      <c r="C88">
        <v>15</v>
      </c>
      <c r="D88">
        <v>6.2736770000000002</v>
      </c>
      <c r="E88">
        <v>5.9831510000000003</v>
      </c>
      <c r="F88">
        <v>0.29052610000000001</v>
      </c>
      <c r="G88">
        <v>96.5</v>
      </c>
      <c r="H88">
        <v>-9.1056899999999996E-2</v>
      </c>
      <c r="I88">
        <v>0.13438549999999999</v>
      </c>
      <c r="J88">
        <v>0.29052610000000001</v>
      </c>
      <c r="K88">
        <v>0.44666679999999997</v>
      </c>
      <c r="L88">
        <v>0.67210910000000001</v>
      </c>
      <c r="M88">
        <v>0.29775079999999998</v>
      </c>
      <c r="N88">
        <v>8.8655499999999998E-2</v>
      </c>
      <c r="O88">
        <v>15</v>
      </c>
    </row>
    <row r="89" spans="1:15">
      <c r="A89" t="s">
        <v>51</v>
      </c>
      <c r="B89" s="34">
        <v>40008</v>
      </c>
      <c r="C89">
        <v>16</v>
      </c>
      <c r="D89">
        <v>6.424239</v>
      </c>
      <c r="E89">
        <v>6.0390959999999998</v>
      </c>
      <c r="F89">
        <v>0.3851427</v>
      </c>
      <c r="G89">
        <v>98.5</v>
      </c>
      <c r="H89">
        <v>3.5596999999999998E-3</v>
      </c>
      <c r="I89">
        <v>0.22900209999999999</v>
      </c>
      <c r="J89">
        <v>0.3851427</v>
      </c>
      <c r="K89">
        <v>0.54128339999999997</v>
      </c>
      <c r="L89">
        <v>0.76672569999999995</v>
      </c>
      <c r="M89">
        <v>0.29775079999999998</v>
      </c>
      <c r="N89">
        <v>8.8655499999999998E-2</v>
      </c>
      <c r="O89">
        <v>15</v>
      </c>
    </row>
    <row r="90" spans="1:15">
      <c r="A90" t="s">
        <v>51</v>
      </c>
      <c r="B90" s="34">
        <v>40008</v>
      </c>
      <c r="C90">
        <v>17</v>
      </c>
      <c r="D90">
        <v>6.2710949999999999</v>
      </c>
      <c r="E90">
        <v>5.5878620000000003</v>
      </c>
      <c r="F90">
        <v>0.68323310000000004</v>
      </c>
      <c r="G90">
        <v>99.5</v>
      </c>
      <c r="H90">
        <v>0.30165009999999998</v>
      </c>
      <c r="I90">
        <v>0.52709240000000002</v>
      </c>
      <c r="J90">
        <v>0.68323310000000004</v>
      </c>
      <c r="K90">
        <v>0.83937379999999995</v>
      </c>
      <c r="L90">
        <v>1.064816</v>
      </c>
      <c r="M90">
        <v>0.29775079999999998</v>
      </c>
      <c r="N90">
        <v>8.8655499999999998E-2</v>
      </c>
      <c r="O90">
        <v>15</v>
      </c>
    </row>
    <row r="91" spans="1:15">
      <c r="A91" t="s">
        <v>51</v>
      </c>
      <c r="B91" s="34">
        <v>40008</v>
      </c>
      <c r="C91">
        <v>18</v>
      </c>
      <c r="D91">
        <v>5.9786590000000004</v>
      </c>
      <c r="E91">
        <v>5.1381540000000001</v>
      </c>
      <c r="F91">
        <v>0.84050480000000005</v>
      </c>
      <c r="G91">
        <v>100</v>
      </c>
      <c r="H91">
        <v>0.45892179999999999</v>
      </c>
      <c r="I91">
        <v>0.68436410000000003</v>
      </c>
      <c r="J91">
        <v>0.84050480000000005</v>
      </c>
      <c r="K91">
        <v>0.99664549999999996</v>
      </c>
      <c r="L91">
        <v>1.2220880000000001</v>
      </c>
      <c r="M91">
        <v>0.29775079999999998</v>
      </c>
      <c r="N91">
        <v>8.8655499999999998E-2</v>
      </c>
      <c r="O91">
        <v>15</v>
      </c>
    </row>
    <row r="92" spans="1:15">
      <c r="A92" t="s">
        <v>51</v>
      </c>
      <c r="B92" s="34">
        <v>40008</v>
      </c>
      <c r="C92">
        <v>19</v>
      </c>
      <c r="D92">
        <v>5.6911459999999998</v>
      </c>
      <c r="E92">
        <v>6.0242170000000002</v>
      </c>
      <c r="F92">
        <v>-0.33307019999999998</v>
      </c>
      <c r="G92">
        <v>100</v>
      </c>
      <c r="H92">
        <v>-0.71465319999999999</v>
      </c>
      <c r="I92">
        <v>-0.4892109</v>
      </c>
      <c r="J92">
        <v>-0.33307019999999998</v>
      </c>
      <c r="K92">
        <v>-0.17692949999999999</v>
      </c>
      <c r="L92">
        <v>4.8512800000000002E-2</v>
      </c>
      <c r="M92">
        <v>0.29775079999999998</v>
      </c>
      <c r="N92">
        <v>8.8655499999999998E-2</v>
      </c>
      <c r="O92">
        <v>15</v>
      </c>
    </row>
    <row r="93" spans="1:15">
      <c r="A93" t="s">
        <v>51</v>
      </c>
      <c r="B93" s="34">
        <v>40008</v>
      </c>
      <c r="C93">
        <v>20</v>
      </c>
      <c r="D93">
        <v>5.2974410000000001</v>
      </c>
      <c r="E93">
        <v>5.3628159999999996</v>
      </c>
      <c r="F93">
        <v>-6.5374500000000002E-2</v>
      </c>
      <c r="G93">
        <v>98.5</v>
      </c>
      <c r="H93">
        <v>-0.44695750000000001</v>
      </c>
      <c r="I93">
        <v>-0.22151509999999999</v>
      </c>
      <c r="J93">
        <v>-6.5374500000000002E-2</v>
      </c>
      <c r="K93">
        <v>9.0766200000000005E-2</v>
      </c>
      <c r="L93">
        <v>0.3162085</v>
      </c>
      <c r="M93">
        <v>0.29775079999999998</v>
      </c>
      <c r="N93">
        <v>8.8655499999999998E-2</v>
      </c>
      <c r="O93">
        <v>15</v>
      </c>
    </row>
    <row r="94" spans="1:15">
      <c r="A94" t="s">
        <v>51</v>
      </c>
      <c r="B94" s="34">
        <v>40008</v>
      </c>
      <c r="C94">
        <v>21</v>
      </c>
      <c r="D94">
        <v>5.0170279999999998</v>
      </c>
      <c r="E94">
        <v>4.9646790000000003</v>
      </c>
      <c r="F94">
        <v>5.2349600000000003E-2</v>
      </c>
      <c r="G94">
        <v>95.5</v>
      </c>
      <c r="H94">
        <v>-0.32923340000000001</v>
      </c>
      <c r="I94">
        <v>-0.1037911</v>
      </c>
      <c r="J94">
        <v>5.2349600000000003E-2</v>
      </c>
      <c r="K94">
        <v>0.20849029999999999</v>
      </c>
      <c r="L94">
        <v>0.4339326</v>
      </c>
      <c r="M94">
        <v>0.29775079999999998</v>
      </c>
      <c r="N94">
        <v>8.8655499999999998E-2</v>
      </c>
      <c r="O94">
        <v>15</v>
      </c>
    </row>
    <row r="95" spans="1:15">
      <c r="A95" t="s">
        <v>51</v>
      </c>
      <c r="B95" s="34">
        <v>40008</v>
      </c>
      <c r="C95">
        <v>22</v>
      </c>
      <c r="D95">
        <v>4.9741020000000002</v>
      </c>
      <c r="E95">
        <v>4.9043049999999999</v>
      </c>
      <c r="F95">
        <v>6.9796899999999995E-2</v>
      </c>
      <c r="G95">
        <v>91.5</v>
      </c>
      <c r="H95">
        <v>-0.31178610000000001</v>
      </c>
      <c r="I95">
        <v>-8.6343799999999998E-2</v>
      </c>
      <c r="J95">
        <v>6.9796899999999995E-2</v>
      </c>
      <c r="K95">
        <v>0.22593759999999999</v>
      </c>
      <c r="L95">
        <v>0.4513799</v>
      </c>
      <c r="M95">
        <v>0.29775079999999998</v>
      </c>
      <c r="N95">
        <v>8.8655499999999998E-2</v>
      </c>
      <c r="O95">
        <v>15</v>
      </c>
    </row>
    <row r="96" spans="1:15">
      <c r="A96" t="s">
        <v>51</v>
      </c>
      <c r="B96" s="34">
        <v>40008</v>
      </c>
      <c r="C96">
        <v>23</v>
      </c>
      <c r="D96">
        <v>4.4588840000000003</v>
      </c>
      <c r="E96">
        <v>4.4298719999999996</v>
      </c>
      <c r="F96">
        <v>2.90119E-2</v>
      </c>
      <c r="G96">
        <v>88.5</v>
      </c>
      <c r="H96">
        <v>-0.35257110000000003</v>
      </c>
      <c r="I96">
        <v>-0.12712879999999999</v>
      </c>
      <c r="J96">
        <v>2.90119E-2</v>
      </c>
      <c r="K96">
        <v>0.1851526</v>
      </c>
      <c r="L96">
        <v>0.41059489999999998</v>
      </c>
      <c r="M96">
        <v>0.29775079999999998</v>
      </c>
      <c r="N96">
        <v>8.8655499999999998E-2</v>
      </c>
      <c r="O96">
        <v>15</v>
      </c>
    </row>
    <row r="97" spans="1:15">
      <c r="A97" t="s">
        <v>51</v>
      </c>
      <c r="B97" s="34">
        <v>40008</v>
      </c>
      <c r="C97">
        <v>24</v>
      </c>
      <c r="D97">
        <v>3.5951680000000001</v>
      </c>
      <c r="E97">
        <v>3.5433159999999999</v>
      </c>
      <c r="F97">
        <v>5.1851899999999999E-2</v>
      </c>
      <c r="G97">
        <v>86.5</v>
      </c>
      <c r="H97">
        <v>-0.3297311</v>
      </c>
      <c r="I97">
        <v>-0.1042887</v>
      </c>
      <c r="J97">
        <v>5.1851899999999999E-2</v>
      </c>
      <c r="K97">
        <v>0.2079926</v>
      </c>
      <c r="L97">
        <v>0.43343490000000001</v>
      </c>
      <c r="M97">
        <v>0.29775079999999998</v>
      </c>
      <c r="N97">
        <v>8.8655499999999998E-2</v>
      </c>
      <c r="O97">
        <v>15</v>
      </c>
    </row>
    <row r="98" spans="1:15">
      <c r="A98" t="s">
        <v>51</v>
      </c>
      <c r="B98" s="34">
        <v>40010</v>
      </c>
      <c r="C98">
        <v>1</v>
      </c>
      <c r="D98">
        <v>2.1282239999999999</v>
      </c>
      <c r="E98">
        <v>2.199217</v>
      </c>
      <c r="F98">
        <v>-7.0992700000000006E-2</v>
      </c>
      <c r="G98">
        <v>85.5</v>
      </c>
      <c r="H98">
        <v>-0.28482220000000003</v>
      </c>
      <c r="I98">
        <v>-0.15848999999999999</v>
      </c>
      <c r="J98">
        <v>-7.0992700000000006E-2</v>
      </c>
      <c r="K98">
        <v>1.6504600000000001E-2</v>
      </c>
      <c r="L98">
        <v>0.14283680000000001</v>
      </c>
      <c r="M98">
        <v>0.1668521</v>
      </c>
      <c r="N98">
        <v>2.7839599999999999E-2</v>
      </c>
      <c r="O98">
        <v>12</v>
      </c>
    </row>
    <row r="99" spans="1:15">
      <c r="A99" t="s">
        <v>51</v>
      </c>
      <c r="B99" s="34">
        <v>40010</v>
      </c>
      <c r="C99">
        <v>2</v>
      </c>
      <c r="D99">
        <v>2.2402579999999999</v>
      </c>
      <c r="E99">
        <v>2.2918340000000001</v>
      </c>
      <c r="F99">
        <v>-5.1575999999999997E-2</v>
      </c>
      <c r="G99">
        <v>83.5</v>
      </c>
      <c r="H99">
        <v>-0.26540550000000002</v>
      </c>
      <c r="I99">
        <v>-0.13907330000000001</v>
      </c>
      <c r="J99">
        <v>-5.1575999999999997E-2</v>
      </c>
      <c r="K99">
        <v>3.5921300000000003E-2</v>
      </c>
      <c r="L99">
        <v>0.16225349999999999</v>
      </c>
      <c r="M99">
        <v>0.1668521</v>
      </c>
      <c r="N99">
        <v>2.7839599999999999E-2</v>
      </c>
      <c r="O99">
        <v>12</v>
      </c>
    </row>
    <row r="100" spans="1:15">
      <c r="A100" t="s">
        <v>51</v>
      </c>
      <c r="B100" s="34">
        <v>40010</v>
      </c>
      <c r="C100">
        <v>3</v>
      </c>
      <c r="D100">
        <v>2.3097859999999999</v>
      </c>
      <c r="E100">
        <v>2.3747780000000001</v>
      </c>
      <c r="F100">
        <v>-6.4991800000000002E-2</v>
      </c>
      <c r="G100">
        <v>83</v>
      </c>
      <c r="H100">
        <v>-0.27882129999999999</v>
      </c>
      <c r="I100">
        <v>-0.15248919999999999</v>
      </c>
      <c r="J100">
        <v>-6.4991800000000002E-2</v>
      </c>
      <c r="K100">
        <v>2.2505500000000001E-2</v>
      </c>
      <c r="L100">
        <v>0.14883769999999999</v>
      </c>
      <c r="M100">
        <v>0.1668521</v>
      </c>
      <c r="N100">
        <v>2.7839599999999999E-2</v>
      </c>
      <c r="O100">
        <v>12</v>
      </c>
    </row>
    <row r="101" spans="1:15">
      <c r="A101" t="s">
        <v>51</v>
      </c>
      <c r="B101" s="34">
        <v>40010</v>
      </c>
      <c r="C101">
        <v>4</v>
      </c>
      <c r="D101">
        <v>2.2673920000000001</v>
      </c>
      <c r="E101">
        <v>2.3166639999999998</v>
      </c>
      <c r="F101">
        <v>-4.92726E-2</v>
      </c>
      <c r="G101">
        <v>81</v>
      </c>
      <c r="H101">
        <v>-0.26310210000000001</v>
      </c>
      <c r="I101">
        <v>-0.1367699</v>
      </c>
      <c r="J101">
        <v>-4.92726E-2</v>
      </c>
      <c r="K101">
        <v>3.82247E-2</v>
      </c>
      <c r="L101">
        <v>0.16455700000000001</v>
      </c>
      <c r="M101">
        <v>0.1668521</v>
      </c>
      <c r="N101">
        <v>2.7839599999999999E-2</v>
      </c>
      <c r="O101">
        <v>12</v>
      </c>
    </row>
    <row r="102" spans="1:15">
      <c r="A102" t="s">
        <v>51</v>
      </c>
      <c r="B102" s="34">
        <v>40010</v>
      </c>
      <c r="C102">
        <v>5</v>
      </c>
      <c r="D102">
        <v>2.4838429999999998</v>
      </c>
      <c r="E102">
        <v>2.523542</v>
      </c>
      <c r="F102">
        <v>-3.9699400000000003E-2</v>
      </c>
      <c r="G102">
        <v>79</v>
      </c>
      <c r="H102">
        <v>-0.2535289</v>
      </c>
      <c r="I102">
        <v>-0.1271967</v>
      </c>
      <c r="J102">
        <v>-3.9699400000000003E-2</v>
      </c>
      <c r="K102">
        <v>4.7797899999999997E-2</v>
      </c>
      <c r="L102">
        <v>0.17413010000000001</v>
      </c>
      <c r="M102">
        <v>0.1668521</v>
      </c>
      <c r="N102">
        <v>2.7839599999999999E-2</v>
      </c>
      <c r="O102">
        <v>12</v>
      </c>
    </row>
    <row r="103" spans="1:15">
      <c r="A103" t="s">
        <v>51</v>
      </c>
      <c r="B103" s="34">
        <v>40010</v>
      </c>
      <c r="C103">
        <v>6</v>
      </c>
      <c r="D103">
        <v>2.8845830000000001</v>
      </c>
      <c r="E103">
        <v>2.8154349999999999</v>
      </c>
      <c r="F103">
        <v>6.9147600000000004E-2</v>
      </c>
      <c r="G103">
        <v>77.5</v>
      </c>
      <c r="H103">
        <v>-0.1446819</v>
      </c>
      <c r="I103">
        <v>-1.83497E-2</v>
      </c>
      <c r="J103">
        <v>6.9147600000000004E-2</v>
      </c>
      <c r="K103">
        <v>0.1566449</v>
      </c>
      <c r="L103">
        <v>0.28297709999999998</v>
      </c>
      <c r="M103">
        <v>0.1668521</v>
      </c>
      <c r="N103">
        <v>2.7839599999999999E-2</v>
      </c>
      <c r="O103">
        <v>12</v>
      </c>
    </row>
    <row r="104" spans="1:15">
      <c r="A104" t="s">
        <v>51</v>
      </c>
      <c r="B104" s="34">
        <v>40010</v>
      </c>
      <c r="C104">
        <v>7</v>
      </c>
      <c r="D104">
        <v>2.280869</v>
      </c>
      <c r="E104">
        <v>2.3258169999999998</v>
      </c>
      <c r="F104">
        <v>-4.4947800000000003E-2</v>
      </c>
      <c r="G104">
        <v>78</v>
      </c>
      <c r="H104">
        <v>-0.25877739999999999</v>
      </c>
      <c r="I104">
        <v>-0.13244510000000001</v>
      </c>
      <c r="J104">
        <v>-4.4947800000000003E-2</v>
      </c>
      <c r="K104">
        <v>4.2549499999999997E-2</v>
      </c>
      <c r="L104">
        <v>0.1688817</v>
      </c>
      <c r="M104">
        <v>0.1668521</v>
      </c>
      <c r="N104">
        <v>2.7839599999999999E-2</v>
      </c>
      <c r="O104">
        <v>12</v>
      </c>
    </row>
    <row r="105" spans="1:15">
      <c r="A105" t="s">
        <v>51</v>
      </c>
      <c r="B105" s="34">
        <v>40010</v>
      </c>
      <c r="C105">
        <v>8</v>
      </c>
      <c r="D105">
        <v>2.4517519999999999</v>
      </c>
      <c r="E105">
        <v>2.4435769999999999</v>
      </c>
      <c r="F105">
        <v>8.1752999999999999E-3</v>
      </c>
      <c r="G105">
        <v>82.5</v>
      </c>
      <c r="H105">
        <v>-0.20565420000000001</v>
      </c>
      <c r="I105">
        <v>-7.9322000000000004E-2</v>
      </c>
      <c r="J105">
        <v>8.1752999999999999E-3</v>
      </c>
      <c r="K105">
        <v>9.5672599999999997E-2</v>
      </c>
      <c r="L105">
        <v>0.2220048</v>
      </c>
      <c r="M105">
        <v>0.1668521</v>
      </c>
      <c r="N105">
        <v>2.7839599999999999E-2</v>
      </c>
      <c r="O105">
        <v>12</v>
      </c>
    </row>
    <row r="106" spans="1:15">
      <c r="A106" t="s">
        <v>51</v>
      </c>
      <c r="B106" s="34">
        <v>40010</v>
      </c>
      <c r="C106">
        <v>9</v>
      </c>
      <c r="D106">
        <v>3.3504119999999999</v>
      </c>
      <c r="E106">
        <v>3.3364919999999998</v>
      </c>
      <c r="F106">
        <v>1.3920399999999999E-2</v>
      </c>
      <c r="G106">
        <v>88.5</v>
      </c>
      <c r="H106">
        <v>-0.19990920000000001</v>
      </c>
      <c r="I106">
        <v>-7.3576900000000001E-2</v>
      </c>
      <c r="J106">
        <v>1.3920399999999999E-2</v>
      </c>
      <c r="K106">
        <v>0.1014177</v>
      </c>
      <c r="L106">
        <v>0.22774990000000001</v>
      </c>
      <c r="M106">
        <v>0.1668521</v>
      </c>
      <c r="N106">
        <v>2.7839599999999999E-2</v>
      </c>
      <c r="O106">
        <v>12</v>
      </c>
    </row>
    <row r="107" spans="1:15">
      <c r="A107" t="s">
        <v>51</v>
      </c>
      <c r="B107" s="34">
        <v>40010</v>
      </c>
      <c r="C107">
        <v>10</v>
      </c>
      <c r="D107">
        <v>3.6797179999999998</v>
      </c>
      <c r="E107">
        <v>3.6681870000000001</v>
      </c>
      <c r="F107">
        <v>1.15312E-2</v>
      </c>
      <c r="G107">
        <v>92</v>
      </c>
      <c r="H107">
        <v>-0.20229829999999999</v>
      </c>
      <c r="I107">
        <v>-7.5966099999999995E-2</v>
      </c>
      <c r="J107">
        <v>1.15312E-2</v>
      </c>
      <c r="K107">
        <v>9.9028500000000005E-2</v>
      </c>
      <c r="L107">
        <v>0.2253608</v>
      </c>
      <c r="M107">
        <v>0.1668521</v>
      </c>
      <c r="N107">
        <v>2.7839599999999999E-2</v>
      </c>
      <c r="O107">
        <v>12</v>
      </c>
    </row>
    <row r="108" spans="1:15">
      <c r="A108" t="s">
        <v>51</v>
      </c>
      <c r="B108" s="34">
        <v>40010</v>
      </c>
      <c r="C108">
        <v>11</v>
      </c>
      <c r="D108">
        <v>3.837062</v>
      </c>
      <c r="E108">
        <v>3.8389489999999999</v>
      </c>
      <c r="F108">
        <v>-1.8871000000000001E-3</v>
      </c>
      <c r="G108">
        <v>94.5</v>
      </c>
      <c r="H108">
        <v>-0.21571660000000001</v>
      </c>
      <c r="I108">
        <v>-8.9384400000000003E-2</v>
      </c>
      <c r="J108">
        <v>-1.8871000000000001E-3</v>
      </c>
      <c r="K108">
        <v>8.5610199999999997E-2</v>
      </c>
      <c r="L108">
        <v>0.2119424</v>
      </c>
      <c r="M108">
        <v>0.1668521</v>
      </c>
      <c r="N108">
        <v>2.7839599999999999E-2</v>
      </c>
      <c r="O108">
        <v>12</v>
      </c>
    </row>
    <row r="109" spans="1:15">
      <c r="A109" t="s">
        <v>51</v>
      </c>
      <c r="B109" s="34">
        <v>40010</v>
      </c>
      <c r="C109">
        <v>12</v>
      </c>
      <c r="D109">
        <v>3.8912930000000001</v>
      </c>
      <c r="E109">
        <v>3.8770319999999998</v>
      </c>
      <c r="F109">
        <v>1.4261299999999999E-2</v>
      </c>
      <c r="G109">
        <v>96.5</v>
      </c>
      <c r="H109">
        <v>-0.1995682</v>
      </c>
      <c r="I109">
        <v>-7.3235999999999996E-2</v>
      </c>
      <c r="J109">
        <v>1.4261299999999999E-2</v>
      </c>
      <c r="K109">
        <v>0.1017586</v>
      </c>
      <c r="L109">
        <v>0.22809080000000001</v>
      </c>
      <c r="M109">
        <v>0.1668521</v>
      </c>
      <c r="N109">
        <v>2.7839599999999999E-2</v>
      </c>
      <c r="O109">
        <v>12</v>
      </c>
    </row>
    <row r="110" spans="1:15">
      <c r="A110" t="s">
        <v>51</v>
      </c>
      <c r="B110" s="34">
        <v>40010</v>
      </c>
      <c r="C110">
        <v>13</v>
      </c>
      <c r="D110">
        <v>3.8978440000000001</v>
      </c>
      <c r="E110">
        <v>3.9533520000000002</v>
      </c>
      <c r="F110">
        <v>-5.5508399999999999E-2</v>
      </c>
      <c r="G110">
        <v>99.5</v>
      </c>
      <c r="H110">
        <v>-0.26933790000000002</v>
      </c>
      <c r="I110">
        <v>-0.14300570000000001</v>
      </c>
      <c r="J110">
        <v>-5.5508399999999999E-2</v>
      </c>
      <c r="K110">
        <v>3.1988900000000001E-2</v>
      </c>
      <c r="L110">
        <v>0.15832109999999999</v>
      </c>
      <c r="M110">
        <v>0.1668521</v>
      </c>
      <c r="N110">
        <v>2.7839599999999999E-2</v>
      </c>
      <c r="O110">
        <v>12</v>
      </c>
    </row>
    <row r="111" spans="1:15">
      <c r="A111" t="s">
        <v>51</v>
      </c>
      <c r="B111" s="34">
        <v>40010</v>
      </c>
      <c r="C111">
        <v>14</v>
      </c>
      <c r="D111">
        <v>3.9497990000000001</v>
      </c>
      <c r="E111">
        <v>4.0879399999999997</v>
      </c>
      <c r="F111">
        <v>-0.1381416</v>
      </c>
      <c r="G111">
        <v>101</v>
      </c>
      <c r="H111">
        <v>-0.35197109999999998</v>
      </c>
      <c r="I111">
        <v>-0.2256389</v>
      </c>
      <c r="J111">
        <v>-0.1381416</v>
      </c>
      <c r="K111">
        <v>-5.0644300000000003E-2</v>
      </c>
      <c r="L111">
        <v>7.5688000000000005E-2</v>
      </c>
      <c r="M111">
        <v>0.1668521</v>
      </c>
      <c r="N111">
        <v>2.7839599999999999E-2</v>
      </c>
      <c r="O111">
        <v>12</v>
      </c>
    </row>
    <row r="112" spans="1:15">
      <c r="A112" t="s">
        <v>51</v>
      </c>
      <c r="B112" s="34">
        <v>40010</v>
      </c>
      <c r="C112">
        <v>15</v>
      </c>
      <c r="D112">
        <v>3.9601570000000001</v>
      </c>
      <c r="E112">
        <v>3.9459710000000001</v>
      </c>
      <c r="F112">
        <v>1.41855E-2</v>
      </c>
      <c r="G112">
        <v>103</v>
      </c>
      <c r="H112">
        <v>-0.19964399999999999</v>
      </c>
      <c r="I112">
        <v>-7.3311799999999996E-2</v>
      </c>
      <c r="J112">
        <v>1.41855E-2</v>
      </c>
      <c r="K112">
        <v>0.1016828</v>
      </c>
      <c r="L112">
        <v>0.228015</v>
      </c>
      <c r="M112">
        <v>0.1668521</v>
      </c>
      <c r="N112">
        <v>2.7839599999999999E-2</v>
      </c>
      <c r="O112">
        <v>12</v>
      </c>
    </row>
    <row r="113" spans="1:15">
      <c r="A113" t="s">
        <v>51</v>
      </c>
      <c r="B113" s="34">
        <v>40010</v>
      </c>
      <c r="C113">
        <v>16</v>
      </c>
      <c r="D113">
        <v>3.9614959999999999</v>
      </c>
      <c r="E113">
        <v>3.9191669999999998</v>
      </c>
      <c r="F113">
        <v>4.2328699999999997E-2</v>
      </c>
      <c r="G113">
        <v>103</v>
      </c>
      <c r="H113">
        <v>-0.17150090000000001</v>
      </c>
      <c r="I113">
        <v>-4.5168699999999999E-2</v>
      </c>
      <c r="J113">
        <v>4.2328699999999997E-2</v>
      </c>
      <c r="K113">
        <v>0.12982589999999999</v>
      </c>
      <c r="L113">
        <v>0.2561582</v>
      </c>
      <c r="M113">
        <v>0.1668521</v>
      </c>
      <c r="N113">
        <v>2.7839599999999999E-2</v>
      </c>
      <c r="O113">
        <v>12</v>
      </c>
    </row>
    <row r="114" spans="1:15">
      <c r="A114" t="s">
        <v>51</v>
      </c>
      <c r="B114" s="34">
        <v>40010</v>
      </c>
      <c r="C114">
        <v>17</v>
      </c>
      <c r="D114">
        <v>3.8332769999999998</v>
      </c>
      <c r="E114">
        <v>3.8753869999999999</v>
      </c>
      <c r="F114">
        <v>-4.21102E-2</v>
      </c>
      <c r="G114">
        <v>104.5</v>
      </c>
      <c r="H114">
        <v>-0.2559398</v>
      </c>
      <c r="I114">
        <v>-0.12960759999999999</v>
      </c>
      <c r="J114">
        <v>-4.21102E-2</v>
      </c>
      <c r="K114">
        <v>4.53871E-2</v>
      </c>
      <c r="L114">
        <v>0.17171929999999999</v>
      </c>
      <c r="M114">
        <v>0.1668521</v>
      </c>
      <c r="N114">
        <v>2.7839599999999999E-2</v>
      </c>
      <c r="O114">
        <v>12</v>
      </c>
    </row>
    <row r="115" spans="1:15">
      <c r="A115" t="s">
        <v>51</v>
      </c>
      <c r="B115" s="34">
        <v>40010</v>
      </c>
      <c r="C115">
        <v>18</v>
      </c>
      <c r="D115">
        <v>3.4450660000000002</v>
      </c>
      <c r="E115">
        <v>3.4572120000000002</v>
      </c>
      <c r="F115">
        <v>-1.21458E-2</v>
      </c>
      <c r="G115">
        <v>105</v>
      </c>
      <c r="H115">
        <v>-0.22597529999999999</v>
      </c>
      <c r="I115">
        <v>-9.9643099999999998E-2</v>
      </c>
      <c r="J115">
        <v>-1.21458E-2</v>
      </c>
      <c r="K115">
        <v>7.5351500000000002E-2</v>
      </c>
      <c r="L115">
        <v>0.2016838</v>
      </c>
      <c r="M115">
        <v>0.1668521</v>
      </c>
      <c r="N115">
        <v>2.7839599999999999E-2</v>
      </c>
      <c r="O115">
        <v>12</v>
      </c>
    </row>
    <row r="116" spans="1:15">
      <c r="A116" t="s">
        <v>51</v>
      </c>
      <c r="B116" s="34">
        <v>40010</v>
      </c>
      <c r="C116">
        <v>19</v>
      </c>
      <c r="D116">
        <v>3.3569019999999998</v>
      </c>
      <c r="E116">
        <v>3.311172</v>
      </c>
      <c r="F116">
        <v>4.5729899999999997E-2</v>
      </c>
      <c r="G116">
        <v>105</v>
      </c>
      <c r="H116">
        <v>-0.16809959999999999</v>
      </c>
      <c r="I116">
        <v>-4.1767400000000003E-2</v>
      </c>
      <c r="J116">
        <v>4.5729899999999997E-2</v>
      </c>
      <c r="K116">
        <v>0.13322719999999999</v>
      </c>
      <c r="L116">
        <v>0.2595594</v>
      </c>
      <c r="M116">
        <v>0.1668521</v>
      </c>
      <c r="N116">
        <v>2.7839599999999999E-2</v>
      </c>
      <c r="O116">
        <v>12</v>
      </c>
    </row>
    <row r="117" spans="1:15">
      <c r="A117" t="s">
        <v>51</v>
      </c>
      <c r="B117" s="34">
        <v>40010</v>
      </c>
      <c r="C117">
        <v>20</v>
      </c>
      <c r="D117">
        <v>3.1996370000000001</v>
      </c>
      <c r="E117">
        <v>3.1925240000000001</v>
      </c>
      <c r="F117">
        <v>7.1127999999999999E-3</v>
      </c>
      <c r="G117">
        <v>102.5</v>
      </c>
      <c r="H117">
        <v>-0.20671680000000001</v>
      </c>
      <c r="I117">
        <v>-8.03846E-2</v>
      </c>
      <c r="J117">
        <v>7.1127999999999999E-3</v>
      </c>
      <c r="K117">
        <v>9.4610100000000003E-2</v>
      </c>
      <c r="L117">
        <v>0.22094230000000001</v>
      </c>
      <c r="M117">
        <v>0.1668521</v>
      </c>
      <c r="N117">
        <v>2.7839599999999999E-2</v>
      </c>
      <c r="O117">
        <v>12</v>
      </c>
    </row>
    <row r="118" spans="1:15">
      <c r="A118" t="s">
        <v>51</v>
      </c>
      <c r="B118" s="34">
        <v>40010</v>
      </c>
      <c r="C118">
        <v>21</v>
      </c>
      <c r="D118">
        <v>3.3714279999999999</v>
      </c>
      <c r="E118">
        <v>3.47139</v>
      </c>
      <c r="F118">
        <v>-9.9961499999999995E-2</v>
      </c>
      <c r="G118">
        <v>100</v>
      </c>
      <c r="H118">
        <v>-0.31379099999999999</v>
      </c>
      <c r="I118">
        <v>-0.18745880000000001</v>
      </c>
      <c r="J118">
        <v>-9.9961499999999995E-2</v>
      </c>
      <c r="K118">
        <v>-1.24642E-2</v>
      </c>
      <c r="L118">
        <v>0.113868</v>
      </c>
      <c r="M118">
        <v>0.1668521</v>
      </c>
      <c r="N118">
        <v>2.7839599999999999E-2</v>
      </c>
      <c r="O118">
        <v>12</v>
      </c>
    </row>
    <row r="119" spans="1:15">
      <c r="A119" t="s">
        <v>51</v>
      </c>
      <c r="B119" s="34">
        <v>40010</v>
      </c>
      <c r="C119">
        <v>22</v>
      </c>
      <c r="D119">
        <v>3.4678900000000001</v>
      </c>
      <c r="E119">
        <v>3.6164990000000001</v>
      </c>
      <c r="F119">
        <v>-0.14860909999999999</v>
      </c>
      <c r="G119">
        <v>96.5</v>
      </c>
      <c r="H119">
        <v>-0.3624386</v>
      </c>
      <c r="I119">
        <v>-0.23610639999999999</v>
      </c>
      <c r="J119">
        <v>-0.14860909999999999</v>
      </c>
      <c r="K119">
        <v>-6.1111800000000001E-2</v>
      </c>
      <c r="L119">
        <v>6.5220399999999998E-2</v>
      </c>
      <c r="M119">
        <v>0.1668521</v>
      </c>
      <c r="N119">
        <v>2.7839599999999999E-2</v>
      </c>
      <c r="O119">
        <v>12</v>
      </c>
    </row>
    <row r="120" spans="1:15">
      <c r="A120" t="s">
        <v>51</v>
      </c>
      <c r="B120" s="34">
        <v>40010</v>
      </c>
      <c r="C120">
        <v>23</v>
      </c>
      <c r="D120">
        <v>3.0573380000000001</v>
      </c>
      <c r="E120">
        <v>2.9864860000000002</v>
      </c>
      <c r="F120">
        <v>7.0852499999999999E-2</v>
      </c>
      <c r="G120">
        <v>93.5</v>
      </c>
      <c r="H120">
        <v>-0.14297699999999999</v>
      </c>
      <c r="I120">
        <v>-1.6644800000000001E-2</v>
      </c>
      <c r="J120">
        <v>7.0852499999999999E-2</v>
      </c>
      <c r="K120">
        <v>0.15834980000000001</v>
      </c>
      <c r="L120">
        <v>0.28468199999999999</v>
      </c>
      <c r="M120">
        <v>0.1668521</v>
      </c>
      <c r="N120">
        <v>2.7839599999999999E-2</v>
      </c>
      <c r="O120">
        <v>12</v>
      </c>
    </row>
    <row r="121" spans="1:15">
      <c r="A121" t="s">
        <v>51</v>
      </c>
      <c r="B121" s="34">
        <v>40010</v>
      </c>
      <c r="C121">
        <v>24</v>
      </c>
      <c r="D121">
        <v>2.3963839999999998</v>
      </c>
      <c r="E121">
        <v>2.361313</v>
      </c>
      <c r="F121">
        <v>3.5070200000000003E-2</v>
      </c>
      <c r="G121">
        <v>89.5</v>
      </c>
      <c r="H121">
        <v>-0.17875930000000001</v>
      </c>
      <c r="I121">
        <v>-5.2427099999999997E-2</v>
      </c>
      <c r="J121">
        <v>3.5070200000000003E-2</v>
      </c>
      <c r="K121">
        <v>0.1225675</v>
      </c>
      <c r="L121">
        <v>0.2488997</v>
      </c>
      <c r="M121">
        <v>0.1668521</v>
      </c>
      <c r="N121">
        <v>2.7839599999999999E-2</v>
      </c>
      <c r="O121">
        <v>12</v>
      </c>
    </row>
    <row r="122" spans="1:15">
      <c r="A122" t="s">
        <v>51</v>
      </c>
      <c r="B122" s="34">
        <v>40015</v>
      </c>
      <c r="C122">
        <v>1</v>
      </c>
      <c r="D122">
        <v>3.2621769999999999</v>
      </c>
      <c r="E122">
        <v>3.2970449999999998</v>
      </c>
      <c r="F122">
        <v>-3.4868499999999997E-2</v>
      </c>
      <c r="G122">
        <v>85</v>
      </c>
      <c r="H122">
        <v>-0.41645149999999997</v>
      </c>
      <c r="I122">
        <v>-0.19100909999999999</v>
      </c>
      <c r="J122">
        <v>-3.4868499999999997E-2</v>
      </c>
      <c r="K122">
        <v>0.1212722</v>
      </c>
      <c r="L122">
        <v>0.34671449999999998</v>
      </c>
      <c r="M122">
        <v>0.29775079999999998</v>
      </c>
      <c r="N122">
        <v>8.8655499999999998E-2</v>
      </c>
      <c r="O122">
        <v>15</v>
      </c>
    </row>
    <row r="123" spans="1:15">
      <c r="A123" t="s">
        <v>51</v>
      </c>
      <c r="B123" s="34">
        <v>40015</v>
      </c>
      <c r="C123">
        <v>2</v>
      </c>
      <c r="D123">
        <v>3.3606319999999998</v>
      </c>
      <c r="E123">
        <v>3.3729849999999999</v>
      </c>
      <c r="F123">
        <v>-1.2352699999999999E-2</v>
      </c>
      <c r="G123">
        <v>84.5</v>
      </c>
      <c r="H123">
        <v>-0.3939357</v>
      </c>
      <c r="I123">
        <v>-0.16849339999999999</v>
      </c>
      <c r="J123">
        <v>-1.2352699999999999E-2</v>
      </c>
      <c r="K123">
        <v>0.143788</v>
      </c>
      <c r="L123">
        <v>0.36923030000000001</v>
      </c>
      <c r="M123">
        <v>0.29775079999999998</v>
      </c>
      <c r="N123">
        <v>8.8655499999999998E-2</v>
      </c>
      <c r="O123">
        <v>15</v>
      </c>
    </row>
    <row r="124" spans="1:15">
      <c r="A124" t="s">
        <v>51</v>
      </c>
      <c r="B124" s="34">
        <v>40015</v>
      </c>
      <c r="C124">
        <v>3</v>
      </c>
      <c r="D124">
        <v>3.3505539999999998</v>
      </c>
      <c r="E124">
        <v>3.3207979999999999</v>
      </c>
      <c r="F124">
        <v>2.9755500000000001E-2</v>
      </c>
      <c r="G124">
        <v>81.5</v>
      </c>
      <c r="H124">
        <v>-0.35182750000000002</v>
      </c>
      <c r="I124">
        <v>-0.1263851</v>
      </c>
      <c r="J124">
        <v>2.9755500000000001E-2</v>
      </c>
      <c r="K124">
        <v>0.18589620000000001</v>
      </c>
      <c r="L124">
        <v>0.4113385</v>
      </c>
      <c r="M124">
        <v>0.29775079999999998</v>
      </c>
      <c r="N124">
        <v>8.8655499999999998E-2</v>
      </c>
      <c r="O124">
        <v>15</v>
      </c>
    </row>
    <row r="125" spans="1:15">
      <c r="A125" t="s">
        <v>51</v>
      </c>
      <c r="B125" s="34">
        <v>40015</v>
      </c>
      <c r="C125">
        <v>4</v>
      </c>
      <c r="D125">
        <v>3.252831</v>
      </c>
      <c r="E125">
        <v>3.183627</v>
      </c>
      <c r="F125">
        <v>6.9204199999999993E-2</v>
      </c>
      <c r="G125">
        <v>79</v>
      </c>
      <c r="H125">
        <v>-0.31237880000000001</v>
      </c>
      <c r="I125">
        <v>-8.6936399999999997E-2</v>
      </c>
      <c r="J125">
        <v>6.9204199999999993E-2</v>
      </c>
      <c r="K125">
        <v>0.22534489999999999</v>
      </c>
      <c r="L125">
        <v>0.4507872</v>
      </c>
      <c r="M125">
        <v>0.29775079999999998</v>
      </c>
      <c r="N125">
        <v>8.8655499999999998E-2</v>
      </c>
      <c r="O125">
        <v>15</v>
      </c>
    </row>
    <row r="126" spans="1:15">
      <c r="A126" t="s">
        <v>51</v>
      </c>
      <c r="B126" s="34">
        <v>40015</v>
      </c>
      <c r="C126">
        <v>5</v>
      </c>
      <c r="D126">
        <v>3.4195319999999998</v>
      </c>
      <c r="E126">
        <v>3.3791389999999999</v>
      </c>
      <c r="F126">
        <v>4.0393199999999997E-2</v>
      </c>
      <c r="G126">
        <v>77.5</v>
      </c>
      <c r="H126">
        <v>-0.34118979999999999</v>
      </c>
      <c r="I126">
        <v>-0.1157475</v>
      </c>
      <c r="J126">
        <v>4.0393199999999997E-2</v>
      </c>
      <c r="K126">
        <v>0.19653390000000001</v>
      </c>
      <c r="L126">
        <v>0.42197620000000002</v>
      </c>
      <c r="M126">
        <v>0.29775079999999998</v>
      </c>
      <c r="N126">
        <v>8.8655499999999998E-2</v>
      </c>
      <c r="O126">
        <v>15</v>
      </c>
    </row>
    <row r="127" spans="1:15">
      <c r="A127" t="s">
        <v>51</v>
      </c>
      <c r="B127" s="34">
        <v>40015</v>
      </c>
      <c r="C127">
        <v>6</v>
      </c>
      <c r="D127">
        <v>3.6356679999999999</v>
      </c>
      <c r="E127">
        <v>3.6214599999999999</v>
      </c>
      <c r="F127">
        <v>1.4208500000000001E-2</v>
      </c>
      <c r="G127">
        <v>75.5</v>
      </c>
      <c r="H127">
        <v>-0.36737449999999999</v>
      </c>
      <c r="I127">
        <v>-0.14193220000000001</v>
      </c>
      <c r="J127">
        <v>1.4208500000000001E-2</v>
      </c>
      <c r="K127">
        <v>0.17034920000000001</v>
      </c>
      <c r="L127">
        <v>0.39579150000000002</v>
      </c>
      <c r="M127">
        <v>0.29775079999999998</v>
      </c>
      <c r="N127">
        <v>8.8655499999999998E-2</v>
      </c>
      <c r="O127">
        <v>15</v>
      </c>
    </row>
    <row r="128" spans="1:15">
      <c r="A128" t="s">
        <v>51</v>
      </c>
      <c r="B128" s="34">
        <v>40015</v>
      </c>
      <c r="C128">
        <v>7</v>
      </c>
      <c r="D128">
        <v>3.1458309999999998</v>
      </c>
      <c r="E128">
        <v>3.2394280000000002</v>
      </c>
      <c r="F128">
        <v>-9.3597399999999997E-2</v>
      </c>
      <c r="G128">
        <v>75.5</v>
      </c>
      <c r="H128">
        <v>-0.4751804</v>
      </c>
      <c r="I128">
        <v>-0.24973799999999999</v>
      </c>
      <c r="J128">
        <v>-9.3597399999999997E-2</v>
      </c>
      <c r="K128">
        <v>6.2543299999999996E-2</v>
      </c>
      <c r="L128">
        <v>0.28798560000000001</v>
      </c>
      <c r="M128">
        <v>0.29775079999999998</v>
      </c>
      <c r="N128">
        <v>8.8655499999999998E-2</v>
      </c>
      <c r="O128">
        <v>15</v>
      </c>
    </row>
    <row r="129" spans="1:15">
      <c r="A129" t="s">
        <v>51</v>
      </c>
      <c r="B129" s="34">
        <v>40015</v>
      </c>
      <c r="C129">
        <v>8</v>
      </c>
      <c r="D129">
        <v>3.5999840000000001</v>
      </c>
      <c r="E129">
        <v>3.4950709999999998</v>
      </c>
      <c r="F129">
        <v>0.1049131</v>
      </c>
      <c r="G129">
        <v>79.5</v>
      </c>
      <c r="H129">
        <v>-0.27666990000000002</v>
      </c>
      <c r="I129">
        <v>-5.1227599999999998E-2</v>
      </c>
      <c r="J129">
        <v>0.1049131</v>
      </c>
      <c r="K129">
        <v>0.2610537</v>
      </c>
      <c r="L129">
        <v>0.48649609999999999</v>
      </c>
      <c r="M129">
        <v>0.29775079999999998</v>
      </c>
      <c r="N129">
        <v>8.8655499999999998E-2</v>
      </c>
      <c r="O129">
        <v>15</v>
      </c>
    </row>
    <row r="130" spans="1:15">
      <c r="A130" t="s">
        <v>51</v>
      </c>
      <c r="B130" s="34">
        <v>40015</v>
      </c>
      <c r="C130">
        <v>9</v>
      </c>
      <c r="D130">
        <v>4.5748949999999997</v>
      </c>
      <c r="E130">
        <v>4.4444629999999998</v>
      </c>
      <c r="F130">
        <v>0.1304324</v>
      </c>
      <c r="G130">
        <v>85</v>
      </c>
      <c r="H130">
        <v>-0.2511505</v>
      </c>
      <c r="I130">
        <v>-2.57082E-2</v>
      </c>
      <c r="J130">
        <v>0.1304324</v>
      </c>
      <c r="K130">
        <v>0.28657310000000003</v>
      </c>
      <c r="L130">
        <v>0.51201549999999996</v>
      </c>
      <c r="M130">
        <v>0.29775079999999998</v>
      </c>
      <c r="N130">
        <v>8.8655499999999998E-2</v>
      </c>
      <c r="O130">
        <v>15</v>
      </c>
    </row>
    <row r="131" spans="1:15">
      <c r="A131" t="s">
        <v>51</v>
      </c>
      <c r="B131" s="34">
        <v>40015</v>
      </c>
      <c r="C131">
        <v>10</v>
      </c>
      <c r="D131">
        <v>5.3530129999999998</v>
      </c>
      <c r="E131">
        <v>5.4065019999999997</v>
      </c>
      <c r="F131">
        <v>-5.3489500000000002E-2</v>
      </c>
      <c r="G131">
        <v>89</v>
      </c>
      <c r="H131">
        <v>-0.43507249999999997</v>
      </c>
      <c r="I131">
        <v>-0.20963019999999999</v>
      </c>
      <c r="J131">
        <v>-5.3489500000000002E-2</v>
      </c>
      <c r="K131">
        <v>0.1026511</v>
      </c>
      <c r="L131">
        <v>0.32809349999999998</v>
      </c>
      <c r="M131">
        <v>0.29775079999999998</v>
      </c>
      <c r="N131">
        <v>8.8655499999999998E-2</v>
      </c>
      <c r="O131">
        <v>15</v>
      </c>
    </row>
    <row r="132" spans="1:15">
      <c r="A132" t="s">
        <v>51</v>
      </c>
      <c r="B132" s="34">
        <v>40015</v>
      </c>
      <c r="C132">
        <v>11</v>
      </c>
      <c r="D132">
        <v>5.9188150000000004</v>
      </c>
      <c r="E132">
        <v>5.8395450000000002</v>
      </c>
      <c r="F132">
        <v>7.9269400000000004E-2</v>
      </c>
      <c r="G132">
        <v>92</v>
      </c>
      <c r="H132">
        <v>-0.30231360000000002</v>
      </c>
      <c r="I132">
        <v>-7.6871300000000004E-2</v>
      </c>
      <c r="J132">
        <v>7.9269400000000004E-2</v>
      </c>
      <c r="K132">
        <v>0.23541010000000001</v>
      </c>
      <c r="L132">
        <v>0.4608524</v>
      </c>
      <c r="M132">
        <v>0.29775079999999998</v>
      </c>
      <c r="N132">
        <v>8.8655499999999998E-2</v>
      </c>
      <c r="O132">
        <v>15</v>
      </c>
    </row>
    <row r="133" spans="1:15">
      <c r="A133" t="s">
        <v>51</v>
      </c>
      <c r="B133" s="34">
        <v>40015</v>
      </c>
      <c r="C133">
        <v>12</v>
      </c>
      <c r="D133">
        <v>6.1117650000000001</v>
      </c>
      <c r="E133">
        <v>6.0115100000000004</v>
      </c>
      <c r="F133">
        <v>0.10025539999999999</v>
      </c>
      <c r="G133">
        <v>96</v>
      </c>
      <c r="H133">
        <v>-0.28132760000000001</v>
      </c>
      <c r="I133">
        <v>-5.5885299999999999E-2</v>
      </c>
      <c r="J133">
        <v>0.10025539999999999</v>
      </c>
      <c r="K133">
        <v>0.25639610000000002</v>
      </c>
      <c r="L133">
        <v>0.4818384</v>
      </c>
      <c r="M133">
        <v>0.29775079999999998</v>
      </c>
      <c r="N133">
        <v>8.8655499999999998E-2</v>
      </c>
      <c r="O133">
        <v>15</v>
      </c>
    </row>
    <row r="134" spans="1:15">
      <c r="A134" t="s">
        <v>51</v>
      </c>
      <c r="B134" s="34">
        <v>40015</v>
      </c>
      <c r="C134">
        <v>13</v>
      </c>
      <c r="D134">
        <v>6.3113890000000001</v>
      </c>
      <c r="E134">
        <v>6.112114</v>
      </c>
      <c r="F134">
        <v>0.19927529999999999</v>
      </c>
      <c r="G134">
        <v>98</v>
      </c>
      <c r="H134">
        <v>-0.18230769999999999</v>
      </c>
      <c r="I134">
        <v>4.3134600000000002E-2</v>
      </c>
      <c r="J134">
        <v>0.19927529999999999</v>
      </c>
      <c r="K134">
        <v>0.35541590000000001</v>
      </c>
      <c r="L134">
        <v>0.58085830000000005</v>
      </c>
      <c r="M134">
        <v>0.29775079999999998</v>
      </c>
      <c r="N134">
        <v>8.8655499999999998E-2</v>
      </c>
      <c r="O134">
        <v>15</v>
      </c>
    </row>
    <row r="135" spans="1:15">
      <c r="A135" t="s">
        <v>51</v>
      </c>
      <c r="B135" s="34">
        <v>40015</v>
      </c>
      <c r="C135">
        <v>14</v>
      </c>
      <c r="D135">
        <v>6.4347649999999996</v>
      </c>
      <c r="E135">
        <v>6.4572089999999998</v>
      </c>
      <c r="F135">
        <v>-2.2443399999999999E-2</v>
      </c>
      <c r="G135">
        <v>100.5</v>
      </c>
      <c r="H135">
        <v>-0.40402640000000001</v>
      </c>
      <c r="I135">
        <v>-0.1785841</v>
      </c>
      <c r="J135">
        <v>-2.2443399999999999E-2</v>
      </c>
      <c r="K135">
        <v>0.13369729999999999</v>
      </c>
      <c r="L135">
        <v>0.3591396</v>
      </c>
      <c r="M135">
        <v>0.29775079999999998</v>
      </c>
      <c r="N135">
        <v>8.8655499999999998E-2</v>
      </c>
      <c r="O135">
        <v>15</v>
      </c>
    </row>
    <row r="136" spans="1:15">
      <c r="A136" t="s">
        <v>51</v>
      </c>
      <c r="B136" s="34">
        <v>40015</v>
      </c>
      <c r="C136">
        <v>15</v>
      </c>
      <c r="D136">
        <v>6.5546959999999999</v>
      </c>
      <c r="E136">
        <v>6.3143390000000004</v>
      </c>
      <c r="F136">
        <v>0.24035709999999999</v>
      </c>
      <c r="G136">
        <v>101</v>
      </c>
      <c r="H136">
        <v>-0.14122589999999999</v>
      </c>
      <c r="I136">
        <v>8.4216399999999997E-2</v>
      </c>
      <c r="J136">
        <v>0.24035709999999999</v>
      </c>
      <c r="K136">
        <v>0.39649780000000001</v>
      </c>
      <c r="L136">
        <v>0.6219401</v>
      </c>
      <c r="M136">
        <v>0.29775079999999998</v>
      </c>
      <c r="N136">
        <v>8.8655499999999998E-2</v>
      </c>
      <c r="O136">
        <v>15</v>
      </c>
    </row>
    <row r="137" spans="1:15">
      <c r="A137" t="s">
        <v>51</v>
      </c>
      <c r="B137" s="34">
        <v>40015</v>
      </c>
      <c r="C137">
        <v>16</v>
      </c>
      <c r="D137">
        <v>6.5628500000000001</v>
      </c>
      <c r="E137">
        <v>5.9994040000000002</v>
      </c>
      <c r="F137">
        <v>0.56344550000000004</v>
      </c>
      <c r="G137">
        <v>101</v>
      </c>
      <c r="H137">
        <v>0.18186250000000001</v>
      </c>
      <c r="I137">
        <v>0.40730480000000002</v>
      </c>
      <c r="J137">
        <v>0.56344550000000004</v>
      </c>
      <c r="K137">
        <v>0.71958619999999995</v>
      </c>
      <c r="L137">
        <v>0.94502850000000005</v>
      </c>
      <c r="M137">
        <v>0.29775079999999998</v>
      </c>
      <c r="N137">
        <v>8.8655499999999998E-2</v>
      </c>
      <c r="O137">
        <v>15</v>
      </c>
    </row>
    <row r="138" spans="1:15">
      <c r="A138" t="s">
        <v>51</v>
      </c>
      <c r="B138" s="34">
        <v>40015</v>
      </c>
      <c r="C138">
        <v>17</v>
      </c>
      <c r="D138">
        <v>6.3915069999999998</v>
      </c>
      <c r="E138">
        <v>5.5859740000000002</v>
      </c>
      <c r="F138">
        <v>0.80553300000000005</v>
      </c>
      <c r="G138">
        <v>102</v>
      </c>
      <c r="H138">
        <v>0.42394999999999999</v>
      </c>
      <c r="I138">
        <v>0.64939230000000003</v>
      </c>
      <c r="J138">
        <v>0.80553300000000005</v>
      </c>
      <c r="K138">
        <v>0.96167369999999996</v>
      </c>
      <c r="L138">
        <v>1.1871160000000001</v>
      </c>
      <c r="M138">
        <v>0.29775079999999998</v>
      </c>
      <c r="N138">
        <v>8.8655499999999998E-2</v>
      </c>
      <c r="O138">
        <v>15</v>
      </c>
    </row>
    <row r="139" spans="1:15">
      <c r="A139" t="s">
        <v>51</v>
      </c>
      <c r="B139" s="34">
        <v>40015</v>
      </c>
      <c r="C139">
        <v>18</v>
      </c>
      <c r="D139">
        <v>6.0774309999999998</v>
      </c>
      <c r="E139">
        <v>5.0654120000000002</v>
      </c>
      <c r="F139">
        <v>1.012019</v>
      </c>
      <c r="G139">
        <v>102</v>
      </c>
      <c r="H139">
        <v>0.63043559999999998</v>
      </c>
      <c r="I139">
        <v>0.85587789999999997</v>
      </c>
      <c r="J139">
        <v>1.012019</v>
      </c>
      <c r="K139">
        <v>1.1681589999999999</v>
      </c>
      <c r="L139">
        <v>1.393602</v>
      </c>
      <c r="M139">
        <v>0.29775079999999998</v>
      </c>
      <c r="N139">
        <v>8.8655499999999998E-2</v>
      </c>
      <c r="O139">
        <v>15</v>
      </c>
    </row>
    <row r="140" spans="1:15">
      <c r="A140" t="s">
        <v>51</v>
      </c>
      <c r="B140" s="34">
        <v>40015</v>
      </c>
      <c r="C140">
        <v>19</v>
      </c>
      <c r="D140">
        <v>5.7667570000000001</v>
      </c>
      <c r="E140">
        <v>6.0524509999999996</v>
      </c>
      <c r="F140">
        <v>-0.28569450000000002</v>
      </c>
      <c r="G140">
        <v>101</v>
      </c>
      <c r="H140">
        <v>-0.66727749999999997</v>
      </c>
      <c r="I140">
        <v>-0.44183519999999998</v>
      </c>
      <c r="J140">
        <v>-0.28569450000000002</v>
      </c>
      <c r="K140">
        <v>-0.1295538</v>
      </c>
      <c r="L140">
        <v>9.5888500000000002E-2</v>
      </c>
      <c r="M140">
        <v>0.29775079999999998</v>
      </c>
      <c r="N140">
        <v>8.8655499999999998E-2</v>
      </c>
      <c r="O140">
        <v>15</v>
      </c>
    </row>
    <row r="141" spans="1:15">
      <c r="A141" t="s">
        <v>51</v>
      </c>
      <c r="B141" s="34">
        <v>40015</v>
      </c>
      <c r="C141">
        <v>20</v>
      </c>
      <c r="D141">
        <v>5.2974410000000001</v>
      </c>
      <c r="E141">
        <v>5.3017649999999996</v>
      </c>
      <c r="F141">
        <v>-4.3236999999999998E-3</v>
      </c>
      <c r="G141">
        <v>98.5</v>
      </c>
      <c r="H141">
        <v>-0.38590669999999999</v>
      </c>
      <c r="I141">
        <v>-0.1604643</v>
      </c>
      <c r="J141">
        <v>-4.3236999999999998E-3</v>
      </c>
      <c r="K141">
        <v>0.15181700000000001</v>
      </c>
      <c r="L141">
        <v>0.37725930000000002</v>
      </c>
      <c r="M141">
        <v>0.29775079999999998</v>
      </c>
      <c r="N141">
        <v>8.8655499999999998E-2</v>
      </c>
      <c r="O141">
        <v>15</v>
      </c>
    </row>
    <row r="142" spans="1:15">
      <c r="A142" t="s">
        <v>51</v>
      </c>
      <c r="B142" s="34">
        <v>40015</v>
      </c>
      <c r="C142">
        <v>21</v>
      </c>
      <c r="D142">
        <v>5.0170279999999998</v>
      </c>
      <c r="E142">
        <v>4.9036280000000003</v>
      </c>
      <c r="F142">
        <v>0.1134005</v>
      </c>
      <c r="G142">
        <v>95.5</v>
      </c>
      <c r="H142">
        <v>-0.26818249999999999</v>
      </c>
      <c r="I142">
        <v>-4.2740199999999999E-2</v>
      </c>
      <c r="J142">
        <v>0.1134005</v>
      </c>
      <c r="K142">
        <v>0.26954109999999998</v>
      </c>
      <c r="L142">
        <v>0.49498350000000002</v>
      </c>
      <c r="M142">
        <v>0.29775079999999998</v>
      </c>
      <c r="N142">
        <v>8.8655499999999998E-2</v>
      </c>
      <c r="O142">
        <v>15</v>
      </c>
    </row>
    <row r="143" spans="1:15">
      <c r="A143" t="s">
        <v>51</v>
      </c>
      <c r="B143" s="34">
        <v>40015</v>
      </c>
      <c r="C143">
        <v>22</v>
      </c>
      <c r="D143">
        <v>5.03695</v>
      </c>
      <c r="E143">
        <v>4.9797760000000002</v>
      </c>
      <c r="F143">
        <v>5.7174000000000003E-2</v>
      </c>
      <c r="G143">
        <v>93.5</v>
      </c>
      <c r="H143">
        <v>-0.324409</v>
      </c>
      <c r="I143">
        <v>-9.8966700000000005E-2</v>
      </c>
      <c r="J143">
        <v>5.7174000000000003E-2</v>
      </c>
      <c r="K143">
        <v>0.2133147</v>
      </c>
      <c r="L143">
        <v>0.43875700000000001</v>
      </c>
      <c r="M143">
        <v>0.29775079999999998</v>
      </c>
      <c r="N143">
        <v>8.8655499999999998E-2</v>
      </c>
      <c r="O143">
        <v>15</v>
      </c>
    </row>
    <row r="144" spans="1:15">
      <c r="A144" t="s">
        <v>51</v>
      </c>
      <c r="B144" s="34">
        <v>40015</v>
      </c>
      <c r="C144">
        <v>23</v>
      </c>
      <c r="D144">
        <v>4.5388190000000002</v>
      </c>
      <c r="E144">
        <v>4.4471259999999999</v>
      </c>
      <c r="F144">
        <v>9.1693499999999997E-2</v>
      </c>
      <c r="G144">
        <v>91</v>
      </c>
      <c r="H144">
        <v>-0.28988950000000002</v>
      </c>
      <c r="I144">
        <v>-6.4447199999999996E-2</v>
      </c>
      <c r="J144">
        <v>9.1693499999999997E-2</v>
      </c>
      <c r="K144">
        <v>0.2478341</v>
      </c>
      <c r="L144">
        <v>0.47327649999999999</v>
      </c>
      <c r="M144">
        <v>0.29775079999999998</v>
      </c>
      <c r="N144">
        <v>8.8655499999999998E-2</v>
      </c>
      <c r="O144">
        <v>15</v>
      </c>
    </row>
    <row r="145" spans="1:15">
      <c r="A145" t="s">
        <v>51</v>
      </c>
      <c r="B145" s="34">
        <v>40015</v>
      </c>
      <c r="C145">
        <v>24</v>
      </c>
      <c r="D145">
        <v>3.6361810000000001</v>
      </c>
      <c r="E145">
        <v>3.506831</v>
      </c>
      <c r="F145">
        <v>0.12934989999999999</v>
      </c>
      <c r="G145">
        <v>87.5</v>
      </c>
      <c r="H145">
        <v>-0.25223309999999999</v>
      </c>
      <c r="I145">
        <v>-2.67908E-2</v>
      </c>
      <c r="J145">
        <v>0.12934989999999999</v>
      </c>
      <c r="K145">
        <v>0.28549049999999998</v>
      </c>
      <c r="L145">
        <v>0.51093290000000002</v>
      </c>
      <c r="M145">
        <v>0.29775079999999998</v>
      </c>
      <c r="N145">
        <v>8.8655499999999998E-2</v>
      </c>
      <c r="O145">
        <v>15</v>
      </c>
    </row>
    <row r="146" spans="1:15">
      <c r="A146" t="s">
        <v>51</v>
      </c>
      <c r="B146" s="34">
        <v>40021</v>
      </c>
      <c r="C146">
        <v>1</v>
      </c>
      <c r="D146">
        <v>3.2819639999999999</v>
      </c>
      <c r="E146">
        <v>3.3396180000000002</v>
      </c>
      <c r="F146">
        <v>-5.76534E-2</v>
      </c>
      <c r="G146">
        <v>86</v>
      </c>
      <c r="H146">
        <v>-0.43923640000000003</v>
      </c>
      <c r="I146">
        <v>-0.21379409999999999</v>
      </c>
      <c r="J146">
        <v>-5.76534E-2</v>
      </c>
      <c r="K146">
        <v>9.8487199999999997E-2</v>
      </c>
      <c r="L146">
        <v>0.32392959999999998</v>
      </c>
      <c r="M146">
        <v>0.29775079999999998</v>
      </c>
      <c r="N146">
        <v>8.8655499999999998E-2</v>
      </c>
      <c r="O146">
        <v>15</v>
      </c>
    </row>
    <row r="147" spans="1:15">
      <c r="A147" t="s">
        <v>51</v>
      </c>
      <c r="B147" s="34">
        <v>40021</v>
      </c>
      <c r="C147">
        <v>2</v>
      </c>
      <c r="D147">
        <v>3.3606319999999998</v>
      </c>
      <c r="E147">
        <v>3.3729849999999999</v>
      </c>
      <c r="F147">
        <v>-1.2352699999999999E-2</v>
      </c>
      <c r="G147">
        <v>84.5</v>
      </c>
      <c r="H147">
        <v>-0.3939357</v>
      </c>
      <c r="I147">
        <v>-0.16849339999999999</v>
      </c>
      <c r="J147">
        <v>-1.2352699999999999E-2</v>
      </c>
      <c r="K147">
        <v>0.143788</v>
      </c>
      <c r="L147">
        <v>0.36923030000000001</v>
      </c>
      <c r="M147">
        <v>0.29775079999999998</v>
      </c>
      <c r="N147">
        <v>8.8655499999999998E-2</v>
      </c>
      <c r="O147">
        <v>15</v>
      </c>
    </row>
    <row r="148" spans="1:15">
      <c r="A148" t="s">
        <v>51</v>
      </c>
      <c r="B148" s="34">
        <v>40021</v>
      </c>
      <c r="C148">
        <v>3</v>
      </c>
      <c r="D148">
        <v>3.3519920000000001</v>
      </c>
      <c r="E148">
        <v>3.335197</v>
      </c>
      <c r="F148">
        <v>1.67951E-2</v>
      </c>
      <c r="G148">
        <v>82</v>
      </c>
      <c r="H148">
        <v>-0.3647879</v>
      </c>
      <c r="I148">
        <v>-0.13934559999999999</v>
      </c>
      <c r="J148">
        <v>1.67951E-2</v>
      </c>
      <c r="K148">
        <v>0.1729358</v>
      </c>
      <c r="L148">
        <v>0.39837810000000001</v>
      </c>
      <c r="M148">
        <v>0.29775079999999998</v>
      </c>
      <c r="N148">
        <v>8.8655499999999998E-2</v>
      </c>
      <c r="O148">
        <v>15</v>
      </c>
    </row>
    <row r="149" spans="1:15">
      <c r="A149" t="s">
        <v>51</v>
      </c>
      <c r="B149" s="34">
        <v>40021</v>
      </c>
      <c r="C149">
        <v>4</v>
      </c>
      <c r="D149">
        <v>3.2933750000000002</v>
      </c>
      <c r="E149">
        <v>3.2528380000000001</v>
      </c>
      <c r="F149">
        <v>4.0537200000000002E-2</v>
      </c>
      <c r="G149">
        <v>80.5</v>
      </c>
      <c r="H149">
        <v>-0.34104580000000001</v>
      </c>
      <c r="I149">
        <v>-0.1156035</v>
      </c>
      <c r="J149">
        <v>4.0537200000000002E-2</v>
      </c>
      <c r="K149">
        <v>0.19667789999999999</v>
      </c>
      <c r="L149">
        <v>0.4221202</v>
      </c>
      <c r="M149">
        <v>0.29775079999999998</v>
      </c>
      <c r="N149">
        <v>8.8655499999999998E-2</v>
      </c>
      <c r="O149">
        <v>15</v>
      </c>
    </row>
    <row r="150" spans="1:15">
      <c r="A150" t="s">
        <v>51</v>
      </c>
      <c r="B150" s="34">
        <v>40021</v>
      </c>
      <c r="C150">
        <v>5</v>
      </c>
      <c r="D150">
        <v>3.483546</v>
      </c>
      <c r="E150">
        <v>3.4503819999999998</v>
      </c>
      <c r="F150">
        <v>3.31633E-2</v>
      </c>
      <c r="G150">
        <v>80</v>
      </c>
      <c r="H150">
        <v>-0.3484197</v>
      </c>
      <c r="I150">
        <v>-0.1229773</v>
      </c>
      <c r="J150">
        <v>3.31633E-2</v>
      </c>
      <c r="K150">
        <v>0.189304</v>
      </c>
      <c r="L150">
        <v>0.41474630000000001</v>
      </c>
      <c r="M150">
        <v>0.29775079999999998</v>
      </c>
      <c r="N150">
        <v>8.8655499999999998E-2</v>
      </c>
      <c r="O150">
        <v>15</v>
      </c>
    </row>
    <row r="151" spans="1:15">
      <c r="A151" t="s">
        <v>51</v>
      </c>
      <c r="B151" s="34">
        <v>40021</v>
      </c>
      <c r="C151">
        <v>6</v>
      </c>
      <c r="D151">
        <v>3.6781389999999998</v>
      </c>
      <c r="E151">
        <v>3.6026669999999998</v>
      </c>
      <c r="F151">
        <v>7.5472300000000006E-2</v>
      </c>
      <c r="G151">
        <v>78</v>
      </c>
      <c r="H151">
        <v>-0.30611070000000001</v>
      </c>
      <c r="I151">
        <v>-8.0668400000000001E-2</v>
      </c>
      <c r="J151">
        <v>7.5472300000000006E-2</v>
      </c>
      <c r="K151">
        <v>0.23161290000000001</v>
      </c>
      <c r="L151">
        <v>0.45705519999999999</v>
      </c>
      <c r="M151">
        <v>0.29775079999999998</v>
      </c>
      <c r="N151">
        <v>8.8655499999999998E-2</v>
      </c>
      <c r="O151">
        <v>15</v>
      </c>
    </row>
    <row r="152" spans="1:15">
      <c r="A152" t="s">
        <v>51</v>
      </c>
      <c r="B152" s="34">
        <v>40021</v>
      </c>
      <c r="C152">
        <v>7</v>
      </c>
      <c r="D152">
        <v>3.2086890000000001</v>
      </c>
      <c r="E152">
        <v>3.2511389999999998</v>
      </c>
      <c r="F152">
        <v>-4.2450099999999998E-2</v>
      </c>
      <c r="G152">
        <v>77.5</v>
      </c>
      <c r="H152">
        <v>-0.4240331</v>
      </c>
      <c r="I152">
        <v>-0.19859070000000001</v>
      </c>
      <c r="J152">
        <v>-4.2450099999999998E-2</v>
      </c>
      <c r="K152">
        <v>0.1136906</v>
      </c>
      <c r="L152">
        <v>0.33913290000000001</v>
      </c>
      <c r="M152">
        <v>0.29775079999999998</v>
      </c>
      <c r="N152">
        <v>8.8655499999999998E-2</v>
      </c>
      <c r="O152">
        <v>15</v>
      </c>
    </row>
    <row r="153" spans="1:15">
      <c r="A153" t="s">
        <v>51</v>
      </c>
      <c r="B153" s="34">
        <v>40021</v>
      </c>
      <c r="C153">
        <v>8</v>
      </c>
      <c r="D153">
        <v>3.5999840000000001</v>
      </c>
      <c r="E153">
        <v>3.4950709999999998</v>
      </c>
      <c r="F153">
        <v>0.1049131</v>
      </c>
      <c r="G153">
        <v>79.5</v>
      </c>
      <c r="H153">
        <v>-0.27666990000000002</v>
      </c>
      <c r="I153">
        <v>-5.1227599999999998E-2</v>
      </c>
      <c r="J153">
        <v>0.1049131</v>
      </c>
      <c r="K153">
        <v>0.2610537</v>
      </c>
      <c r="L153">
        <v>0.48649609999999999</v>
      </c>
      <c r="M153">
        <v>0.29775079999999998</v>
      </c>
      <c r="N153">
        <v>8.8655499999999998E-2</v>
      </c>
      <c r="O153">
        <v>15</v>
      </c>
    </row>
    <row r="154" spans="1:15">
      <c r="A154" t="s">
        <v>51</v>
      </c>
      <c r="B154" s="34">
        <v>40021</v>
      </c>
      <c r="C154">
        <v>9</v>
      </c>
      <c r="D154">
        <v>4.5450990000000004</v>
      </c>
      <c r="E154">
        <v>4.3979920000000003</v>
      </c>
      <c r="F154">
        <v>0.14710719999999999</v>
      </c>
      <c r="G154">
        <v>84</v>
      </c>
      <c r="H154">
        <v>-0.23447580000000001</v>
      </c>
      <c r="I154">
        <v>-9.0334999999999999E-3</v>
      </c>
      <c r="J154">
        <v>0.14710719999999999</v>
      </c>
      <c r="K154">
        <v>0.30324790000000001</v>
      </c>
      <c r="L154">
        <v>0.5286902</v>
      </c>
      <c r="M154">
        <v>0.29775079999999998</v>
      </c>
      <c r="N154">
        <v>8.8655499999999998E-2</v>
      </c>
      <c r="O154">
        <v>15</v>
      </c>
    </row>
    <row r="155" spans="1:15">
      <c r="A155" t="s">
        <v>51</v>
      </c>
      <c r="B155" s="34">
        <v>40021</v>
      </c>
      <c r="C155">
        <v>10</v>
      </c>
      <c r="D155">
        <v>5.342225</v>
      </c>
      <c r="E155">
        <v>5.3973880000000003</v>
      </c>
      <c r="F155">
        <v>-5.5163999999999998E-2</v>
      </c>
      <c r="G155">
        <v>88.5</v>
      </c>
      <c r="H155">
        <v>-0.436747</v>
      </c>
      <c r="I155">
        <v>-0.21130460000000001</v>
      </c>
      <c r="J155">
        <v>-5.5163999999999998E-2</v>
      </c>
      <c r="K155">
        <v>0.1009767</v>
      </c>
      <c r="L155">
        <v>0.32641900000000001</v>
      </c>
      <c r="M155">
        <v>0.29775079999999998</v>
      </c>
      <c r="N155">
        <v>8.8655499999999998E-2</v>
      </c>
      <c r="O155">
        <v>15</v>
      </c>
    </row>
    <row r="156" spans="1:15">
      <c r="A156" t="s">
        <v>51</v>
      </c>
      <c r="B156" s="34">
        <v>40021</v>
      </c>
      <c r="C156">
        <v>11</v>
      </c>
      <c r="D156">
        <v>5.9188150000000004</v>
      </c>
      <c r="E156">
        <v>5.8395450000000002</v>
      </c>
      <c r="F156">
        <v>7.9269400000000004E-2</v>
      </c>
      <c r="G156">
        <v>92</v>
      </c>
      <c r="H156">
        <v>-0.30231360000000002</v>
      </c>
      <c r="I156">
        <v>-7.6871300000000004E-2</v>
      </c>
      <c r="J156">
        <v>7.9269400000000004E-2</v>
      </c>
      <c r="K156">
        <v>0.23541010000000001</v>
      </c>
      <c r="L156">
        <v>0.4608524</v>
      </c>
      <c r="M156">
        <v>0.29775079999999998</v>
      </c>
      <c r="N156">
        <v>8.8655499999999998E-2</v>
      </c>
      <c r="O156">
        <v>15</v>
      </c>
    </row>
    <row r="157" spans="1:15">
      <c r="A157" t="s">
        <v>51</v>
      </c>
      <c r="B157" s="34">
        <v>40021</v>
      </c>
      <c r="C157">
        <v>12</v>
      </c>
      <c r="D157">
        <v>6.1117650000000001</v>
      </c>
      <c r="E157">
        <v>6.0115100000000004</v>
      </c>
      <c r="F157">
        <v>0.10025539999999999</v>
      </c>
      <c r="G157">
        <v>96</v>
      </c>
      <c r="H157">
        <v>-0.28132760000000001</v>
      </c>
      <c r="I157">
        <v>-5.5885299999999999E-2</v>
      </c>
      <c r="J157">
        <v>0.10025539999999999</v>
      </c>
      <c r="K157">
        <v>0.25639610000000002</v>
      </c>
      <c r="L157">
        <v>0.4818384</v>
      </c>
      <c r="M157">
        <v>0.29775079999999998</v>
      </c>
      <c r="N157">
        <v>8.8655499999999998E-2</v>
      </c>
      <c r="O157">
        <v>15</v>
      </c>
    </row>
    <row r="158" spans="1:15">
      <c r="A158" t="s">
        <v>51</v>
      </c>
      <c r="B158" s="34">
        <v>40021</v>
      </c>
      <c r="C158">
        <v>13</v>
      </c>
      <c r="D158">
        <v>6.3535500000000003</v>
      </c>
      <c r="E158">
        <v>6.1575980000000001</v>
      </c>
      <c r="F158">
        <v>0.19595199999999999</v>
      </c>
      <c r="G158">
        <v>98.5</v>
      </c>
      <c r="H158">
        <v>-0.18563099999999999</v>
      </c>
      <c r="I158">
        <v>3.9811300000000001E-2</v>
      </c>
      <c r="J158">
        <v>0.19595199999999999</v>
      </c>
      <c r="K158">
        <v>0.35209269999999998</v>
      </c>
      <c r="L158">
        <v>0.57753500000000002</v>
      </c>
      <c r="M158">
        <v>0.29775079999999998</v>
      </c>
      <c r="N158">
        <v>8.8655499999999998E-2</v>
      </c>
      <c r="O158">
        <v>15</v>
      </c>
    </row>
    <row r="159" spans="1:15">
      <c r="A159" t="s">
        <v>51</v>
      </c>
      <c r="B159" s="34">
        <v>40021</v>
      </c>
      <c r="C159">
        <v>14</v>
      </c>
      <c r="D159">
        <v>6.4347649999999996</v>
      </c>
      <c r="E159">
        <v>6.4572089999999998</v>
      </c>
      <c r="F159">
        <v>-2.2443399999999999E-2</v>
      </c>
      <c r="G159">
        <v>100.5</v>
      </c>
      <c r="H159">
        <v>-0.40402640000000001</v>
      </c>
      <c r="I159">
        <v>-0.1785841</v>
      </c>
      <c r="J159">
        <v>-2.2443399999999999E-2</v>
      </c>
      <c r="K159">
        <v>0.13369729999999999</v>
      </c>
      <c r="L159">
        <v>0.3591396</v>
      </c>
      <c r="M159">
        <v>0.29775079999999998</v>
      </c>
      <c r="N159">
        <v>8.8655499999999998E-2</v>
      </c>
      <c r="O159">
        <v>15</v>
      </c>
    </row>
    <row r="160" spans="1:15">
      <c r="A160" t="s">
        <v>51</v>
      </c>
      <c r="B160" s="34">
        <v>40021</v>
      </c>
      <c r="C160">
        <v>15</v>
      </c>
      <c r="D160">
        <v>6.6500339999999998</v>
      </c>
      <c r="E160">
        <v>6.0735029999999997</v>
      </c>
      <c r="F160">
        <v>0.57653100000000002</v>
      </c>
      <c r="G160">
        <v>102.5</v>
      </c>
      <c r="H160">
        <v>0.19494800000000001</v>
      </c>
      <c r="I160">
        <v>0.42039029999999999</v>
      </c>
      <c r="J160">
        <v>0.57653100000000002</v>
      </c>
      <c r="K160">
        <v>0.73267170000000004</v>
      </c>
      <c r="L160">
        <v>0.95811400000000002</v>
      </c>
      <c r="M160">
        <v>0.29775079999999998</v>
      </c>
      <c r="N160">
        <v>8.8655499999999998E-2</v>
      </c>
      <c r="O160">
        <v>15</v>
      </c>
    </row>
    <row r="161" spans="1:15">
      <c r="A161" t="s">
        <v>51</v>
      </c>
      <c r="B161" s="34">
        <v>40021</v>
      </c>
      <c r="C161">
        <v>16</v>
      </c>
      <c r="D161">
        <v>6.6665029999999996</v>
      </c>
      <c r="E161">
        <v>5.6266319999999999</v>
      </c>
      <c r="F161">
        <v>1.039871</v>
      </c>
      <c r="G161">
        <v>103.5</v>
      </c>
      <c r="H161">
        <v>0.65828779999999998</v>
      </c>
      <c r="I161">
        <v>0.88373009999999996</v>
      </c>
      <c r="J161">
        <v>1.039871</v>
      </c>
      <c r="K161">
        <v>1.1960109999999999</v>
      </c>
      <c r="L161">
        <v>1.421454</v>
      </c>
      <c r="M161">
        <v>0.29775079999999998</v>
      </c>
      <c r="N161">
        <v>8.8655499999999998E-2</v>
      </c>
      <c r="O161">
        <v>15</v>
      </c>
    </row>
    <row r="162" spans="1:15">
      <c r="A162" t="s">
        <v>51</v>
      </c>
      <c r="B162" s="34">
        <v>40021</v>
      </c>
      <c r="C162">
        <v>17</v>
      </c>
      <c r="D162">
        <v>6.461481</v>
      </c>
      <c r="E162">
        <v>5.162598</v>
      </c>
      <c r="F162">
        <v>1.298883</v>
      </c>
      <c r="G162">
        <v>104</v>
      </c>
      <c r="H162">
        <v>0.91730049999999996</v>
      </c>
      <c r="I162">
        <v>1.1427430000000001</v>
      </c>
      <c r="J162">
        <v>1.298883</v>
      </c>
      <c r="K162">
        <v>1.4550240000000001</v>
      </c>
      <c r="L162">
        <v>1.680466</v>
      </c>
      <c r="M162">
        <v>0.29775079999999998</v>
      </c>
      <c r="N162">
        <v>8.8655499999999998E-2</v>
      </c>
      <c r="O162">
        <v>15</v>
      </c>
    </row>
    <row r="163" spans="1:15">
      <c r="A163" t="s">
        <v>51</v>
      </c>
      <c r="B163" s="34">
        <v>40021</v>
      </c>
      <c r="C163">
        <v>18</v>
      </c>
      <c r="D163">
        <v>6.1738340000000003</v>
      </c>
      <c r="E163">
        <v>4.6619830000000002</v>
      </c>
      <c r="F163">
        <v>1.5118510000000001</v>
      </c>
      <c r="G163">
        <v>104</v>
      </c>
      <c r="H163">
        <v>1.1302680000000001</v>
      </c>
      <c r="I163">
        <v>1.35571</v>
      </c>
      <c r="J163">
        <v>1.5118510000000001</v>
      </c>
      <c r="K163">
        <v>1.6679919999999999</v>
      </c>
      <c r="L163">
        <v>1.8934340000000001</v>
      </c>
      <c r="M163">
        <v>0.29775079999999998</v>
      </c>
      <c r="N163">
        <v>8.8655499999999998E-2</v>
      </c>
      <c r="O163">
        <v>15</v>
      </c>
    </row>
    <row r="164" spans="1:15">
      <c r="A164" t="s">
        <v>51</v>
      </c>
      <c r="B164" s="34">
        <v>40021</v>
      </c>
      <c r="C164">
        <v>19</v>
      </c>
      <c r="D164">
        <v>5.9913650000000001</v>
      </c>
      <c r="E164">
        <v>6.5445019999999996</v>
      </c>
      <c r="F164">
        <v>-0.55313650000000003</v>
      </c>
      <c r="G164">
        <v>103.5</v>
      </c>
      <c r="H164">
        <v>-0.93471950000000004</v>
      </c>
      <c r="I164">
        <v>-0.70927720000000005</v>
      </c>
      <c r="J164">
        <v>-0.55313650000000003</v>
      </c>
      <c r="K164">
        <v>-0.39699580000000001</v>
      </c>
      <c r="L164">
        <v>-0.1715535</v>
      </c>
      <c r="M164">
        <v>0.29775079999999998</v>
      </c>
      <c r="N164">
        <v>8.8655499999999998E-2</v>
      </c>
      <c r="O164">
        <v>15</v>
      </c>
    </row>
    <row r="165" spans="1:15">
      <c r="A165" t="s">
        <v>51</v>
      </c>
      <c r="B165" s="34">
        <v>40021</v>
      </c>
      <c r="C165">
        <v>20</v>
      </c>
      <c r="D165">
        <v>5.4043890000000001</v>
      </c>
      <c r="E165">
        <v>5.4081409999999996</v>
      </c>
      <c r="F165">
        <v>-3.7512000000000001E-3</v>
      </c>
      <c r="G165">
        <v>101.5</v>
      </c>
      <c r="H165">
        <v>-0.38533420000000002</v>
      </c>
      <c r="I165">
        <v>-0.1598919</v>
      </c>
      <c r="J165">
        <v>-3.7512000000000001E-3</v>
      </c>
      <c r="K165">
        <v>0.15238950000000001</v>
      </c>
      <c r="L165">
        <v>0.3778318</v>
      </c>
      <c r="M165">
        <v>0.29775079999999998</v>
      </c>
      <c r="N165">
        <v>8.8655499999999998E-2</v>
      </c>
      <c r="O165">
        <v>15</v>
      </c>
    </row>
    <row r="166" spans="1:15">
      <c r="A166" t="s">
        <v>51</v>
      </c>
      <c r="B166" s="34">
        <v>40021</v>
      </c>
      <c r="C166">
        <v>21</v>
      </c>
      <c r="D166">
        <v>5.0983609999999997</v>
      </c>
      <c r="E166">
        <v>5.0968540000000004</v>
      </c>
      <c r="F166">
        <v>1.5070999999999999E-3</v>
      </c>
      <c r="G166">
        <v>98.5</v>
      </c>
      <c r="H166">
        <v>-0.38007590000000002</v>
      </c>
      <c r="I166">
        <v>-0.15463360000000001</v>
      </c>
      <c r="J166">
        <v>1.5070999999999999E-3</v>
      </c>
      <c r="K166">
        <v>0.1576477</v>
      </c>
      <c r="L166">
        <v>0.38309009999999999</v>
      </c>
      <c r="M166">
        <v>0.29775079999999998</v>
      </c>
      <c r="N166">
        <v>8.8655499999999998E-2</v>
      </c>
      <c r="O166">
        <v>15</v>
      </c>
    </row>
    <row r="167" spans="1:15">
      <c r="A167" t="s">
        <v>51</v>
      </c>
      <c r="B167" s="34">
        <v>40021</v>
      </c>
      <c r="C167">
        <v>22</v>
      </c>
      <c r="D167">
        <v>5.127129</v>
      </c>
      <c r="E167">
        <v>5.2532180000000004</v>
      </c>
      <c r="F167">
        <v>-0.12608949999999999</v>
      </c>
      <c r="G167">
        <v>96.5</v>
      </c>
      <c r="H167">
        <v>-0.50767249999999997</v>
      </c>
      <c r="I167">
        <v>-0.28223019999999999</v>
      </c>
      <c r="J167">
        <v>-0.12608949999999999</v>
      </c>
      <c r="K167">
        <v>3.00512E-2</v>
      </c>
      <c r="L167">
        <v>0.25549349999999998</v>
      </c>
      <c r="M167">
        <v>0.29775079999999998</v>
      </c>
      <c r="N167">
        <v>8.8655499999999998E-2</v>
      </c>
      <c r="O167">
        <v>15</v>
      </c>
    </row>
    <row r="168" spans="1:15">
      <c r="A168" t="s">
        <v>51</v>
      </c>
      <c r="B168" s="34">
        <v>40021</v>
      </c>
      <c r="C168">
        <v>23</v>
      </c>
      <c r="D168">
        <v>4.6441090000000003</v>
      </c>
      <c r="E168">
        <v>4.5583419999999997</v>
      </c>
      <c r="F168">
        <v>8.5767300000000005E-2</v>
      </c>
      <c r="G168">
        <v>93.5</v>
      </c>
      <c r="H168">
        <v>-0.29581570000000001</v>
      </c>
      <c r="I168">
        <v>-7.03733E-2</v>
      </c>
      <c r="J168">
        <v>8.5767300000000005E-2</v>
      </c>
      <c r="K168">
        <v>0.24190800000000001</v>
      </c>
      <c r="L168">
        <v>0.4673503</v>
      </c>
      <c r="M168">
        <v>0.29775079999999998</v>
      </c>
      <c r="N168">
        <v>8.8655499999999998E-2</v>
      </c>
      <c r="O168">
        <v>15</v>
      </c>
    </row>
    <row r="169" spans="1:15">
      <c r="A169" t="s">
        <v>51</v>
      </c>
      <c r="B169" s="34">
        <v>40021</v>
      </c>
      <c r="C169">
        <v>24</v>
      </c>
      <c r="D169">
        <v>3.7249319999999999</v>
      </c>
      <c r="E169">
        <v>3.560937</v>
      </c>
      <c r="F169">
        <v>0.16399459999999999</v>
      </c>
      <c r="G169">
        <v>89.5</v>
      </c>
      <c r="H169">
        <v>-0.21758849999999999</v>
      </c>
      <c r="I169">
        <v>7.8539000000000005E-3</v>
      </c>
      <c r="J169">
        <v>0.16399459999999999</v>
      </c>
      <c r="K169">
        <v>0.32013520000000001</v>
      </c>
      <c r="L169">
        <v>0.54557750000000005</v>
      </c>
      <c r="M169">
        <v>0.29775079999999998</v>
      </c>
      <c r="N169">
        <v>8.8655499999999998E-2</v>
      </c>
      <c r="O169">
        <v>15</v>
      </c>
    </row>
    <row r="170" spans="1:15">
      <c r="A170" t="s">
        <v>51</v>
      </c>
      <c r="B170" s="34">
        <v>40035</v>
      </c>
      <c r="C170">
        <v>1</v>
      </c>
      <c r="D170">
        <v>3.2284739999999998</v>
      </c>
      <c r="E170">
        <v>3.2037360000000001</v>
      </c>
      <c r="F170">
        <v>2.4738400000000001E-2</v>
      </c>
      <c r="G170">
        <v>81.5</v>
      </c>
      <c r="H170">
        <v>-0.35684460000000001</v>
      </c>
      <c r="I170">
        <v>-0.1314023</v>
      </c>
      <c r="J170">
        <v>2.4738400000000001E-2</v>
      </c>
      <c r="K170">
        <v>0.18087900000000001</v>
      </c>
      <c r="L170">
        <v>0.4063213</v>
      </c>
      <c r="M170">
        <v>0.29775079999999998</v>
      </c>
      <c r="N170">
        <v>8.8655499999999998E-2</v>
      </c>
      <c r="O170">
        <v>15</v>
      </c>
    </row>
    <row r="171" spans="1:15">
      <c r="A171" t="s">
        <v>51</v>
      </c>
      <c r="B171" s="34">
        <v>40035</v>
      </c>
      <c r="C171">
        <v>2</v>
      </c>
      <c r="D171">
        <v>3.2827989999999998</v>
      </c>
      <c r="E171">
        <v>3.178877</v>
      </c>
      <c r="F171">
        <v>0.1039223</v>
      </c>
      <c r="G171">
        <v>79.5</v>
      </c>
      <c r="H171">
        <v>-0.27766069999999998</v>
      </c>
      <c r="I171">
        <v>-5.2218399999999998E-2</v>
      </c>
      <c r="J171">
        <v>0.1039223</v>
      </c>
      <c r="K171">
        <v>0.26006299999999999</v>
      </c>
      <c r="L171">
        <v>0.48550529999999997</v>
      </c>
      <c r="M171">
        <v>0.29775079999999998</v>
      </c>
      <c r="N171">
        <v>8.8655499999999998E-2</v>
      </c>
      <c r="O171">
        <v>15</v>
      </c>
    </row>
    <row r="172" spans="1:15">
      <c r="A172" t="s">
        <v>51</v>
      </c>
      <c r="B172" s="34">
        <v>40035</v>
      </c>
      <c r="C172">
        <v>3</v>
      </c>
      <c r="D172">
        <v>3.2383160000000002</v>
      </c>
      <c r="E172">
        <v>3.1550880000000001</v>
      </c>
      <c r="F172">
        <v>8.3227800000000005E-2</v>
      </c>
      <c r="G172">
        <v>77</v>
      </c>
      <c r="H172">
        <v>-0.29835519999999999</v>
      </c>
      <c r="I172">
        <v>-7.29128E-2</v>
      </c>
      <c r="J172">
        <v>8.3227800000000005E-2</v>
      </c>
      <c r="K172">
        <v>0.23936850000000001</v>
      </c>
      <c r="L172">
        <v>0.46481080000000002</v>
      </c>
      <c r="M172">
        <v>0.29775079999999998</v>
      </c>
      <c r="N172">
        <v>8.8655499999999998E-2</v>
      </c>
      <c r="O172">
        <v>15</v>
      </c>
    </row>
    <row r="173" spans="1:15">
      <c r="A173" t="s">
        <v>51</v>
      </c>
      <c r="B173" s="34">
        <v>40035</v>
      </c>
      <c r="C173">
        <v>4</v>
      </c>
      <c r="D173">
        <v>3.202445</v>
      </c>
      <c r="E173">
        <v>3.1077979999999998</v>
      </c>
      <c r="F173">
        <v>9.4647400000000007E-2</v>
      </c>
      <c r="G173">
        <v>76.5</v>
      </c>
      <c r="H173">
        <v>-0.28693560000000001</v>
      </c>
      <c r="I173">
        <v>-6.1493300000000001E-2</v>
      </c>
      <c r="J173">
        <v>9.4647400000000007E-2</v>
      </c>
      <c r="K173">
        <v>0.25078810000000001</v>
      </c>
      <c r="L173">
        <v>0.4762304</v>
      </c>
      <c r="M173">
        <v>0.29775079999999998</v>
      </c>
      <c r="N173">
        <v>8.8655499999999998E-2</v>
      </c>
      <c r="O173">
        <v>15</v>
      </c>
    </row>
    <row r="174" spans="1:15">
      <c r="A174" t="s">
        <v>51</v>
      </c>
      <c r="B174" s="34">
        <v>40035</v>
      </c>
      <c r="C174">
        <v>5</v>
      </c>
      <c r="D174">
        <v>3.306098</v>
      </c>
      <c r="E174">
        <v>3.270057</v>
      </c>
      <c r="F174">
        <v>3.6040599999999999E-2</v>
      </c>
      <c r="G174">
        <v>74</v>
      </c>
      <c r="H174">
        <v>-0.34554240000000003</v>
      </c>
      <c r="I174">
        <v>-0.1201001</v>
      </c>
      <c r="J174">
        <v>3.6040599999999999E-2</v>
      </c>
      <c r="K174">
        <v>0.1921813</v>
      </c>
      <c r="L174">
        <v>0.41762359999999998</v>
      </c>
      <c r="M174">
        <v>0.29775079999999998</v>
      </c>
      <c r="N174">
        <v>8.8655499999999998E-2</v>
      </c>
      <c r="O174">
        <v>15</v>
      </c>
    </row>
    <row r="175" spans="1:15">
      <c r="A175" t="s">
        <v>51</v>
      </c>
      <c r="B175" s="34">
        <v>40035</v>
      </c>
      <c r="C175">
        <v>6</v>
      </c>
      <c r="D175">
        <v>3.58541</v>
      </c>
      <c r="E175">
        <v>3.6196480000000002</v>
      </c>
      <c r="F175">
        <v>-3.4237700000000003E-2</v>
      </c>
      <c r="G175">
        <v>73.5</v>
      </c>
      <c r="H175">
        <v>-0.41582069999999999</v>
      </c>
      <c r="I175">
        <v>-0.1903784</v>
      </c>
      <c r="J175">
        <v>-3.4237700000000003E-2</v>
      </c>
      <c r="K175">
        <v>0.121903</v>
      </c>
      <c r="L175">
        <v>0.34734530000000002</v>
      </c>
      <c r="M175">
        <v>0.29775079999999998</v>
      </c>
      <c r="N175">
        <v>8.8655499999999998E-2</v>
      </c>
      <c r="O175">
        <v>15</v>
      </c>
    </row>
    <row r="176" spans="1:15">
      <c r="A176" t="s">
        <v>51</v>
      </c>
      <c r="B176" s="34">
        <v>40035</v>
      </c>
      <c r="C176">
        <v>7</v>
      </c>
      <c r="D176">
        <v>3.0915659999999998</v>
      </c>
      <c r="E176">
        <v>3.2004640000000002</v>
      </c>
      <c r="F176">
        <v>-0.10889740000000001</v>
      </c>
      <c r="G176">
        <v>74</v>
      </c>
      <c r="H176">
        <v>-0.49048039999999998</v>
      </c>
      <c r="I176">
        <v>-0.2650381</v>
      </c>
      <c r="J176">
        <v>-0.10889740000000001</v>
      </c>
      <c r="K176">
        <v>4.7243199999999999E-2</v>
      </c>
      <c r="L176">
        <v>0.27268559999999997</v>
      </c>
      <c r="M176">
        <v>0.29775079999999998</v>
      </c>
      <c r="N176">
        <v>8.8655499999999998E-2</v>
      </c>
      <c r="O176">
        <v>15</v>
      </c>
    </row>
    <row r="177" spans="1:15">
      <c r="A177" t="s">
        <v>51</v>
      </c>
      <c r="B177" s="34">
        <v>40035</v>
      </c>
      <c r="C177">
        <v>8</v>
      </c>
      <c r="D177">
        <v>3.4232170000000002</v>
      </c>
      <c r="E177">
        <v>3.3008130000000002</v>
      </c>
      <c r="F177">
        <v>0.12240379999999999</v>
      </c>
      <c r="G177">
        <v>75</v>
      </c>
      <c r="H177">
        <v>-0.2591792</v>
      </c>
      <c r="I177">
        <v>-3.37369E-2</v>
      </c>
      <c r="J177">
        <v>0.12240379999999999</v>
      </c>
      <c r="K177">
        <v>0.27854449999999997</v>
      </c>
      <c r="L177">
        <v>0.50398679999999996</v>
      </c>
      <c r="M177">
        <v>0.29775079999999998</v>
      </c>
      <c r="N177">
        <v>8.8655499999999998E-2</v>
      </c>
      <c r="O177">
        <v>15</v>
      </c>
    </row>
    <row r="178" spans="1:15">
      <c r="A178" t="s">
        <v>51</v>
      </c>
      <c r="B178" s="34">
        <v>40035</v>
      </c>
      <c r="C178">
        <v>9</v>
      </c>
      <c r="D178">
        <v>4.3890580000000003</v>
      </c>
      <c r="E178">
        <v>4.2226619999999997</v>
      </c>
      <c r="F178">
        <v>0.16639590000000001</v>
      </c>
      <c r="G178">
        <v>79.5</v>
      </c>
      <c r="H178">
        <v>-0.21518709999999999</v>
      </c>
      <c r="I178">
        <v>1.02553E-2</v>
      </c>
      <c r="J178">
        <v>0.16639590000000001</v>
      </c>
      <c r="K178">
        <v>0.32253660000000001</v>
      </c>
      <c r="L178">
        <v>0.54797890000000005</v>
      </c>
      <c r="M178">
        <v>0.29775079999999998</v>
      </c>
      <c r="N178">
        <v>8.8655499999999998E-2</v>
      </c>
      <c r="O178">
        <v>15</v>
      </c>
    </row>
    <row r="179" spans="1:15">
      <c r="A179" t="s">
        <v>51</v>
      </c>
      <c r="B179" s="34">
        <v>40035</v>
      </c>
      <c r="C179">
        <v>10</v>
      </c>
      <c r="D179">
        <v>5.1961180000000002</v>
      </c>
      <c r="E179">
        <v>5.2085840000000001</v>
      </c>
      <c r="F179">
        <v>-1.24657E-2</v>
      </c>
      <c r="G179">
        <v>83.5</v>
      </c>
      <c r="H179">
        <v>-0.39404869999999997</v>
      </c>
      <c r="I179">
        <v>-0.16860639999999999</v>
      </c>
      <c r="J179">
        <v>-1.24657E-2</v>
      </c>
      <c r="K179">
        <v>0.14367489999999999</v>
      </c>
      <c r="L179">
        <v>0.36911729999999998</v>
      </c>
      <c r="M179">
        <v>0.29775079999999998</v>
      </c>
      <c r="N179">
        <v>8.8655499999999998E-2</v>
      </c>
      <c r="O179">
        <v>15</v>
      </c>
    </row>
    <row r="180" spans="1:15">
      <c r="A180" t="s">
        <v>51</v>
      </c>
      <c r="B180" s="34">
        <v>40035</v>
      </c>
      <c r="C180">
        <v>11</v>
      </c>
      <c r="D180">
        <v>5.6713430000000002</v>
      </c>
      <c r="E180">
        <v>5.6274620000000004</v>
      </c>
      <c r="F180">
        <v>4.3881000000000003E-2</v>
      </c>
      <c r="G180">
        <v>87</v>
      </c>
      <c r="H180">
        <v>-0.337702</v>
      </c>
      <c r="I180">
        <v>-0.1122597</v>
      </c>
      <c r="J180">
        <v>4.3881000000000003E-2</v>
      </c>
      <c r="K180">
        <v>0.2000217</v>
      </c>
      <c r="L180">
        <v>0.42546400000000001</v>
      </c>
      <c r="M180">
        <v>0.29775079999999998</v>
      </c>
      <c r="N180">
        <v>8.8655499999999998E-2</v>
      </c>
      <c r="O180">
        <v>15</v>
      </c>
    </row>
    <row r="181" spans="1:15">
      <c r="A181" t="s">
        <v>51</v>
      </c>
      <c r="B181" s="34">
        <v>40035</v>
      </c>
      <c r="C181">
        <v>12</v>
      </c>
      <c r="D181">
        <v>5.8334400000000004</v>
      </c>
      <c r="E181">
        <v>5.7558980000000002</v>
      </c>
      <c r="F181">
        <v>7.7541600000000002E-2</v>
      </c>
      <c r="G181">
        <v>91</v>
      </c>
      <c r="H181">
        <v>-0.30404140000000002</v>
      </c>
      <c r="I181">
        <v>-7.8599100000000005E-2</v>
      </c>
      <c r="J181">
        <v>7.7541600000000002E-2</v>
      </c>
      <c r="K181">
        <v>0.23368230000000001</v>
      </c>
      <c r="L181">
        <v>0.45912459999999999</v>
      </c>
      <c r="M181">
        <v>0.29775079999999998</v>
      </c>
      <c r="N181">
        <v>8.8655499999999998E-2</v>
      </c>
      <c r="O181">
        <v>15</v>
      </c>
    </row>
    <row r="182" spans="1:15">
      <c r="A182" t="s">
        <v>51</v>
      </c>
      <c r="B182" s="34">
        <v>40035</v>
      </c>
      <c r="C182">
        <v>13</v>
      </c>
      <c r="D182">
        <v>5.9969979999999996</v>
      </c>
      <c r="E182">
        <v>5.7853430000000001</v>
      </c>
      <c r="F182">
        <v>0.21165500000000001</v>
      </c>
      <c r="G182">
        <v>93.5</v>
      </c>
      <c r="H182">
        <v>-0.169928</v>
      </c>
      <c r="I182">
        <v>5.5514300000000003E-2</v>
      </c>
      <c r="J182">
        <v>0.21165500000000001</v>
      </c>
      <c r="K182">
        <v>0.3677956</v>
      </c>
      <c r="L182">
        <v>0.59323789999999998</v>
      </c>
      <c r="M182">
        <v>0.29775079999999998</v>
      </c>
      <c r="N182">
        <v>8.8655499999999998E-2</v>
      </c>
      <c r="O182">
        <v>15</v>
      </c>
    </row>
    <row r="183" spans="1:15">
      <c r="A183" t="s">
        <v>51</v>
      </c>
      <c r="B183" s="34">
        <v>40035</v>
      </c>
      <c r="C183">
        <v>14</v>
      </c>
      <c r="D183">
        <v>6.1882539999999997</v>
      </c>
      <c r="E183">
        <v>6.3358549999999996</v>
      </c>
      <c r="F183">
        <v>-0.1476017</v>
      </c>
      <c r="G183">
        <v>95.5</v>
      </c>
      <c r="H183">
        <v>-0.5291846</v>
      </c>
      <c r="I183">
        <v>-0.30374230000000002</v>
      </c>
      <c r="J183">
        <v>-0.1476017</v>
      </c>
      <c r="K183">
        <v>8.5389999999999997E-3</v>
      </c>
      <c r="L183">
        <v>0.2339813</v>
      </c>
      <c r="M183">
        <v>0.29775079999999998</v>
      </c>
      <c r="N183">
        <v>8.8655499999999998E-2</v>
      </c>
      <c r="O183">
        <v>15</v>
      </c>
    </row>
    <row r="184" spans="1:15">
      <c r="A184" t="s">
        <v>51</v>
      </c>
      <c r="B184" s="34">
        <v>40035</v>
      </c>
      <c r="C184">
        <v>15</v>
      </c>
      <c r="D184">
        <v>6.2804729999999998</v>
      </c>
      <c r="E184">
        <v>5.8488069999999999</v>
      </c>
      <c r="F184">
        <v>0.43166599999999999</v>
      </c>
      <c r="G184">
        <v>96.5</v>
      </c>
      <c r="H184">
        <v>5.0083000000000003E-2</v>
      </c>
      <c r="I184">
        <v>0.27552529999999997</v>
      </c>
      <c r="J184">
        <v>0.43166599999999999</v>
      </c>
      <c r="K184">
        <v>0.58780670000000002</v>
      </c>
      <c r="L184">
        <v>0.813249</v>
      </c>
      <c r="M184">
        <v>0.29775079999999998</v>
      </c>
      <c r="N184">
        <v>8.8655499999999998E-2</v>
      </c>
      <c r="O184">
        <v>15</v>
      </c>
    </row>
    <row r="185" spans="1:15">
      <c r="A185" t="s">
        <v>51</v>
      </c>
      <c r="B185" s="34">
        <v>40035</v>
      </c>
      <c r="C185">
        <v>16</v>
      </c>
      <c r="D185">
        <v>6.3794959999999996</v>
      </c>
      <c r="E185">
        <v>5.9079569999999997</v>
      </c>
      <c r="F185">
        <v>0.47153929999999999</v>
      </c>
      <c r="G185">
        <v>97.5</v>
      </c>
      <c r="H185">
        <v>8.9956300000000003E-2</v>
      </c>
      <c r="I185">
        <v>0.31539859999999997</v>
      </c>
      <c r="J185">
        <v>0.47153929999999999</v>
      </c>
      <c r="K185">
        <v>0.62767989999999996</v>
      </c>
      <c r="L185">
        <v>0.8531223</v>
      </c>
      <c r="M185">
        <v>0.29775079999999998</v>
      </c>
      <c r="N185">
        <v>8.8655499999999998E-2</v>
      </c>
      <c r="O185">
        <v>15</v>
      </c>
    </row>
    <row r="186" spans="1:15">
      <c r="A186" t="s">
        <v>51</v>
      </c>
      <c r="B186" s="34">
        <v>40035</v>
      </c>
      <c r="C186">
        <v>17</v>
      </c>
      <c r="D186">
        <v>6.2354269999999996</v>
      </c>
      <c r="E186">
        <v>5.4133209999999998</v>
      </c>
      <c r="F186">
        <v>0.82210539999999999</v>
      </c>
      <c r="G186">
        <v>98.5</v>
      </c>
      <c r="H186">
        <v>0.44052239999999998</v>
      </c>
      <c r="I186">
        <v>0.66596469999999997</v>
      </c>
      <c r="J186">
        <v>0.82210539999999999</v>
      </c>
      <c r="K186">
        <v>0.97824610000000001</v>
      </c>
      <c r="L186">
        <v>1.2036880000000001</v>
      </c>
      <c r="M186">
        <v>0.29775079999999998</v>
      </c>
      <c r="N186">
        <v>8.8655499999999998E-2</v>
      </c>
      <c r="O186">
        <v>15</v>
      </c>
    </row>
    <row r="187" spans="1:15">
      <c r="A187" t="s">
        <v>51</v>
      </c>
      <c r="B187" s="34">
        <v>40035</v>
      </c>
      <c r="C187">
        <v>18</v>
      </c>
      <c r="D187">
        <v>5.9351799999999999</v>
      </c>
      <c r="E187">
        <v>5.0079469999999997</v>
      </c>
      <c r="F187">
        <v>0.92723299999999997</v>
      </c>
      <c r="G187">
        <v>99</v>
      </c>
      <c r="H187">
        <v>0.54565010000000003</v>
      </c>
      <c r="I187">
        <v>0.77109240000000001</v>
      </c>
      <c r="J187">
        <v>0.92723299999999997</v>
      </c>
      <c r="K187">
        <v>1.0833740000000001</v>
      </c>
      <c r="L187">
        <v>1.308816</v>
      </c>
      <c r="M187">
        <v>0.29775079999999998</v>
      </c>
      <c r="N187">
        <v>8.8655499999999998E-2</v>
      </c>
      <c r="O187">
        <v>15</v>
      </c>
    </row>
    <row r="188" spans="1:15">
      <c r="A188" t="s">
        <v>51</v>
      </c>
      <c r="B188" s="34">
        <v>40035</v>
      </c>
      <c r="C188">
        <v>19</v>
      </c>
      <c r="D188">
        <v>5.553979</v>
      </c>
      <c r="E188">
        <v>6.1440020000000004</v>
      </c>
      <c r="F188">
        <v>-0.59002239999999995</v>
      </c>
      <c r="G188">
        <v>98</v>
      </c>
      <c r="H188">
        <v>-0.97160539999999995</v>
      </c>
      <c r="I188">
        <v>-0.74616309999999997</v>
      </c>
      <c r="J188">
        <v>-0.59002239999999995</v>
      </c>
      <c r="K188">
        <v>-0.43388169999999998</v>
      </c>
      <c r="L188">
        <v>-0.2084394</v>
      </c>
      <c r="M188">
        <v>0.29775079999999998</v>
      </c>
      <c r="N188">
        <v>8.8655499999999998E-2</v>
      </c>
      <c r="O188">
        <v>15</v>
      </c>
    </row>
    <row r="189" spans="1:15">
      <c r="A189" t="s">
        <v>51</v>
      </c>
      <c r="B189" s="34">
        <v>40035</v>
      </c>
      <c r="C189">
        <v>20</v>
      </c>
      <c r="D189">
        <v>5.2001609999999996</v>
      </c>
      <c r="E189">
        <v>5.2383860000000002</v>
      </c>
      <c r="F189">
        <v>-3.82254E-2</v>
      </c>
      <c r="G189">
        <v>96</v>
      </c>
      <c r="H189">
        <v>-0.41980840000000003</v>
      </c>
      <c r="I189">
        <v>-0.19436610000000001</v>
      </c>
      <c r="J189">
        <v>-3.82254E-2</v>
      </c>
      <c r="K189">
        <v>0.1179152</v>
      </c>
      <c r="L189">
        <v>0.34335759999999999</v>
      </c>
      <c r="M189">
        <v>0.29775079999999998</v>
      </c>
      <c r="N189">
        <v>8.8655499999999998E-2</v>
      </c>
      <c r="O189">
        <v>15</v>
      </c>
    </row>
    <row r="190" spans="1:15">
      <c r="A190" t="s">
        <v>51</v>
      </c>
      <c r="B190" s="34">
        <v>40035</v>
      </c>
      <c r="C190">
        <v>21</v>
      </c>
      <c r="D190">
        <v>4.9455980000000004</v>
      </c>
      <c r="E190">
        <v>4.7984400000000003</v>
      </c>
      <c r="F190">
        <v>0.14715800000000001</v>
      </c>
      <c r="G190">
        <v>93</v>
      </c>
      <c r="H190">
        <v>-0.23442499999999999</v>
      </c>
      <c r="I190">
        <v>-8.9826999999999997E-3</v>
      </c>
      <c r="J190">
        <v>0.14715800000000001</v>
      </c>
      <c r="K190">
        <v>0.30329869999999998</v>
      </c>
      <c r="L190">
        <v>0.52874100000000002</v>
      </c>
      <c r="M190">
        <v>0.29775079999999998</v>
      </c>
      <c r="N190">
        <v>8.8655499999999998E-2</v>
      </c>
      <c r="O190">
        <v>15</v>
      </c>
    </row>
    <row r="191" spans="1:15">
      <c r="A191" t="s">
        <v>51</v>
      </c>
      <c r="B191" s="34">
        <v>40035</v>
      </c>
      <c r="C191">
        <v>22</v>
      </c>
      <c r="D191">
        <v>4.9158679999999997</v>
      </c>
      <c r="E191">
        <v>4.7501480000000003</v>
      </c>
      <c r="F191">
        <v>0.1657199</v>
      </c>
      <c r="G191">
        <v>89.5</v>
      </c>
      <c r="H191">
        <v>-0.21586320000000001</v>
      </c>
      <c r="I191">
        <v>9.5791999999999995E-3</v>
      </c>
      <c r="J191">
        <v>0.1657199</v>
      </c>
      <c r="K191">
        <v>0.32186049999999999</v>
      </c>
      <c r="L191">
        <v>0.54730279999999998</v>
      </c>
      <c r="M191">
        <v>0.29775079999999998</v>
      </c>
      <c r="N191">
        <v>8.8655499999999998E-2</v>
      </c>
      <c r="O191">
        <v>15</v>
      </c>
    </row>
    <row r="192" spans="1:15">
      <c r="A192" t="s">
        <v>51</v>
      </c>
      <c r="B192" s="34">
        <v>40035</v>
      </c>
      <c r="C192">
        <v>23</v>
      </c>
      <c r="D192">
        <v>4.3652449999999998</v>
      </c>
      <c r="E192">
        <v>4.28437</v>
      </c>
      <c r="F192">
        <v>8.0875500000000003E-2</v>
      </c>
      <c r="G192">
        <v>86</v>
      </c>
      <c r="H192">
        <v>-0.30070750000000002</v>
      </c>
      <c r="I192">
        <v>-7.5265200000000004E-2</v>
      </c>
      <c r="J192">
        <v>8.0875500000000003E-2</v>
      </c>
      <c r="K192">
        <v>0.23701620000000001</v>
      </c>
      <c r="L192">
        <v>0.46245849999999999</v>
      </c>
      <c r="M192">
        <v>0.29775079999999998</v>
      </c>
      <c r="N192">
        <v>8.8655499999999998E-2</v>
      </c>
      <c r="O192">
        <v>15</v>
      </c>
    </row>
    <row r="193" spans="1:15">
      <c r="A193" t="s">
        <v>51</v>
      </c>
      <c r="B193" s="34">
        <v>40035</v>
      </c>
      <c r="C193">
        <v>24</v>
      </c>
      <c r="D193">
        <v>3.5201920000000002</v>
      </c>
      <c r="E193">
        <v>3.4308649999999998</v>
      </c>
      <c r="F193">
        <v>8.9327000000000004E-2</v>
      </c>
      <c r="G193">
        <v>85</v>
      </c>
      <c r="H193">
        <v>-0.29225600000000002</v>
      </c>
      <c r="I193">
        <v>-6.6813700000000004E-2</v>
      </c>
      <c r="J193">
        <v>8.9327000000000004E-2</v>
      </c>
      <c r="K193">
        <v>0.24546770000000001</v>
      </c>
      <c r="L193">
        <v>0.47091</v>
      </c>
      <c r="M193">
        <v>0.29775079999999998</v>
      </c>
      <c r="N193">
        <v>8.8655499999999998E-2</v>
      </c>
      <c r="O193">
        <v>15</v>
      </c>
    </row>
    <row r="194" spans="1:15">
      <c r="A194" t="s">
        <v>51</v>
      </c>
      <c r="B194" s="34">
        <v>40036</v>
      </c>
      <c r="C194">
        <v>1</v>
      </c>
      <c r="D194">
        <v>3.2318440000000002</v>
      </c>
      <c r="E194">
        <v>3.289866</v>
      </c>
      <c r="F194">
        <v>-5.8021900000000001E-2</v>
      </c>
      <c r="G194">
        <v>83</v>
      </c>
      <c r="H194">
        <v>-0.43960490000000002</v>
      </c>
      <c r="I194">
        <v>-0.21416260000000001</v>
      </c>
      <c r="J194">
        <v>-5.8021900000000001E-2</v>
      </c>
      <c r="K194">
        <v>9.8118700000000003E-2</v>
      </c>
      <c r="L194">
        <v>0.32356099999999999</v>
      </c>
      <c r="M194">
        <v>0.29775079999999998</v>
      </c>
      <c r="N194">
        <v>8.8655499999999998E-2</v>
      </c>
      <c r="O194">
        <v>15</v>
      </c>
    </row>
    <row r="195" spans="1:15">
      <c r="A195" t="s">
        <v>51</v>
      </c>
      <c r="B195" s="34">
        <v>40036</v>
      </c>
      <c r="C195">
        <v>2</v>
      </c>
      <c r="D195">
        <v>3.2827989999999998</v>
      </c>
      <c r="E195">
        <v>3.2399279999999999</v>
      </c>
      <c r="F195">
        <v>4.2871399999999997E-2</v>
      </c>
      <c r="G195">
        <v>79.5</v>
      </c>
      <c r="H195">
        <v>-0.3387116</v>
      </c>
      <c r="I195">
        <v>-0.1132693</v>
      </c>
      <c r="J195">
        <v>4.2871399999999997E-2</v>
      </c>
      <c r="K195">
        <v>0.1990121</v>
      </c>
      <c r="L195">
        <v>0.42445440000000001</v>
      </c>
      <c r="M195">
        <v>0.29775079999999998</v>
      </c>
      <c r="N195">
        <v>8.8655499999999998E-2</v>
      </c>
      <c r="O195">
        <v>15</v>
      </c>
    </row>
    <row r="196" spans="1:15">
      <c r="A196" t="s">
        <v>51</v>
      </c>
      <c r="B196" s="34">
        <v>40036</v>
      </c>
      <c r="C196">
        <v>3</v>
      </c>
      <c r="D196">
        <v>3.2609720000000002</v>
      </c>
      <c r="E196">
        <v>3.2391209999999999</v>
      </c>
      <c r="F196">
        <v>2.1850999999999999E-2</v>
      </c>
      <c r="G196">
        <v>77.5</v>
      </c>
      <c r="H196">
        <v>-0.359732</v>
      </c>
      <c r="I196">
        <v>-0.13428970000000001</v>
      </c>
      <c r="J196">
        <v>2.1850999999999999E-2</v>
      </c>
      <c r="K196">
        <v>0.1779916</v>
      </c>
      <c r="L196">
        <v>0.40343400000000001</v>
      </c>
      <c r="M196">
        <v>0.29775079999999998</v>
      </c>
      <c r="N196">
        <v>8.8655499999999998E-2</v>
      </c>
      <c r="O196">
        <v>15</v>
      </c>
    </row>
    <row r="197" spans="1:15">
      <c r="A197" t="s">
        <v>51</v>
      </c>
      <c r="B197" s="34">
        <v>40036</v>
      </c>
      <c r="C197">
        <v>4</v>
      </c>
      <c r="D197">
        <v>3.1815359999999999</v>
      </c>
      <c r="E197">
        <v>3.146201</v>
      </c>
      <c r="F197">
        <v>3.5334999999999998E-2</v>
      </c>
      <c r="G197">
        <v>76</v>
      </c>
      <c r="H197">
        <v>-0.346248</v>
      </c>
      <c r="I197">
        <v>-0.1208057</v>
      </c>
      <c r="J197">
        <v>3.5334999999999998E-2</v>
      </c>
      <c r="K197">
        <v>0.1914757</v>
      </c>
      <c r="L197">
        <v>0.41691800000000001</v>
      </c>
      <c r="M197">
        <v>0.29775079999999998</v>
      </c>
      <c r="N197">
        <v>8.8655499999999998E-2</v>
      </c>
      <c r="O197">
        <v>15</v>
      </c>
    </row>
    <row r="198" spans="1:15">
      <c r="A198" t="s">
        <v>51</v>
      </c>
      <c r="B198" s="34">
        <v>40036</v>
      </c>
      <c r="C198">
        <v>5</v>
      </c>
      <c r="D198">
        <v>3.3623970000000001</v>
      </c>
      <c r="E198">
        <v>3.3834749999999998</v>
      </c>
      <c r="F198">
        <v>-2.1077200000000001E-2</v>
      </c>
      <c r="G198">
        <v>75.5</v>
      </c>
      <c r="H198">
        <v>-0.40266020000000002</v>
      </c>
      <c r="I198">
        <v>-0.17721790000000001</v>
      </c>
      <c r="J198">
        <v>-2.1077200000000001E-2</v>
      </c>
      <c r="K198">
        <v>0.1350635</v>
      </c>
      <c r="L198">
        <v>0.36050579999999999</v>
      </c>
      <c r="M198">
        <v>0.29775079999999998</v>
      </c>
      <c r="N198">
        <v>8.8655499999999998E-2</v>
      </c>
      <c r="O198">
        <v>15</v>
      </c>
    </row>
    <row r="199" spans="1:15">
      <c r="A199" t="s">
        <v>51</v>
      </c>
      <c r="B199" s="34">
        <v>40036</v>
      </c>
      <c r="C199">
        <v>6</v>
      </c>
      <c r="D199">
        <v>3.6164860000000001</v>
      </c>
      <c r="E199">
        <v>3.6876139999999999</v>
      </c>
      <c r="F199">
        <v>-7.1128200000000003E-2</v>
      </c>
      <c r="G199">
        <v>74.5</v>
      </c>
      <c r="H199">
        <v>-0.45271119999999998</v>
      </c>
      <c r="I199">
        <v>-0.2272689</v>
      </c>
      <c r="J199">
        <v>-7.1128200000000003E-2</v>
      </c>
      <c r="K199">
        <v>8.5012400000000002E-2</v>
      </c>
      <c r="L199">
        <v>0.31045479999999998</v>
      </c>
      <c r="M199">
        <v>0.29775079999999998</v>
      </c>
      <c r="N199">
        <v>8.8655499999999998E-2</v>
      </c>
      <c r="O199">
        <v>15</v>
      </c>
    </row>
    <row r="200" spans="1:15">
      <c r="A200" t="s">
        <v>51</v>
      </c>
      <c r="B200" s="34">
        <v>40036</v>
      </c>
      <c r="C200">
        <v>7</v>
      </c>
      <c r="D200">
        <v>3.111078</v>
      </c>
      <c r="E200">
        <v>3.2730220000000001</v>
      </c>
      <c r="F200">
        <v>-0.16194449999999999</v>
      </c>
      <c r="G200">
        <v>75</v>
      </c>
      <c r="H200">
        <v>-0.54352750000000005</v>
      </c>
      <c r="I200">
        <v>-0.31808520000000001</v>
      </c>
      <c r="J200">
        <v>-0.16194449999999999</v>
      </c>
      <c r="K200">
        <v>-5.8038999999999999E-3</v>
      </c>
      <c r="L200">
        <v>0.21963849999999999</v>
      </c>
      <c r="M200">
        <v>0.29775079999999998</v>
      </c>
      <c r="N200">
        <v>8.8655499999999998E-2</v>
      </c>
      <c r="O200">
        <v>15</v>
      </c>
    </row>
    <row r="201" spans="1:15">
      <c r="A201" t="s">
        <v>51</v>
      </c>
      <c r="B201" s="34">
        <v>40036</v>
      </c>
      <c r="C201">
        <v>8</v>
      </c>
      <c r="D201">
        <v>3.5883720000000001</v>
      </c>
      <c r="E201">
        <v>3.5368409999999999</v>
      </c>
      <c r="F201">
        <v>5.1530300000000001E-2</v>
      </c>
      <c r="G201">
        <v>79</v>
      </c>
      <c r="H201">
        <v>-0.33005269999999998</v>
      </c>
      <c r="I201">
        <v>-0.10461040000000001</v>
      </c>
      <c r="J201">
        <v>5.1530300000000001E-2</v>
      </c>
      <c r="K201">
        <v>0.20767099999999999</v>
      </c>
      <c r="L201">
        <v>0.43311329999999998</v>
      </c>
      <c r="M201">
        <v>0.29775079999999998</v>
      </c>
      <c r="N201">
        <v>8.8655499999999998E-2</v>
      </c>
      <c r="O201">
        <v>15</v>
      </c>
    </row>
    <row r="202" spans="1:15">
      <c r="A202" t="s">
        <v>51</v>
      </c>
      <c r="B202" s="34">
        <v>40036</v>
      </c>
      <c r="C202">
        <v>9</v>
      </c>
      <c r="D202">
        <v>4.5816910000000002</v>
      </c>
      <c r="E202">
        <v>4.5123090000000001</v>
      </c>
      <c r="F202">
        <v>6.9381600000000002E-2</v>
      </c>
      <c r="G202">
        <v>85</v>
      </c>
      <c r="H202">
        <v>-0.31220140000000002</v>
      </c>
      <c r="I202">
        <v>-8.6759000000000003E-2</v>
      </c>
      <c r="J202">
        <v>6.9381600000000002E-2</v>
      </c>
      <c r="K202">
        <v>0.22552230000000001</v>
      </c>
      <c r="L202">
        <v>0.45096459999999999</v>
      </c>
      <c r="M202">
        <v>0.29775079999999998</v>
      </c>
      <c r="N202">
        <v>8.8655499999999998E-2</v>
      </c>
      <c r="O202">
        <v>15</v>
      </c>
    </row>
    <row r="203" spans="1:15">
      <c r="A203" t="s">
        <v>51</v>
      </c>
      <c r="B203" s="34">
        <v>40036</v>
      </c>
      <c r="C203">
        <v>10</v>
      </c>
      <c r="D203">
        <v>5.3768320000000003</v>
      </c>
      <c r="E203">
        <v>5.4886169999999996</v>
      </c>
      <c r="F203">
        <v>-0.1117852</v>
      </c>
      <c r="G203">
        <v>89.5</v>
      </c>
      <c r="H203">
        <v>-0.49336819999999998</v>
      </c>
      <c r="I203">
        <v>-0.26792589999999999</v>
      </c>
      <c r="J203">
        <v>-0.1117852</v>
      </c>
      <c r="K203">
        <v>4.4355499999999999E-2</v>
      </c>
      <c r="L203">
        <v>0.26979779999999998</v>
      </c>
      <c r="M203">
        <v>0.29775079999999998</v>
      </c>
      <c r="N203">
        <v>8.8655499999999998E-2</v>
      </c>
      <c r="O203">
        <v>15</v>
      </c>
    </row>
    <row r="204" spans="1:15">
      <c r="A204" t="s">
        <v>51</v>
      </c>
      <c r="B204" s="34">
        <v>40036</v>
      </c>
      <c r="C204">
        <v>11</v>
      </c>
      <c r="D204">
        <v>5.9572279999999997</v>
      </c>
      <c r="E204">
        <v>5.9349780000000001</v>
      </c>
      <c r="F204">
        <v>2.2249700000000001E-2</v>
      </c>
      <c r="G204">
        <v>92.5</v>
      </c>
      <c r="H204">
        <v>-0.35933330000000002</v>
      </c>
      <c r="I204">
        <v>-0.13389100000000001</v>
      </c>
      <c r="J204">
        <v>2.2249700000000001E-2</v>
      </c>
      <c r="K204">
        <v>0.1783904</v>
      </c>
      <c r="L204">
        <v>0.40383269999999999</v>
      </c>
      <c r="M204">
        <v>0.29775079999999998</v>
      </c>
      <c r="N204">
        <v>8.8655499999999998E-2</v>
      </c>
      <c r="O204">
        <v>15</v>
      </c>
    </row>
    <row r="205" spans="1:15">
      <c r="A205" t="s">
        <v>51</v>
      </c>
      <c r="B205" s="34">
        <v>40036</v>
      </c>
      <c r="C205">
        <v>12</v>
      </c>
      <c r="D205">
        <v>6.0345639999999996</v>
      </c>
      <c r="E205">
        <v>6.0081740000000003</v>
      </c>
      <c r="F205">
        <v>2.6389699999999999E-2</v>
      </c>
      <c r="G205">
        <v>94.5</v>
      </c>
      <c r="H205">
        <v>-0.35519329999999999</v>
      </c>
      <c r="I205">
        <v>-0.1297509</v>
      </c>
      <c r="J205">
        <v>2.6389699999999999E-2</v>
      </c>
      <c r="K205">
        <v>0.18253040000000001</v>
      </c>
      <c r="L205">
        <v>0.40797280000000002</v>
      </c>
      <c r="M205">
        <v>0.29775079999999998</v>
      </c>
      <c r="N205">
        <v>8.8655499999999998E-2</v>
      </c>
      <c r="O205">
        <v>15</v>
      </c>
    </row>
    <row r="206" spans="1:15">
      <c r="A206" t="s">
        <v>51</v>
      </c>
      <c r="B206" s="34">
        <v>40036</v>
      </c>
      <c r="C206">
        <v>13</v>
      </c>
      <c r="D206">
        <v>6.2115549999999997</v>
      </c>
      <c r="E206">
        <v>6.0656980000000003</v>
      </c>
      <c r="F206">
        <v>0.14585690000000001</v>
      </c>
      <c r="G206">
        <v>96.5</v>
      </c>
      <c r="H206">
        <v>-0.23572609999999999</v>
      </c>
      <c r="I206">
        <v>-1.0283799999999999E-2</v>
      </c>
      <c r="J206">
        <v>0.14585690000000001</v>
      </c>
      <c r="K206">
        <v>0.30199759999999998</v>
      </c>
      <c r="L206">
        <v>0.52743989999999996</v>
      </c>
      <c r="M206">
        <v>0.29775079999999998</v>
      </c>
      <c r="N206">
        <v>8.8655499999999998E-2</v>
      </c>
      <c r="O206">
        <v>15</v>
      </c>
    </row>
    <row r="207" spans="1:15">
      <c r="A207" t="s">
        <v>51</v>
      </c>
      <c r="B207" s="34">
        <v>40036</v>
      </c>
      <c r="C207">
        <v>14</v>
      </c>
      <c r="D207">
        <v>6.3413760000000003</v>
      </c>
      <c r="E207">
        <v>6.4744380000000001</v>
      </c>
      <c r="F207">
        <v>-0.13306180000000001</v>
      </c>
      <c r="G207">
        <v>98.5</v>
      </c>
      <c r="H207">
        <v>-0.51464480000000001</v>
      </c>
      <c r="I207">
        <v>-0.28920249999999997</v>
      </c>
      <c r="J207">
        <v>-0.13306180000000001</v>
      </c>
      <c r="K207">
        <v>2.3078899999999999E-2</v>
      </c>
      <c r="L207">
        <v>0.2485212</v>
      </c>
      <c r="M207">
        <v>0.29775079999999998</v>
      </c>
      <c r="N207">
        <v>8.8655499999999998E-2</v>
      </c>
      <c r="O207">
        <v>15</v>
      </c>
    </row>
    <row r="208" spans="1:15">
      <c r="A208" t="s">
        <v>51</v>
      </c>
      <c r="B208" s="34">
        <v>40036</v>
      </c>
      <c r="C208">
        <v>15</v>
      </c>
      <c r="D208">
        <v>6.4669869999999996</v>
      </c>
      <c r="E208">
        <v>6.5507330000000001</v>
      </c>
      <c r="F208">
        <v>-8.3746399999999999E-2</v>
      </c>
      <c r="G208">
        <v>99.5</v>
      </c>
      <c r="H208">
        <v>-0.4653294</v>
      </c>
      <c r="I208">
        <v>-0.23988709999999999</v>
      </c>
      <c r="J208">
        <v>-8.3746399999999999E-2</v>
      </c>
      <c r="K208">
        <v>7.2394299999999995E-2</v>
      </c>
      <c r="L208">
        <v>0.29783660000000001</v>
      </c>
      <c r="M208">
        <v>0.29775079999999998</v>
      </c>
      <c r="N208">
        <v>8.8655499999999998E-2</v>
      </c>
      <c r="O208">
        <v>15</v>
      </c>
    </row>
    <row r="209" spans="1:15">
      <c r="A209" t="s">
        <v>51</v>
      </c>
      <c r="B209" s="34">
        <v>40036</v>
      </c>
      <c r="C209">
        <v>16</v>
      </c>
      <c r="D209">
        <v>6.5696450000000004</v>
      </c>
      <c r="E209">
        <v>6.3743439999999998</v>
      </c>
      <c r="F209">
        <v>0.19530120000000001</v>
      </c>
      <c r="G209">
        <v>101</v>
      </c>
      <c r="H209">
        <v>-0.1862818</v>
      </c>
      <c r="I209">
        <v>3.9160599999999997E-2</v>
      </c>
      <c r="J209">
        <v>0.19530120000000001</v>
      </c>
      <c r="K209">
        <v>0.35144189999999997</v>
      </c>
      <c r="L209">
        <v>0.57688430000000002</v>
      </c>
      <c r="M209">
        <v>0.29775079999999998</v>
      </c>
      <c r="N209">
        <v>8.8655499999999998E-2</v>
      </c>
      <c r="O209">
        <v>15</v>
      </c>
    </row>
    <row r="210" spans="1:15">
      <c r="A210" t="s">
        <v>51</v>
      </c>
      <c r="B210" s="34">
        <v>40036</v>
      </c>
      <c r="C210">
        <v>17</v>
      </c>
      <c r="D210">
        <v>6.3572110000000004</v>
      </c>
      <c r="E210">
        <v>5.9384240000000004</v>
      </c>
      <c r="F210">
        <v>0.41878700000000002</v>
      </c>
      <c r="G210">
        <v>101.5</v>
      </c>
      <c r="H210">
        <v>3.7204000000000001E-2</v>
      </c>
      <c r="I210">
        <v>0.2626463</v>
      </c>
      <c r="J210">
        <v>0.41878700000000002</v>
      </c>
      <c r="K210">
        <v>0.57492770000000004</v>
      </c>
      <c r="L210">
        <v>0.80037000000000003</v>
      </c>
      <c r="M210">
        <v>0.29775079999999998</v>
      </c>
      <c r="N210">
        <v>8.8655499999999998E-2</v>
      </c>
      <c r="O210">
        <v>15</v>
      </c>
    </row>
    <row r="211" spans="1:15">
      <c r="A211" t="s">
        <v>51</v>
      </c>
      <c r="B211" s="34">
        <v>40036</v>
      </c>
      <c r="C211">
        <v>18</v>
      </c>
      <c r="D211">
        <v>6.0842260000000001</v>
      </c>
      <c r="E211">
        <v>5.4403519999999999</v>
      </c>
      <c r="F211">
        <v>0.64387439999999996</v>
      </c>
      <c r="G211">
        <v>102</v>
      </c>
      <c r="H211">
        <v>0.26229140000000001</v>
      </c>
      <c r="I211">
        <v>0.48773369999999999</v>
      </c>
      <c r="J211">
        <v>0.64387439999999996</v>
      </c>
      <c r="K211">
        <v>0.80001509999999998</v>
      </c>
      <c r="L211">
        <v>1.0254570000000001</v>
      </c>
      <c r="M211">
        <v>0.29775079999999998</v>
      </c>
      <c r="N211">
        <v>8.8655499999999998E-2</v>
      </c>
      <c r="O211">
        <v>15</v>
      </c>
    </row>
    <row r="212" spans="1:15">
      <c r="A212" t="s">
        <v>51</v>
      </c>
      <c r="B212" s="34">
        <v>40036</v>
      </c>
      <c r="C212">
        <v>19</v>
      </c>
      <c r="D212">
        <v>5.7604420000000003</v>
      </c>
      <c r="E212">
        <v>6.3897170000000001</v>
      </c>
      <c r="F212">
        <v>-0.62927440000000001</v>
      </c>
      <c r="G212">
        <v>100.5</v>
      </c>
      <c r="H212">
        <v>-1.0108569999999999</v>
      </c>
      <c r="I212">
        <v>-0.78541510000000003</v>
      </c>
      <c r="J212">
        <v>-0.62927440000000001</v>
      </c>
      <c r="K212">
        <v>-0.47313369999999999</v>
      </c>
      <c r="L212">
        <v>-0.24769140000000001</v>
      </c>
      <c r="M212">
        <v>0.29775079999999998</v>
      </c>
      <c r="N212">
        <v>8.8655499999999998E-2</v>
      </c>
      <c r="O212">
        <v>15</v>
      </c>
    </row>
    <row r="213" spans="1:15">
      <c r="A213" t="s">
        <v>51</v>
      </c>
      <c r="B213" s="34">
        <v>40036</v>
      </c>
      <c r="C213">
        <v>20</v>
      </c>
      <c r="D213">
        <v>5.2328510000000001</v>
      </c>
      <c r="E213">
        <v>5.3149199999999999</v>
      </c>
      <c r="F213">
        <v>-8.2069199999999995E-2</v>
      </c>
      <c r="G213">
        <v>97</v>
      </c>
      <c r="H213">
        <v>-0.46365220000000001</v>
      </c>
      <c r="I213">
        <v>-0.2382099</v>
      </c>
      <c r="J213">
        <v>-8.2069199999999995E-2</v>
      </c>
      <c r="K213">
        <v>7.4071399999999996E-2</v>
      </c>
      <c r="L213">
        <v>0.2995138</v>
      </c>
      <c r="M213">
        <v>0.29775079999999998</v>
      </c>
      <c r="N213">
        <v>8.8655499999999998E-2</v>
      </c>
      <c r="O213">
        <v>15</v>
      </c>
    </row>
    <row r="214" spans="1:15">
      <c r="A214" t="s">
        <v>51</v>
      </c>
      <c r="B214" s="34">
        <v>40036</v>
      </c>
      <c r="C214">
        <v>21</v>
      </c>
      <c r="D214">
        <v>4.9961390000000003</v>
      </c>
      <c r="E214">
        <v>4.9237970000000004</v>
      </c>
      <c r="F214">
        <v>7.2342199999999995E-2</v>
      </c>
      <c r="G214">
        <v>94.5</v>
      </c>
      <c r="H214">
        <v>-0.30924079999999998</v>
      </c>
      <c r="I214">
        <v>-8.3798499999999998E-2</v>
      </c>
      <c r="J214">
        <v>7.2342199999999995E-2</v>
      </c>
      <c r="K214">
        <v>0.22848289999999999</v>
      </c>
      <c r="L214">
        <v>0.45392519999999997</v>
      </c>
      <c r="M214">
        <v>0.29775079999999998</v>
      </c>
      <c r="N214">
        <v>8.8655499999999998E-2</v>
      </c>
      <c r="O214">
        <v>15</v>
      </c>
    </row>
    <row r="215" spans="1:15">
      <c r="A215" t="s">
        <v>51</v>
      </c>
      <c r="B215" s="34">
        <v>40036</v>
      </c>
      <c r="C215">
        <v>22</v>
      </c>
      <c r="D215">
        <v>4.9927580000000003</v>
      </c>
      <c r="E215">
        <v>4.9377420000000001</v>
      </c>
      <c r="F215">
        <v>5.5016099999999998E-2</v>
      </c>
      <c r="G215">
        <v>92</v>
      </c>
      <c r="H215">
        <v>-0.32656689999999999</v>
      </c>
      <c r="I215">
        <v>-0.10112450000000001</v>
      </c>
      <c r="J215">
        <v>5.5016099999999998E-2</v>
      </c>
      <c r="K215">
        <v>0.21115680000000001</v>
      </c>
      <c r="L215">
        <v>0.43659910000000002</v>
      </c>
      <c r="M215">
        <v>0.29775079999999998</v>
      </c>
      <c r="N215">
        <v>8.8655499999999998E-2</v>
      </c>
      <c r="O215">
        <v>15</v>
      </c>
    </row>
    <row r="216" spans="1:15">
      <c r="A216" t="s">
        <v>51</v>
      </c>
      <c r="B216" s="34">
        <v>40036</v>
      </c>
      <c r="C216">
        <v>23</v>
      </c>
      <c r="D216">
        <v>4.4656789999999997</v>
      </c>
      <c r="E216">
        <v>4.4366669999999999</v>
      </c>
      <c r="F216">
        <v>2.90119E-2</v>
      </c>
      <c r="G216">
        <v>88.5</v>
      </c>
      <c r="H216">
        <v>-0.35257110000000003</v>
      </c>
      <c r="I216">
        <v>-0.12712879999999999</v>
      </c>
      <c r="J216">
        <v>2.90119E-2</v>
      </c>
      <c r="K216">
        <v>0.1851525</v>
      </c>
      <c r="L216">
        <v>0.41059489999999998</v>
      </c>
      <c r="M216">
        <v>0.29775079999999998</v>
      </c>
      <c r="N216">
        <v>8.8655499999999998E-2</v>
      </c>
      <c r="O216">
        <v>15</v>
      </c>
    </row>
    <row r="217" spans="1:15">
      <c r="A217" t="s">
        <v>51</v>
      </c>
      <c r="B217" s="34">
        <v>40036</v>
      </c>
      <c r="C217">
        <v>24</v>
      </c>
      <c r="D217">
        <v>3.5631930000000001</v>
      </c>
      <c r="E217">
        <v>3.5272039999999998</v>
      </c>
      <c r="F217">
        <v>3.5988800000000001E-2</v>
      </c>
      <c r="G217">
        <v>85.5</v>
      </c>
      <c r="H217">
        <v>-0.34559420000000002</v>
      </c>
      <c r="I217">
        <v>-0.12015190000000001</v>
      </c>
      <c r="J217">
        <v>3.5988800000000001E-2</v>
      </c>
      <c r="K217">
        <v>0.19212950000000001</v>
      </c>
      <c r="L217">
        <v>0.41757179999999999</v>
      </c>
      <c r="M217">
        <v>0.29775079999999998</v>
      </c>
      <c r="N217">
        <v>8.8655499999999998E-2</v>
      </c>
      <c r="O217">
        <v>15</v>
      </c>
    </row>
    <row r="218" spans="1:15">
      <c r="A218" t="s">
        <v>51</v>
      </c>
      <c r="B218" s="34">
        <v>40043</v>
      </c>
      <c r="C218">
        <v>1</v>
      </c>
      <c r="D218">
        <v>3.1970559999999999</v>
      </c>
      <c r="E218">
        <v>3.152323</v>
      </c>
      <c r="F218">
        <v>4.47327E-2</v>
      </c>
      <c r="G218">
        <v>79.5</v>
      </c>
      <c r="H218">
        <v>-0.33685029999999999</v>
      </c>
      <c r="I218">
        <v>-0.11140799999999999</v>
      </c>
      <c r="J218">
        <v>4.47327E-2</v>
      </c>
      <c r="K218">
        <v>0.20087340000000001</v>
      </c>
      <c r="L218">
        <v>0.42631570000000002</v>
      </c>
      <c r="M218">
        <v>0.29775079999999998</v>
      </c>
      <c r="N218">
        <v>8.8655499999999998E-2</v>
      </c>
      <c r="O218">
        <v>15</v>
      </c>
    </row>
    <row r="219" spans="1:15">
      <c r="A219" t="s">
        <v>51</v>
      </c>
      <c r="B219" s="34">
        <v>40043</v>
      </c>
      <c r="C219">
        <v>2</v>
      </c>
      <c r="D219">
        <v>3.2256860000000001</v>
      </c>
      <c r="E219">
        <v>3.1448339999999999</v>
      </c>
      <c r="F219">
        <v>8.0852400000000005E-2</v>
      </c>
      <c r="G219">
        <v>76.5</v>
      </c>
      <c r="H219">
        <v>-0.30073060000000001</v>
      </c>
      <c r="I219">
        <v>-7.5288300000000002E-2</v>
      </c>
      <c r="J219">
        <v>8.0852400000000005E-2</v>
      </c>
      <c r="K219">
        <v>0.23699310000000001</v>
      </c>
      <c r="L219">
        <v>0.4624354</v>
      </c>
      <c r="M219">
        <v>0.29775079999999998</v>
      </c>
      <c r="N219">
        <v>8.8655499999999998E-2</v>
      </c>
      <c r="O219">
        <v>15</v>
      </c>
    </row>
    <row r="220" spans="1:15">
      <c r="A220" t="s">
        <v>51</v>
      </c>
      <c r="B220" s="34">
        <v>40043</v>
      </c>
      <c r="C220">
        <v>3</v>
      </c>
      <c r="D220">
        <v>3.1792739999999999</v>
      </c>
      <c r="E220">
        <v>3.115472</v>
      </c>
      <c r="F220">
        <v>6.3801300000000005E-2</v>
      </c>
      <c r="G220">
        <v>74.5</v>
      </c>
      <c r="H220">
        <v>-0.3177817</v>
      </c>
      <c r="I220">
        <v>-9.2339299999999999E-2</v>
      </c>
      <c r="J220">
        <v>6.3801300000000005E-2</v>
      </c>
      <c r="K220">
        <v>0.219942</v>
      </c>
      <c r="L220">
        <v>0.44538440000000001</v>
      </c>
      <c r="M220">
        <v>0.29775079999999998</v>
      </c>
      <c r="N220">
        <v>8.8655499999999998E-2</v>
      </c>
      <c r="O220">
        <v>15</v>
      </c>
    </row>
    <row r="221" spans="1:15">
      <c r="A221" t="s">
        <v>51</v>
      </c>
      <c r="B221" s="34">
        <v>40043</v>
      </c>
      <c r="C221">
        <v>4</v>
      </c>
      <c r="D221">
        <v>3.0890529999999998</v>
      </c>
      <c r="E221">
        <v>3.0056889999999998</v>
      </c>
      <c r="F221">
        <v>8.3364300000000002E-2</v>
      </c>
      <c r="G221">
        <v>73</v>
      </c>
      <c r="H221">
        <v>-0.2982187</v>
      </c>
      <c r="I221">
        <v>-7.2776400000000005E-2</v>
      </c>
      <c r="J221">
        <v>8.3364300000000002E-2</v>
      </c>
      <c r="K221">
        <v>0.23950489999999999</v>
      </c>
      <c r="L221">
        <v>0.46494730000000001</v>
      </c>
      <c r="M221">
        <v>0.29775079999999998</v>
      </c>
      <c r="N221">
        <v>8.8655499999999998E-2</v>
      </c>
      <c r="O221">
        <v>15</v>
      </c>
    </row>
    <row r="222" spans="1:15">
      <c r="A222" t="s">
        <v>51</v>
      </c>
      <c r="B222" s="34">
        <v>40043</v>
      </c>
      <c r="C222">
        <v>5</v>
      </c>
      <c r="D222">
        <v>3.204348</v>
      </c>
      <c r="E222">
        <v>3.1817549999999999</v>
      </c>
      <c r="F222">
        <v>2.25928E-2</v>
      </c>
      <c r="G222">
        <v>71.5</v>
      </c>
      <c r="H222">
        <v>-0.35899019999999998</v>
      </c>
      <c r="I222">
        <v>-0.13354779999999999</v>
      </c>
      <c r="J222">
        <v>2.25928E-2</v>
      </c>
      <c r="K222">
        <v>0.17873349999999999</v>
      </c>
      <c r="L222">
        <v>0.40417579999999997</v>
      </c>
      <c r="M222">
        <v>0.29775079999999998</v>
      </c>
      <c r="N222">
        <v>8.8655499999999998E-2</v>
      </c>
      <c r="O222">
        <v>15</v>
      </c>
    </row>
    <row r="223" spans="1:15">
      <c r="A223" t="s">
        <v>51</v>
      </c>
      <c r="B223" s="34">
        <v>40043</v>
      </c>
      <c r="C223">
        <v>6</v>
      </c>
      <c r="D223">
        <v>3.436328</v>
      </c>
      <c r="E223">
        <v>3.5541390000000002</v>
      </c>
      <c r="F223">
        <v>-0.117811</v>
      </c>
      <c r="G223">
        <v>70</v>
      </c>
      <c r="H223">
        <v>-0.49939410000000001</v>
      </c>
      <c r="I223">
        <v>-0.27395170000000002</v>
      </c>
      <c r="J223">
        <v>-0.117811</v>
      </c>
      <c r="K223">
        <v>3.8329599999999998E-2</v>
      </c>
      <c r="L223">
        <v>0.26377200000000001</v>
      </c>
      <c r="M223">
        <v>0.29775079999999998</v>
      </c>
      <c r="N223">
        <v>8.8655499999999998E-2</v>
      </c>
      <c r="O223">
        <v>15</v>
      </c>
    </row>
    <row r="224" spans="1:15">
      <c r="A224" t="s">
        <v>51</v>
      </c>
      <c r="B224" s="34">
        <v>40043</v>
      </c>
      <c r="C224">
        <v>7</v>
      </c>
      <c r="D224">
        <v>3.0731120000000001</v>
      </c>
      <c r="E224">
        <v>3.1261749999999999</v>
      </c>
      <c r="F224">
        <v>-5.30635E-2</v>
      </c>
      <c r="G224">
        <v>70</v>
      </c>
      <c r="H224">
        <v>-0.43464649999999999</v>
      </c>
      <c r="I224">
        <v>-0.20920420000000001</v>
      </c>
      <c r="J224">
        <v>-5.30635E-2</v>
      </c>
      <c r="K224">
        <v>0.10307719999999999</v>
      </c>
      <c r="L224">
        <v>0.32851950000000002</v>
      </c>
      <c r="M224">
        <v>0.29775079999999998</v>
      </c>
      <c r="N224">
        <v>8.8655499999999998E-2</v>
      </c>
      <c r="O224">
        <v>15</v>
      </c>
    </row>
    <row r="225" spans="1:15">
      <c r="A225" t="s">
        <v>51</v>
      </c>
      <c r="B225" s="34">
        <v>40043</v>
      </c>
      <c r="C225">
        <v>8</v>
      </c>
      <c r="D225">
        <v>3.2059980000000001</v>
      </c>
      <c r="E225">
        <v>3.1820240000000002</v>
      </c>
      <c r="F225">
        <v>2.3973999999999999E-2</v>
      </c>
      <c r="G225">
        <v>70.5</v>
      </c>
      <c r="H225">
        <v>-0.35760900000000001</v>
      </c>
      <c r="I225">
        <v>-0.1321666</v>
      </c>
      <c r="J225">
        <v>2.3973999999999999E-2</v>
      </c>
      <c r="K225">
        <v>0.18011469999999999</v>
      </c>
      <c r="L225">
        <v>0.405557</v>
      </c>
      <c r="M225">
        <v>0.29775079999999998</v>
      </c>
      <c r="N225">
        <v>8.8655499999999998E-2</v>
      </c>
      <c r="O225">
        <v>15</v>
      </c>
    </row>
    <row r="226" spans="1:15">
      <c r="A226" t="s">
        <v>51</v>
      </c>
      <c r="B226" s="34">
        <v>40043</v>
      </c>
      <c r="C226">
        <v>9</v>
      </c>
      <c r="D226">
        <v>4.1640969999999999</v>
      </c>
      <c r="E226">
        <v>4.083259</v>
      </c>
      <c r="F226">
        <v>8.0838199999999999E-2</v>
      </c>
      <c r="G226">
        <v>74.5</v>
      </c>
      <c r="H226">
        <v>-0.30074479999999998</v>
      </c>
      <c r="I226">
        <v>-7.5302499999999994E-2</v>
      </c>
      <c r="J226">
        <v>8.0838199999999999E-2</v>
      </c>
      <c r="K226">
        <v>0.23697889999999999</v>
      </c>
      <c r="L226">
        <v>0.46242119999999998</v>
      </c>
      <c r="M226">
        <v>0.29775079999999998</v>
      </c>
      <c r="N226">
        <v>8.8655499999999998E-2</v>
      </c>
      <c r="O226">
        <v>15</v>
      </c>
    </row>
    <row r="227" spans="1:15">
      <c r="A227" t="s">
        <v>51</v>
      </c>
      <c r="B227" s="34">
        <v>40043</v>
      </c>
      <c r="C227">
        <v>10</v>
      </c>
      <c r="D227">
        <v>5.0571849999999996</v>
      </c>
      <c r="E227">
        <v>4.9576760000000002</v>
      </c>
      <c r="F227">
        <v>9.9508799999999994E-2</v>
      </c>
      <c r="G227">
        <v>79.5</v>
      </c>
      <c r="H227">
        <v>-0.2820742</v>
      </c>
      <c r="I227">
        <v>-5.6631899999999999E-2</v>
      </c>
      <c r="J227">
        <v>9.9508799999999994E-2</v>
      </c>
      <c r="K227">
        <v>0.25564940000000003</v>
      </c>
      <c r="L227">
        <v>0.48109180000000001</v>
      </c>
      <c r="M227">
        <v>0.29775079999999998</v>
      </c>
      <c r="N227">
        <v>8.8655499999999998E-2</v>
      </c>
      <c r="O227">
        <v>15</v>
      </c>
    </row>
    <row r="228" spans="1:15">
      <c r="A228" t="s">
        <v>51</v>
      </c>
      <c r="B228" s="34">
        <v>40043</v>
      </c>
      <c r="C228">
        <v>11</v>
      </c>
      <c r="D228">
        <v>5.5249439999999996</v>
      </c>
      <c r="E228">
        <v>5.4980000000000002</v>
      </c>
      <c r="F228">
        <v>2.6944099999999999E-2</v>
      </c>
      <c r="G228">
        <v>84</v>
      </c>
      <c r="H228">
        <v>-0.35463889999999998</v>
      </c>
      <c r="I228">
        <v>-0.12919659999999999</v>
      </c>
      <c r="J228">
        <v>2.6944099999999999E-2</v>
      </c>
      <c r="K228">
        <v>0.18308479999999999</v>
      </c>
      <c r="L228">
        <v>0.40852709999999998</v>
      </c>
      <c r="M228">
        <v>0.29775079999999998</v>
      </c>
      <c r="N228">
        <v>8.8655499999999998E-2</v>
      </c>
      <c r="O228">
        <v>15</v>
      </c>
    </row>
    <row r="229" spans="1:15">
      <c r="A229" t="s">
        <v>51</v>
      </c>
      <c r="B229" s="34">
        <v>40043</v>
      </c>
      <c r="C229">
        <v>12</v>
      </c>
      <c r="D229">
        <v>5.6678179999999996</v>
      </c>
      <c r="E229">
        <v>5.576473</v>
      </c>
      <c r="F229">
        <v>9.1345200000000001E-2</v>
      </c>
      <c r="G229">
        <v>88</v>
      </c>
      <c r="H229">
        <v>-0.29023779999999999</v>
      </c>
      <c r="I229">
        <v>-6.4795500000000006E-2</v>
      </c>
      <c r="J229">
        <v>9.1345200000000001E-2</v>
      </c>
      <c r="K229">
        <v>0.24748580000000001</v>
      </c>
      <c r="L229">
        <v>0.47292820000000002</v>
      </c>
      <c r="M229">
        <v>0.29775079999999998</v>
      </c>
      <c r="N229">
        <v>8.8655499999999998E-2</v>
      </c>
      <c r="O229">
        <v>15</v>
      </c>
    </row>
    <row r="230" spans="1:15">
      <c r="A230" t="s">
        <v>51</v>
      </c>
      <c r="B230" s="34">
        <v>40043</v>
      </c>
      <c r="C230">
        <v>13</v>
      </c>
      <c r="D230">
        <v>5.8890719999999996</v>
      </c>
      <c r="E230">
        <v>5.6803030000000003</v>
      </c>
      <c r="F230">
        <v>0.20876939999999999</v>
      </c>
      <c r="G230">
        <v>92</v>
      </c>
      <c r="H230">
        <v>-0.17281360000000001</v>
      </c>
      <c r="I230">
        <v>5.2628800000000003E-2</v>
      </c>
      <c r="J230">
        <v>0.20876939999999999</v>
      </c>
      <c r="K230">
        <v>0.36491010000000002</v>
      </c>
      <c r="L230">
        <v>0.5903524</v>
      </c>
      <c r="M230">
        <v>0.29775079999999998</v>
      </c>
      <c r="N230">
        <v>8.8655499999999998E-2</v>
      </c>
      <c r="O230">
        <v>15</v>
      </c>
    </row>
    <row r="231" spans="1:15">
      <c r="A231" t="s">
        <v>51</v>
      </c>
      <c r="B231" s="34">
        <v>40043</v>
      </c>
      <c r="C231">
        <v>14</v>
      </c>
      <c r="D231">
        <v>6.1364539999999996</v>
      </c>
      <c r="E231">
        <v>6.3095840000000001</v>
      </c>
      <c r="F231">
        <v>-0.17312930000000001</v>
      </c>
      <c r="G231">
        <v>94.5</v>
      </c>
      <c r="H231">
        <v>-0.55471219999999999</v>
      </c>
      <c r="I231">
        <v>-0.3292699</v>
      </c>
      <c r="J231">
        <v>-0.17312930000000001</v>
      </c>
      <c r="K231">
        <v>-1.69886E-2</v>
      </c>
      <c r="L231">
        <v>0.20845369999999999</v>
      </c>
      <c r="M231">
        <v>0.29775079999999998</v>
      </c>
      <c r="N231">
        <v>8.8655499999999998E-2</v>
      </c>
      <c r="O231">
        <v>15</v>
      </c>
    </row>
    <row r="232" spans="1:15">
      <c r="A232" t="s">
        <v>51</v>
      </c>
      <c r="B232" s="34">
        <v>40043</v>
      </c>
      <c r="C232">
        <v>15</v>
      </c>
      <c r="D232">
        <v>6.2804729999999998</v>
      </c>
      <c r="E232">
        <v>6.2359900000000001</v>
      </c>
      <c r="F232">
        <v>4.4483700000000001E-2</v>
      </c>
      <c r="G232">
        <v>96.5</v>
      </c>
      <c r="H232">
        <v>-0.33709929999999999</v>
      </c>
      <c r="I232">
        <v>-0.11165700000000001</v>
      </c>
      <c r="J232">
        <v>4.4483700000000001E-2</v>
      </c>
      <c r="K232">
        <v>0.20062440000000001</v>
      </c>
      <c r="L232">
        <v>0.42606670000000002</v>
      </c>
      <c r="M232">
        <v>0.29775079999999998</v>
      </c>
      <c r="N232">
        <v>8.8655499999999998E-2</v>
      </c>
      <c r="O232">
        <v>15</v>
      </c>
    </row>
    <row r="233" spans="1:15">
      <c r="A233" t="s">
        <v>51</v>
      </c>
      <c r="B233" s="34">
        <v>40043</v>
      </c>
      <c r="C233">
        <v>16</v>
      </c>
      <c r="D233">
        <v>6.4196580000000001</v>
      </c>
      <c r="E233">
        <v>6.3073689999999996</v>
      </c>
      <c r="F233">
        <v>0.1122891</v>
      </c>
      <c r="G233">
        <v>98</v>
      </c>
      <c r="H233">
        <v>-0.26929389999999997</v>
      </c>
      <c r="I233">
        <v>-4.3851599999999998E-2</v>
      </c>
      <c r="J233">
        <v>0.1122891</v>
      </c>
      <c r="K233">
        <v>0.26842969999999999</v>
      </c>
      <c r="L233">
        <v>0.49387199999999998</v>
      </c>
      <c r="M233">
        <v>0.29775079999999998</v>
      </c>
      <c r="N233">
        <v>8.8655499999999998E-2</v>
      </c>
      <c r="O233">
        <v>15</v>
      </c>
    </row>
    <row r="234" spans="1:15">
      <c r="A234" t="s">
        <v>51</v>
      </c>
      <c r="B234" s="34">
        <v>40043</v>
      </c>
      <c r="C234">
        <v>17</v>
      </c>
      <c r="D234">
        <v>6.2354269999999996</v>
      </c>
      <c r="E234">
        <v>5.8005040000000001</v>
      </c>
      <c r="F234">
        <v>0.43492320000000001</v>
      </c>
      <c r="G234">
        <v>98.5</v>
      </c>
      <c r="H234">
        <v>5.3340199999999997E-2</v>
      </c>
      <c r="I234">
        <v>0.27878249999999999</v>
      </c>
      <c r="J234">
        <v>0.43492320000000001</v>
      </c>
      <c r="K234">
        <v>0.59106389999999998</v>
      </c>
      <c r="L234">
        <v>0.81650619999999996</v>
      </c>
      <c r="M234">
        <v>0.29775079999999998</v>
      </c>
      <c r="N234">
        <v>8.8655499999999998E-2</v>
      </c>
      <c r="O234">
        <v>15</v>
      </c>
    </row>
    <row r="235" spans="1:15">
      <c r="A235" t="s">
        <v>51</v>
      </c>
      <c r="B235" s="34">
        <v>40043</v>
      </c>
      <c r="C235">
        <v>18</v>
      </c>
      <c r="D235">
        <v>5.9351799999999999</v>
      </c>
      <c r="E235">
        <v>5.39513</v>
      </c>
      <c r="F235">
        <v>0.5400509</v>
      </c>
      <c r="G235">
        <v>99</v>
      </c>
      <c r="H235">
        <v>0.15846789999999999</v>
      </c>
      <c r="I235">
        <v>0.38391019999999998</v>
      </c>
      <c r="J235">
        <v>0.5400509</v>
      </c>
      <c r="K235">
        <v>0.69619160000000002</v>
      </c>
      <c r="L235">
        <v>0.92163390000000001</v>
      </c>
      <c r="M235">
        <v>0.29775079999999998</v>
      </c>
      <c r="N235">
        <v>8.8655499999999998E-2</v>
      </c>
      <c r="O235">
        <v>15</v>
      </c>
    </row>
    <row r="236" spans="1:15">
      <c r="A236" t="s">
        <v>51</v>
      </c>
      <c r="B236" s="34">
        <v>40043</v>
      </c>
      <c r="C236">
        <v>19</v>
      </c>
      <c r="D236">
        <v>5.6140610000000004</v>
      </c>
      <c r="E236">
        <v>6.4385620000000001</v>
      </c>
      <c r="F236">
        <v>-0.82450120000000005</v>
      </c>
      <c r="G236">
        <v>98.5</v>
      </c>
      <c r="H236">
        <v>-1.2060839999999999</v>
      </c>
      <c r="I236">
        <v>-0.98064189999999996</v>
      </c>
      <c r="J236">
        <v>-0.82450120000000005</v>
      </c>
      <c r="K236">
        <v>-0.66836050000000002</v>
      </c>
      <c r="L236">
        <v>-0.44291819999999998</v>
      </c>
      <c r="M236">
        <v>0.29775079999999998</v>
      </c>
      <c r="N236">
        <v>8.8655499999999998E-2</v>
      </c>
      <c r="O236">
        <v>15</v>
      </c>
    </row>
    <row r="237" spans="1:15">
      <c r="A237" t="s">
        <v>51</v>
      </c>
      <c r="B237" s="34">
        <v>40043</v>
      </c>
      <c r="C237">
        <v>20</v>
      </c>
      <c r="D237">
        <v>5.2001609999999996</v>
      </c>
      <c r="E237">
        <v>5.2383860000000002</v>
      </c>
      <c r="F237">
        <v>-3.82254E-2</v>
      </c>
      <c r="G237">
        <v>96</v>
      </c>
      <c r="H237">
        <v>-0.41980840000000003</v>
      </c>
      <c r="I237">
        <v>-0.19436610000000001</v>
      </c>
      <c r="J237">
        <v>-3.82254E-2</v>
      </c>
      <c r="K237">
        <v>0.1179152</v>
      </c>
      <c r="L237">
        <v>0.34335759999999999</v>
      </c>
      <c r="M237">
        <v>0.29775079999999998</v>
      </c>
      <c r="N237">
        <v>8.8655499999999998E-2</v>
      </c>
      <c r="O237">
        <v>15</v>
      </c>
    </row>
    <row r="238" spans="1:15">
      <c r="A238" t="s">
        <v>51</v>
      </c>
      <c r="B238" s="34">
        <v>40043</v>
      </c>
      <c r="C238">
        <v>21</v>
      </c>
      <c r="D238">
        <v>4.9399059999999997</v>
      </c>
      <c r="E238">
        <v>4.7924860000000002</v>
      </c>
      <c r="F238">
        <v>0.14741989999999999</v>
      </c>
      <c r="G238">
        <v>92.5</v>
      </c>
      <c r="H238">
        <v>-0.23416310000000001</v>
      </c>
      <c r="I238">
        <v>-8.7206999999999996E-3</v>
      </c>
      <c r="J238">
        <v>0.14741989999999999</v>
      </c>
      <c r="K238">
        <v>0.30356060000000001</v>
      </c>
      <c r="L238">
        <v>0.52900290000000005</v>
      </c>
      <c r="M238">
        <v>0.29775079999999998</v>
      </c>
      <c r="N238">
        <v>8.8655499999999998E-2</v>
      </c>
      <c r="O238">
        <v>15</v>
      </c>
    </row>
    <row r="239" spans="1:15">
      <c r="A239" t="s">
        <v>51</v>
      </c>
      <c r="B239" s="34">
        <v>40043</v>
      </c>
      <c r="C239">
        <v>22</v>
      </c>
      <c r="D239">
        <v>4.8952140000000002</v>
      </c>
      <c r="E239">
        <v>4.7268379999999999</v>
      </c>
      <c r="F239">
        <v>0.1683752</v>
      </c>
      <c r="G239">
        <v>89</v>
      </c>
      <c r="H239">
        <v>-0.2132078</v>
      </c>
      <c r="I239">
        <v>1.2234500000000001E-2</v>
      </c>
      <c r="J239">
        <v>0.1683752</v>
      </c>
      <c r="K239">
        <v>0.32451580000000002</v>
      </c>
      <c r="L239">
        <v>0.54995819999999995</v>
      </c>
      <c r="M239">
        <v>0.29775079999999998</v>
      </c>
      <c r="N239">
        <v>8.8655499999999998E-2</v>
      </c>
      <c r="O239">
        <v>15</v>
      </c>
    </row>
    <row r="240" spans="1:15">
      <c r="A240" t="s">
        <v>51</v>
      </c>
      <c r="B240" s="34">
        <v>40043</v>
      </c>
      <c r="C240">
        <v>23</v>
      </c>
      <c r="D240">
        <v>4.3943079999999997</v>
      </c>
      <c r="E240">
        <v>4.3109909999999996</v>
      </c>
      <c r="F240">
        <v>8.3317600000000006E-2</v>
      </c>
      <c r="G240">
        <v>86.5</v>
      </c>
      <c r="H240">
        <v>-0.29826540000000001</v>
      </c>
      <c r="I240">
        <v>-7.2823100000000002E-2</v>
      </c>
      <c r="J240">
        <v>8.3317600000000006E-2</v>
      </c>
      <c r="K240">
        <v>0.23945830000000001</v>
      </c>
      <c r="L240">
        <v>0.4649006</v>
      </c>
      <c r="M240">
        <v>0.29775079999999998</v>
      </c>
      <c r="N240">
        <v>8.8655499999999998E-2</v>
      </c>
      <c r="O240">
        <v>15</v>
      </c>
    </row>
    <row r="241" spans="1:15">
      <c r="A241" t="s">
        <v>51</v>
      </c>
      <c r="B241" s="34">
        <v>40043</v>
      </c>
      <c r="C241">
        <v>24</v>
      </c>
      <c r="D241">
        <v>3.4847839999999999</v>
      </c>
      <c r="E241">
        <v>3.410444</v>
      </c>
      <c r="F241">
        <v>7.4339100000000005E-2</v>
      </c>
      <c r="G241">
        <v>84</v>
      </c>
      <c r="H241">
        <v>-0.30724390000000001</v>
      </c>
      <c r="I241">
        <v>-8.1801600000000002E-2</v>
      </c>
      <c r="J241">
        <v>7.4339100000000005E-2</v>
      </c>
      <c r="K241">
        <v>0.23047980000000001</v>
      </c>
      <c r="L241">
        <v>0.4559221</v>
      </c>
      <c r="M241">
        <v>0.29775079999999998</v>
      </c>
      <c r="N241">
        <v>8.8655499999999998E-2</v>
      </c>
      <c r="O241">
        <v>15</v>
      </c>
    </row>
    <row r="242" spans="1:15">
      <c r="A242" t="s">
        <v>51</v>
      </c>
      <c r="B242" s="34">
        <v>40052</v>
      </c>
      <c r="C242">
        <v>1</v>
      </c>
      <c r="D242">
        <v>2.1628080000000001</v>
      </c>
      <c r="E242">
        <v>2.0539369999999999</v>
      </c>
      <c r="F242">
        <v>0.10887139999999999</v>
      </c>
      <c r="G242">
        <v>78</v>
      </c>
      <c r="H242">
        <v>-0.1049581</v>
      </c>
      <c r="I242">
        <v>2.13741E-2</v>
      </c>
      <c r="J242">
        <v>0.10887139999999999</v>
      </c>
      <c r="K242">
        <v>0.19636870000000001</v>
      </c>
      <c r="L242">
        <v>0.32270090000000001</v>
      </c>
      <c r="M242">
        <v>0.1668521</v>
      </c>
      <c r="N242">
        <v>2.7839599999999999E-2</v>
      </c>
      <c r="O242">
        <v>12</v>
      </c>
    </row>
    <row r="243" spans="1:15">
      <c r="A243" t="s">
        <v>51</v>
      </c>
      <c r="B243" s="34">
        <v>40052</v>
      </c>
      <c r="C243">
        <v>2</v>
      </c>
      <c r="D243">
        <v>2.265428</v>
      </c>
      <c r="E243">
        <v>2.1664059999999998</v>
      </c>
      <c r="F243">
        <v>9.9021999999999999E-2</v>
      </c>
      <c r="G243">
        <v>77</v>
      </c>
      <c r="H243">
        <v>-0.11480750000000001</v>
      </c>
      <c r="I243">
        <v>1.1524700000000001E-2</v>
      </c>
      <c r="J243">
        <v>9.9021999999999999E-2</v>
      </c>
      <c r="K243">
        <v>0.1865193</v>
      </c>
      <c r="L243">
        <v>0.3128515</v>
      </c>
      <c r="M243">
        <v>0.1668521</v>
      </c>
      <c r="N243">
        <v>2.7839599999999999E-2</v>
      </c>
      <c r="O243">
        <v>12</v>
      </c>
    </row>
    <row r="244" spans="1:15">
      <c r="A244" t="s">
        <v>51</v>
      </c>
      <c r="B244" s="34">
        <v>40052</v>
      </c>
      <c r="C244">
        <v>3</v>
      </c>
      <c r="D244">
        <v>2.285199</v>
      </c>
      <c r="E244">
        <v>2.1656040000000001</v>
      </c>
      <c r="F244">
        <v>0.1195953</v>
      </c>
      <c r="G244">
        <v>77</v>
      </c>
      <c r="H244">
        <v>-9.4234200000000004E-2</v>
      </c>
      <c r="I244">
        <v>3.2098000000000002E-2</v>
      </c>
      <c r="J244">
        <v>0.1195953</v>
      </c>
      <c r="K244">
        <v>0.20709269999999999</v>
      </c>
      <c r="L244">
        <v>0.33342490000000002</v>
      </c>
      <c r="M244">
        <v>0.1668521</v>
      </c>
      <c r="N244">
        <v>2.7839599999999999E-2</v>
      </c>
      <c r="O244">
        <v>12</v>
      </c>
    </row>
    <row r="245" spans="1:15">
      <c r="A245" t="s">
        <v>51</v>
      </c>
      <c r="B245" s="34">
        <v>40052</v>
      </c>
      <c r="C245">
        <v>4</v>
      </c>
      <c r="D245">
        <v>2.2073200000000002</v>
      </c>
      <c r="E245">
        <v>2.1209750000000001</v>
      </c>
      <c r="F245">
        <v>8.6345000000000005E-2</v>
      </c>
      <c r="G245">
        <v>74</v>
      </c>
      <c r="H245">
        <v>-0.1274845</v>
      </c>
      <c r="I245">
        <v>-1.1523E-3</v>
      </c>
      <c r="J245">
        <v>8.6345000000000005E-2</v>
      </c>
      <c r="K245">
        <v>0.17384230000000001</v>
      </c>
      <c r="L245">
        <v>0.30017450000000001</v>
      </c>
      <c r="M245">
        <v>0.1668521</v>
      </c>
      <c r="N245">
        <v>2.7839599999999999E-2</v>
      </c>
      <c r="O245">
        <v>12</v>
      </c>
    </row>
    <row r="246" spans="1:15">
      <c r="A246" t="s">
        <v>51</v>
      </c>
      <c r="B246" s="34">
        <v>40052</v>
      </c>
      <c r="C246">
        <v>5</v>
      </c>
      <c r="D246">
        <v>2.3061379999999998</v>
      </c>
      <c r="E246">
        <v>2.2998180000000001</v>
      </c>
      <c r="F246">
        <v>6.3201999999999998E-3</v>
      </c>
      <c r="G246">
        <v>70</v>
      </c>
      <c r="H246">
        <v>-0.20750930000000001</v>
      </c>
      <c r="I246">
        <v>-8.1177100000000002E-2</v>
      </c>
      <c r="J246">
        <v>6.3201999999999998E-3</v>
      </c>
      <c r="K246">
        <v>9.3817499999999998E-2</v>
      </c>
      <c r="L246">
        <v>0.2201497</v>
      </c>
      <c r="M246">
        <v>0.1668521</v>
      </c>
      <c r="N246">
        <v>2.7839599999999999E-2</v>
      </c>
      <c r="O246">
        <v>12</v>
      </c>
    </row>
    <row r="247" spans="1:15">
      <c r="A247" t="s">
        <v>51</v>
      </c>
      <c r="B247" s="34">
        <v>40052</v>
      </c>
      <c r="C247">
        <v>6</v>
      </c>
      <c r="D247">
        <v>2.7748309999999998</v>
      </c>
      <c r="E247">
        <v>2.9015049999999998</v>
      </c>
      <c r="F247">
        <v>-0.12667410000000001</v>
      </c>
      <c r="G247">
        <v>69</v>
      </c>
      <c r="H247">
        <v>-0.34050360000000002</v>
      </c>
      <c r="I247">
        <v>-0.21417140000000001</v>
      </c>
      <c r="J247">
        <v>-0.12667410000000001</v>
      </c>
      <c r="K247">
        <v>-3.9176799999999998E-2</v>
      </c>
      <c r="L247">
        <v>8.7155399999999994E-2</v>
      </c>
      <c r="M247">
        <v>0.1668521</v>
      </c>
      <c r="N247">
        <v>2.7839599999999999E-2</v>
      </c>
      <c r="O247">
        <v>12</v>
      </c>
    </row>
    <row r="248" spans="1:15">
      <c r="A248" t="s">
        <v>51</v>
      </c>
      <c r="B248" s="34">
        <v>40052</v>
      </c>
      <c r="C248">
        <v>7</v>
      </c>
      <c r="D248">
        <v>2.3275890000000001</v>
      </c>
      <c r="E248">
        <v>2.3895529999999998</v>
      </c>
      <c r="F248">
        <v>-6.19643E-2</v>
      </c>
      <c r="G248">
        <v>68</v>
      </c>
      <c r="H248">
        <v>-0.27579389999999998</v>
      </c>
      <c r="I248">
        <v>-0.1494616</v>
      </c>
      <c r="J248">
        <v>-6.19643E-2</v>
      </c>
      <c r="K248">
        <v>2.5533E-2</v>
      </c>
      <c r="L248">
        <v>0.15186520000000001</v>
      </c>
      <c r="M248">
        <v>0.1668521</v>
      </c>
      <c r="N248">
        <v>2.7839599999999999E-2</v>
      </c>
      <c r="O248">
        <v>12</v>
      </c>
    </row>
    <row r="249" spans="1:15">
      <c r="A249" t="s">
        <v>51</v>
      </c>
      <c r="B249" s="34">
        <v>40052</v>
      </c>
      <c r="C249">
        <v>8</v>
      </c>
      <c r="D249">
        <v>2.200393</v>
      </c>
      <c r="E249">
        <v>2.141184</v>
      </c>
      <c r="F249">
        <v>5.9208499999999997E-2</v>
      </c>
      <c r="G249">
        <v>70.5</v>
      </c>
      <c r="H249">
        <v>-0.15462100000000001</v>
      </c>
      <c r="I249">
        <v>-2.8288799999999999E-2</v>
      </c>
      <c r="J249">
        <v>5.9208499999999997E-2</v>
      </c>
      <c r="K249">
        <v>0.1467058</v>
      </c>
      <c r="L249">
        <v>0.273038</v>
      </c>
      <c r="M249">
        <v>0.1668521</v>
      </c>
      <c r="N249">
        <v>2.7839599999999999E-2</v>
      </c>
      <c r="O249">
        <v>12</v>
      </c>
    </row>
    <row r="250" spans="1:15">
      <c r="A250" t="s">
        <v>51</v>
      </c>
      <c r="B250" s="34">
        <v>40052</v>
      </c>
      <c r="C250">
        <v>9</v>
      </c>
      <c r="D250">
        <v>3.0320819999999999</v>
      </c>
      <c r="E250">
        <v>2.9376449999999998</v>
      </c>
      <c r="F250">
        <v>9.4436699999999998E-2</v>
      </c>
      <c r="G250">
        <v>75.5</v>
      </c>
      <c r="H250">
        <v>-0.11939279999999999</v>
      </c>
      <c r="I250">
        <v>6.9394000000000001E-3</v>
      </c>
      <c r="J250">
        <v>9.4436699999999998E-2</v>
      </c>
      <c r="K250">
        <v>0.18193400000000001</v>
      </c>
      <c r="L250">
        <v>0.30826629999999999</v>
      </c>
      <c r="M250">
        <v>0.1668521</v>
      </c>
      <c r="N250">
        <v>2.7839599999999999E-2</v>
      </c>
      <c r="O250">
        <v>12</v>
      </c>
    </row>
    <row r="251" spans="1:15">
      <c r="A251" t="s">
        <v>51</v>
      </c>
      <c r="B251" s="34">
        <v>40052</v>
      </c>
      <c r="C251">
        <v>10</v>
      </c>
      <c r="D251">
        <v>3.3783270000000001</v>
      </c>
      <c r="E251">
        <v>3.2305799999999998</v>
      </c>
      <c r="F251">
        <v>0.1477474</v>
      </c>
      <c r="G251">
        <v>79.5</v>
      </c>
      <c r="H251">
        <v>-6.6082100000000005E-2</v>
      </c>
      <c r="I251">
        <v>6.0250100000000001E-2</v>
      </c>
      <c r="J251">
        <v>0.1477474</v>
      </c>
      <c r="K251">
        <v>0.2352447</v>
      </c>
      <c r="L251">
        <v>0.36157689999999998</v>
      </c>
      <c r="M251">
        <v>0.1668521</v>
      </c>
      <c r="N251">
        <v>2.7839599999999999E-2</v>
      </c>
      <c r="O251">
        <v>12</v>
      </c>
    </row>
    <row r="252" spans="1:15">
      <c r="A252" t="s">
        <v>51</v>
      </c>
      <c r="B252" s="34">
        <v>40052</v>
      </c>
      <c r="C252">
        <v>11</v>
      </c>
      <c r="D252">
        <v>3.5058669999999998</v>
      </c>
      <c r="E252">
        <v>3.4915069999999999</v>
      </c>
      <c r="F252">
        <v>1.4359800000000001E-2</v>
      </c>
      <c r="G252">
        <v>83</v>
      </c>
      <c r="H252">
        <v>-0.1994697</v>
      </c>
      <c r="I252">
        <v>-7.3137499999999994E-2</v>
      </c>
      <c r="J252">
        <v>1.4359800000000001E-2</v>
      </c>
      <c r="K252">
        <v>0.10185710000000001</v>
      </c>
      <c r="L252">
        <v>0.22818930000000001</v>
      </c>
      <c r="M252">
        <v>0.1668521</v>
      </c>
      <c r="N252">
        <v>2.7839599999999999E-2</v>
      </c>
      <c r="O252">
        <v>12</v>
      </c>
    </row>
    <row r="253" spans="1:15">
      <c r="A253" t="s">
        <v>51</v>
      </c>
      <c r="B253" s="34">
        <v>40052</v>
      </c>
      <c r="C253">
        <v>12</v>
      </c>
      <c r="D253">
        <v>3.5614080000000001</v>
      </c>
      <c r="E253">
        <v>3.4832770000000002</v>
      </c>
      <c r="F253">
        <v>7.8131099999999995E-2</v>
      </c>
      <c r="G253">
        <v>85.5</v>
      </c>
      <c r="H253">
        <v>-0.1356984</v>
      </c>
      <c r="I253">
        <v>-9.3661999999999999E-3</v>
      </c>
      <c r="J253">
        <v>7.8131099999999995E-2</v>
      </c>
      <c r="K253">
        <v>0.16562840000000001</v>
      </c>
      <c r="L253">
        <v>0.29196070000000002</v>
      </c>
      <c r="M253">
        <v>0.1668521</v>
      </c>
      <c r="N253">
        <v>2.7839599999999999E-2</v>
      </c>
      <c r="O253">
        <v>12</v>
      </c>
    </row>
    <row r="254" spans="1:15">
      <c r="A254" t="s">
        <v>51</v>
      </c>
      <c r="B254" s="34">
        <v>40052</v>
      </c>
      <c r="C254">
        <v>13</v>
      </c>
      <c r="D254">
        <v>3.6233710000000001</v>
      </c>
      <c r="E254">
        <v>3.6393040000000001</v>
      </c>
      <c r="F254">
        <v>-1.5933099999999999E-2</v>
      </c>
      <c r="G254">
        <v>88.5</v>
      </c>
      <c r="H254">
        <v>-0.22976269999999999</v>
      </c>
      <c r="I254">
        <v>-0.10343040000000001</v>
      </c>
      <c r="J254">
        <v>-1.5933099999999999E-2</v>
      </c>
      <c r="K254">
        <v>7.1564199999999994E-2</v>
      </c>
      <c r="L254">
        <v>0.1978964</v>
      </c>
      <c r="M254">
        <v>0.1668521</v>
      </c>
      <c r="N254">
        <v>2.7839599999999999E-2</v>
      </c>
      <c r="O254">
        <v>12</v>
      </c>
    </row>
    <row r="255" spans="1:15">
      <c r="A255" t="s">
        <v>51</v>
      </c>
      <c r="B255" s="34">
        <v>40052</v>
      </c>
      <c r="C255">
        <v>14</v>
      </c>
      <c r="D255">
        <v>3.7095880000000001</v>
      </c>
      <c r="E255">
        <v>3.771776</v>
      </c>
      <c r="F255">
        <v>-6.2188300000000002E-2</v>
      </c>
      <c r="G255">
        <v>91.5</v>
      </c>
      <c r="H255">
        <v>-0.27601779999999998</v>
      </c>
      <c r="I255">
        <v>-0.1496856</v>
      </c>
      <c r="J255">
        <v>-6.2188300000000002E-2</v>
      </c>
      <c r="K255">
        <v>2.5309000000000002E-2</v>
      </c>
      <c r="L255">
        <v>0.1516412</v>
      </c>
      <c r="M255">
        <v>0.1668521</v>
      </c>
      <c r="N255">
        <v>2.7839599999999999E-2</v>
      </c>
      <c r="O255">
        <v>12</v>
      </c>
    </row>
    <row r="256" spans="1:15">
      <c r="A256" t="s">
        <v>51</v>
      </c>
      <c r="B256" s="34">
        <v>40052</v>
      </c>
      <c r="C256">
        <v>15</v>
      </c>
      <c r="D256">
        <v>3.7472789999999998</v>
      </c>
      <c r="E256">
        <v>3.587113</v>
      </c>
      <c r="F256">
        <v>0.16016649999999999</v>
      </c>
      <c r="G256">
        <v>93.5</v>
      </c>
      <c r="H256">
        <v>-5.3663000000000002E-2</v>
      </c>
      <c r="I256">
        <v>7.2669200000000003E-2</v>
      </c>
      <c r="J256">
        <v>0.16016649999999999</v>
      </c>
      <c r="K256">
        <v>0.24766379999999999</v>
      </c>
      <c r="L256">
        <v>0.373996</v>
      </c>
      <c r="M256">
        <v>0.1668521</v>
      </c>
      <c r="N256">
        <v>2.7839599999999999E-2</v>
      </c>
      <c r="O256">
        <v>12</v>
      </c>
    </row>
    <row r="257" spans="1:15">
      <c r="A257" t="s">
        <v>51</v>
      </c>
      <c r="B257" s="34">
        <v>40052</v>
      </c>
      <c r="C257">
        <v>16</v>
      </c>
      <c r="D257">
        <v>3.8066819999999999</v>
      </c>
      <c r="E257">
        <v>3.7057180000000001</v>
      </c>
      <c r="F257">
        <v>0.1009637</v>
      </c>
      <c r="G257">
        <v>95.5</v>
      </c>
      <c r="H257">
        <v>-0.1128658</v>
      </c>
      <c r="I257">
        <v>1.34664E-2</v>
      </c>
      <c r="J257">
        <v>0.1009637</v>
      </c>
      <c r="K257">
        <v>0.18846099999999999</v>
      </c>
      <c r="L257">
        <v>0.3147932</v>
      </c>
      <c r="M257">
        <v>0.1668521</v>
      </c>
      <c r="N257">
        <v>2.7839599999999999E-2</v>
      </c>
      <c r="O257">
        <v>12</v>
      </c>
    </row>
    <row r="258" spans="1:15">
      <c r="A258" t="s">
        <v>51</v>
      </c>
      <c r="B258" s="34">
        <v>40052</v>
      </c>
      <c r="C258">
        <v>17</v>
      </c>
      <c r="D258">
        <v>3.7026789999999998</v>
      </c>
      <c r="E258">
        <v>3.7087789999999998</v>
      </c>
      <c r="F258">
        <v>-6.1002000000000001E-3</v>
      </c>
      <c r="G258">
        <v>97</v>
      </c>
      <c r="H258">
        <v>-0.21992980000000001</v>
      </c>
      <c r="I258">
        <v>-9.3597600000000003E-2</v>
      </c>
      <c r="J258">
        <v>-6.1002000000000001E-3</v>
      </c>
      <c r="K258">
        <v>8.13971E-2</v>
      </c>
      <c r="L258">
        <v>0.20772930000000001</v>
      </c>
      <c r="M258">
        <v>0.1668521</v>
      </c>
      <c r="N258">
        <v>2.7839599999999999E-2</v>
      </c>
      <c r="O258">
        <v>12</v>
      </c>
    </row>
    <row r="259" spans="1:15">
      <c r="A259" t="s">
        <v>51</v>
      </c>
      <c r="B259" s="34">
        <v>40052</v>
      </c>
      <c r="C259">
        <v>18</v>
      </c>
      <c r="D259">
        <v>3.2724489999999999</v>
      </c>
      <c r="E259">
        <v>3.135602</v>
      </c>
      <c r="F259">
        <v>0.13684650000000001</v>
      </c>
      <c r="G259">
        <v>97</v>
      </c>
      <c r="H259">
        <v>-7.6983099999999999E-2</v>
      </c>
      <c r="I259">
        <v>4.93491E-2</v>
      </c>
      <c r="J259">
        <v>0.13684650000000001</v>
      </c>
      <c r="K259">
        <v>0.22434380000000001</v>
      </c>
      <c r="L259">
        <v>0.35067599999999999</v>
      </c>
      <c r="M259">
        <v>0.1668521</v>
      </c>
      <c r="N259">
        <v>2.7839599999999999E-2</v>
      </c>
      <c r="O259">
        <v>12</v>
      </c>
    </row>
    <row r="260" spans="1:15">
      <c r="A260" t="s">
        <v>51</v>
      </c>
      <c r="B260" s="34">
        <v>40052</v>
      </c>
      <c r="C260">
        <v>19</v>
      </c>
      <c r="D260">
        <v>3.1883689999999998</v>
      </c>
      <c r="E260">
        <v>3.132212</v>
      </c>
      <c r="F260">
        <v>5.6156900000000003E-2</v>
      </c>
      <c r="G260">
        <v>96</v>
      </c>
      <c r="H260">
        <v>-0.1576726</v>
      </c>
      <c r="I260">
        <v>-3.1340399999999997E-2</v>
      </c>
      <c r="J260">
        <v>5.6156900000000003E-2</v>
      </c>
      <c r="K260">
        <v>0.14365420000000001</v>
      </c>
      <c r="L260">
        <v>0.26998640000000002</v>
      </c>
      <c r="M260">
        <v>0.1668521</v>
      </c>
      <c r="N260">
        <v>2.7839599999999999E-2</v>
      </c>
      <c r="O260">
        <v>12</v>
      </c>
    </row>
    <row r="261" spans="1:15">
      <c r="A261" t="s">
        <v>51</v>
      </c>
      <c r="B261" s="34">
        <v>40052</v>
      </c>
      <c r="C261">
        <v>20</v>
      </c>
      <c r="D261">
        <v>3.1893449999999999</v>
      </c>
      <c r="E261">
        <v>3.311347</v>
      </c>
      <c r="F261">
        <v>-0.12200179999999999</v>
      </c>
      <c r="G261">
        <v>94</v>
      </c>
      <c r="H261">
        <v>-0.3358313</v>
      </c>
      <c r="I261">
        <v>-0.2094992</v>
      </c>
      <c r="J261">
        <v>-0.12200179999999999</v>
      </c>
      <c r="K261">
        <v>-3.45045E-2</v>
      </c>
      <c r="L261">
        <v>9.1827699999999998E-2</v>
      </c>
      <c r="M261">
        <v>0.1668521</v>
      </c>
      <c r="N261">
        <v>2.7839599999999999E-2</v>
      </c>
      <c r="O261">
        <v>12</v>
      </c>
    </row>
    <row r="262" spans="1:15">
      <c r="A262" t="s">
        <v>51</v>
      </c>
      <c r="B262" s="34">
        <v>40052</v>
      </c>
      <c r="C262">
        <v>21</v>
      </c>
      <c r="D262">
        <v>3.3167620000000002</v>
      </c>
      <c r="E262">
        <v>3.3739539999999999</v>
      </c>
      <c r="F262">
        <v>-5.7192E-2</v>
      </c>
      <c r="G262">
        <v>89</v>
      </c>
      <c r="H262">
        <v>-0.27102150000000003</v>
      </c>
      <c r="I262">
        <v>-0.14468929999999999</v>
      </c>
      <c r="J262">
        <v>-5.7192E-2</v>
      </c>
      <c r="K262">
        <v>3.03053E-2</v>
      </c>
      <c r="L262">
        <v>0.15663750000000001</v>
      </c>
      <c r="M262">
        <v>0.1668521</v>
      </c>
      <c r="N262">
        <v>2.7839599999999999E-2</v>
      </c>
      <c r="O262">
        <v>12</v>
      </c>
    </row>
    <row r="263" spans="1:15">
      <c r="A263" t="s">
        <v>51</v>
      </c>
      <c r="B263" s="34">
        <v>40052</v>
      </c>
      <c r="C263">
        <v>22</v>
      </c>
      <c r="D263">
        <v>3.3528370000000001</v>
      </c>
      <c r="E263">
        <v>3.2750379999999999</v>
      </c>
      <c r="F263">
        <v>7.7798800000000001E-2</v>
      </c>
      <c r="G263">
        <v>86.5</v>
      </c>
      <c r="H263">
        <v>-0.1360307</v>
      </c>
      <c r="I263">
        <v>-9.6985000000000005E-3</v>
      </c>
      <c r="J263">
        <v>7.7798800000000001E-2</v>
      </c>
      <c r="K263">
        <v>0.1652961</v>
      </c>
      <c r="L263">
        <v>0.29162830000000001</v>
      </c>
      <c r="M263">
        <v>0.1668521</v>
      </c>
      <c r="N263">
        <v>2.7839599999999999E-2</v>
      </c>
      <c r="O263">
        <v>12</v>
      </c>
    </row>
    <row r="264" spans="1:15">
      <c r="A264" t="s">
        <v>51</v>
      </c>
      <c r="B264" s="34">
        <v>40052</v>
      </c>
      <c r="C264">
        <v>23</v>
      </c>
      <c r="D264">
        <v>2.9196309999999999</v>
      </c>
      <c r="E264">
        <v>2.880347</v>
      </c>
      <c r="F264">
        <v>3.9283999999999999E-2</v>
      </c>
      <c r="G264">
        <v>83</v>
      </c>
      <c r="H264">
        <v>-0.17454549999999999</v>
      </c>
      <c r="I264">
        <v>-4.8213300000000001E-2</v>
      </c>
      <c r="J264">
        <v>3.9283999999999999E-2</v>
      </c>
      <c r="K264">
        <v>0.12678130000000001</v>
      </c>
      <c r="L264">
        <v>0.25311349999999999</v>
      </c>
      <c r="M264">
        <v>0.1668521</v>
      </c>
      <c r="N264">
        <v>2.7839599999999999E-2</v>
      </c>
      <c r="O264">
        <v>12</v>
      </c>
    </row>
    <row r="265" spans="1:15">
      <c r="A265" t="s">
        <v>51</v>
      </c>
      <c r="B265" s="34">
        <v>40052</v>
      </c>
      <c r="C265">
        <v>24</v>
      </c>
      <c r="D265">
        <v>2.3323079999999998</v>
      </c>
      <c r="E265">
        <v>2.3004449999999999</v>
      </c>
      <c r="F265">
        <v>3.1863299999999997E-2</v>
      </c>
      <c r="G265">
        <v>80.5</v>
      </c>
      <c r="H265">
        <v>-0.18196619999999999</v>
      </c>
      <c r="I265">
        <v>-5.5634000000000003E-2</v>
      </c>
      <c r="J265">
        <v>3.1863299999999997E-2</v>
      </c>
      <c r="K265">
        <v>0.1193606</v>
      </c>
      <c r="L265">
        <v>0.24569279999999999</v>
      </c>
      <c r="M265">
        <v>0.1668521</v>
      </c>
      <c r="N265">
        <v>2.7839599999999999E-2</v>
      </c>
      <c r="O265">
        <v>12</v>
      </c>
    </row>
    <row r="266" spans="1:15">
      <c r="A266" t="s">
        <v>51</v>
      </c>
      <c r="B266" s="34">
        <v>40053</v>
      </c>
      <c r="C266">
        <v>1</v>
      </c>
      <c r="D266">
        <v>3.1825700000000001</v>
      </c>
      <c r="E266">
        <v>3.1927279999999998</v>
      </c>
      <c r="F266">
        <v>-1.01572E-2</v>
      </c>
      <c r="G266">
        <v>78.5</v>
      </c>
      <c r="H266">
        <v>-0.39174019999999998</v>
      </c>
      <c r="I266">
        <v>-0.1662979</v>
      </c>
      <c r="J266">
        <v>-1.01572E-2</v>
      </c>
      <c r="K266">
        <v>0.14598340000000001</v>
      </c>
      <c r="L266">
        <v>0.37142579999999997</v>
      </c>
      <c r="M266">
        <v>0.29775079999999998</v>
      </c>
      <c r="N266">
        <v>8.8655499999999998E-2</v>
      </c>
      <c r="O266">
        <v>15</v>
      </c>
    </row>
    <row r="267" spans="1:15">
      <c r="A267" t="s">
        <v>51</v>
      </c>
      <c r="B267" s="34">
        <v>40053</v>
      </c>
      <c r="C267">
        <v>2</v>
      </c>
      <c r="D267">
        <v>3.240561</v>
      </c>
      <c r="E267">
        <v>3.2005210000000002</v>
      </c>
      <c r="F267">
        <v>4.00398E-2</v>
      </c>
      <c r="G267">
        <v>78</v>
      </c>
      <c r="H267">
        <v>-0.34154329999999999</v>
      </c>
      <c r="I267">
        <v>-0.11610090000000001</v>
      </c>
      <c r="J267">
        <v>4.00398E-2</v>
      </c>
      <c r="K267">
        <v>0.1961804</v>
      </c>
      <c r="L267">
        <v>0.42162280000000002</v>
      </c>
      <c r="M267">
        <v>0.29775079999999998</v>
      </c>
      <c r="N267">
        <v>8.8655499999999998E-2</v>
      </c>
      <c r="O267">
        <v>15</v>
      </c>
    </row>
    <row r="268" spans="1:15">
      <c r="A268" t="s">
        <v>51</v>
      </c>
      <c r="B268" s="34">
        <v>40053</v>
      </c>
      <c r="C268">
        <v>3</v>
      </c>
      <c r="D268">
        <v>3.2074029999999998</v>
      </c>
      <c r="E268">
        <v>3.1926709999999998</v>
      </c>
      <c r="F268">
        <v>1.4732500000000001E-2</v>
      </c>
      <c r="G268">
        <v>75.5</v>
      </c>
      <c r="H268">
        <v>-0.36685050000000002</v>
      </c>
      <c r="I268">
        <v>-0.14140810000000001</v>
      </c>
      <c r="J268">
        <v>1.4732500000000001E-2</v>
      </c>
      <c r="K268">
        <v>0.1708732</v>
      </c>
      <c r="L268">
        <v>0.39631549999999999</v>
      </c>
      <c r="M268">
        <v>0.29775079999999998</v>
      </c>
      <c r="N268">
        <v>8.8655499999999998E-2</v>
      </c>
      <c r="O268">
        <v>15</v>
      </c>
    </row>
    <row r="269" spans="1:15">
      <c r="A269" t="s">
        <v>51</v>
      </c>
      <c r="B269" s="34">
        <v>40053</v>
      </c>
      <c r="C269">
        <v>4</v>
      </c>
      <c r="D269">
        <v>3.12148</v>
      </c>
      <c r="E269">
        <v>3.0903589999999999</v>
      </c>
      <c r="F269">
        <v>3.1120999999999999E-2</v>
      </c>
      <c r="G269">
        <v>74</v>
      </c>
      <c r="H269">
        <v>-0.350462</v>
      </c>
      <c r="I269">
        <v>-0.12501970000000001</v>
      </c>
      <c r="J269">
        <v>3.1120999999999999E-2</v>
      </c>
      <c r="K269">
        <v>0.1872616</v>
      </c>
      <c r="L269">
        <v>0.41270400000000002</v>
      </c>
      <c r="M269">
        <v>0.29775079999999998</v>
      </c>
      <c r="N269">
        <v>8.8655499999999998E-2</v>
      </c>
      <c r="O269">
        <v>15</v>
      </c>
    </row>
    <row r="270" spans="1:15">
      <c r="A270" t="s">
        <v>51</v>
      </c>
      <c r="B270" s="34">
        <v>40053</v>
      </c>
      <c r="C270">
        <v>5</v>
      </c>
      <c r="D270">
        <v>3.2245569999999999</v>
      </c>
      <c r="E270">
        <v>3.2596370000000001</v>
      </c>
      <c r="F270">
        <v>-3.5079199999999998E-2</v>
      </c>
      <c r="G270">
        <v>72</v>
      </c>
      <c r="H270">
        <v>-0.41666219999999998</v>
      </c>
      <c r="I270">
        <v>-0.1912199</v>
      </c>
      <c r="J270">
        <v>-3.5079199999999998E-2</v>
      </c>
      <c r="K270">
        <v>0.1210615</v>
      </c>
      <c r="L270">
        <v>0.34650379999999997</v>
      </c>
      <c r="M270">
        <v>0.29775079999999998</v>
      </c>
      <c r="N270">
        <v>8.8655499999999998E-2</v>
      </c>
      <c r="O270">
        <v>15</v>
      </c>
    </row>
    <row r="271" spans="1:15">
      <c r="A271" t="s">
        <v>51</v>
      </c>
      <c r="B271" s="34">
        <v>40053</v>
      </c>
      <c r="C271">
        <v>6</v>
      </c>
      <c r="D271">
        <v>3.5079660000000001</v>
      </c>
      <c r="E271">
        <v>3.6511990000000001</v>
      </c>
      <c r="F271">
        <v>-0.143233</v>
      </c>
      <c r="G271">
        <v>71.5</v>
      </c>
      <c r="H271">
        <v>-0.52481599999999995</v>
      </c>
      <c r="I271">
        <v>-0.29937370000000002</v>
      </c>
      <c r="J271">
        <v>-0.143233</v>
      </c>
      <c r="K271">
        <v>1.2907699999999999E-2</v>
      </c>
      <c r="L271">
        <v>0.23835000000000001</v>
      </c>
      <c r="M271">
        <v>0.29775079999999998</v>
      </c>
      <c r="N271">
        <v>8.8655499999999998E-2</v>
      </c>
      <c r="O271">
        <v>15</v>
      </c>
    </row>
    <row r="272" spans="1:15">
      <c r="A272" t="s">
        <v>51</v>
      </c>
      <c r="B272" s="34">
        <v>40053</v>
      </c>
      <c r="C272">
        <v>7</v>
      </c>
      <c r="D272">
        <v>3.0731120000000001</v>
      </c>
      <c r="E272">
        <v>3.1872259999999999</v>
      </c>
      <c r="F272">
        <v>-0.1141144</v>
      </c>
      <c r="G272">
        <v>70</v>
      </c>
      <c r="H272">
        <v>-0.49569740000000001</v>
      </c>
      <c r="I272">
        <v>-0.27025510000000003</v>
      </c>
      <c r="J272">
        <v>-0.1141144</v>
      </c>
      <c r="K272">
        <v>4.2026300000000003E-2</v>
      </c>
      <c r="L272">
        <v>0.2674686</v>
      </c>
      <c r="M272">
        <v>0.29775079999999998</v>
      </c>
      <c r="N272">
        <v>8.8655499999999998E-2</v>
      </c>
      <c r="O272">
        <v>15</v>
      </c>
    </row>
    <row r="273" spans="1:15">
      <c r="A273" t="s">
        <v>51</v>
      </c>
      <c r="B273" s="34">
        <v>40053</v>
      </c>
      <c r="C273">
        <v>8</v>
      </c>
      <c r="D273">
        <v>3.377875</v>
      </c>
      <c r="E273">
        <v>3.3283770000000001</v>
      </c>
      <c r="F273">
        <v>4.9497399999999997E-2</v>
      </c>
      <c r="G273">
        <v>74</v>
      </c>
      <c r="H273">
        <v>-0.33208559999999998</v>
      </c>
      <c r="I273">
        <v>-0.1066433</v>
      </c>
      <c r="J273">
        <v>4.9497399999999997E-2</v>
      </c>
      <c r="K273">
        <v>0.20563809999999999</v>
      </c>
      <c r="L273">
        <v>0.43108039999999997</v>
      </c>
      <c r="M273">
        <v>0.29775079999999998</v>
      </c>
      <c r="N273">
        <v>8.8655499999999998E-2</v>
      </c>
      <c r="O273">
        <v>15</v>
      </c>
    </row>
    <row r="274" spans="1:15">
      <c r="A274" t="s">
        <v>51</v>
      </c>
      <c r="B274" s="34">
        <v>40053</v>
      </c>
      <c r="C274">
        <v>9</v>
      </c>
      <c r="D274">
        <v>4.4124499999999998</v>
      </c>
      <c r="E274">
        <v>4.3047430000000002</v>
      </c>
      <c r="F274">
        <v>0.1077066</v>
      </c>
      <c r="G274">
        <v>80</v>
      </c>
      <c r="H274">
        <v>-0.27387640000000002</v>
      </c>
      <c r="I274">
        <v>-4.8434100000000001E-2</v>
      </c>
      <c r="J274">
        <v>0.1077066</v>
      </c>
      <c r="K274">
        <v>0.26384730000000001</v>
      </c>
      <c r="L274">
        <v>0.48928959999999999</v>
      </c>
      <c r="M274">
        <v>0.29775079999999998</v>
      </c>
      <c r="N274">
        <v>8.8655499999999998E-2</v>
      </c>
      <c r="O274">
        <v>15</v>
      </c>
    </row>
    <row r="275" spans="1:15">
      <c r="A275" t="s">
        <v>51</v>
      </c>
      <c r="B275" s="34">
        <v>40053</v>
      </c>
      <c r="C275">
        <v>10</v>
      </c>
      <c r="D275">
        <v>5.2411789999999998</v>
      </c>
      <c r="E275">
        <v>5.3388530000000003</v>
      </c>
      <c r="F275">
        <v>-9.7674300000000006E-2</v>
      </c>
      <c r="G275">
        <v>85</v>
      </c>
      <c r="H275">
        <v>-0.4792573</v>
      </c>
      <c r="I275">
        <v>-0.25381490000000001</v>
      </c>
      <c r="J275">
        <v>-9.7674300000000006E-2</v>
      </c>
      <c r="K275">
        <v>5.8466400000000002E-2</v>
      </c>
      <c r="L275">
        <v>0.28390880000000002</v>
      </c>
      <c r="M275">
        <v>0.29775079999999998</v>
      </c>
      <c r="N275">
        <v>8.8655499999999998E-2</v>
      </c>
      <c r="O275">
        <v>15</v>
      </c>
    </row>
    <row r="276" spans="1:15">
      <c r="A276" t="s">
        <v>51</v>
      </c>
      <c r="B276" s="34">
        <v>40053</v>
      </c>
      <c r="C276">
        <v>11</v>
      </c>
      <c r="D276">
        <v>5.7517610000000001</v>
      </c>
      <c r="E276">
        <v>5.7592540000000003</v>
      </c>
      <c r="F276">
        <v>-7.4930999999999999E-3</v>
      </c>
      <c r="G276">
        <v>88.5</v>
      </c>
      <c r="H276">
        <v>-0.38907609999999998</v>
      </c>
      <c r="I276">
        <v>-0.1636338</v>
      </c>
      <c r="J276">
        <v>-7.4930999999999999E-3</v>
      </c>
      <c r="K276">
        <v>0.14864759999999999</v>
      </c>
      <c r="L276">
        <v>0.37408989999999998</v>
      </c>
      <c r="M276">
        <v>0.29775079999999998</v>
      </c>
      <c r="N276">
        <v>8.8655499999999998E-2</v>
      </c>
      <c r="O276">
        <v>15</v>
      </c>
    </row>
    <row r="277" spans="1:15">
      <c r="A277" t="s">
        <v>51</v>
      </c>
      <c r="B277" s="34">
        <v>40053</v>
      </c>
      <c r="C277">
        <v>12</v>
      </c>
      <c r="D277">
        <v>5.8334400000000004</v>
      </c>
      <c r="E277">
        <v>5.8169490000000001</v>
      </c>
      <c r="F277">
        <v>1.64907E-2</v>
      </c>
      <c r="G277">
        <v>91</v>
      </c>
      <c r="H277">
        <v>-0.36509229999999998</v>
      </c>
      <c r="I277">
        <v>-0.13964989999999999</v>
      </c>
      <c r="J277">
        <v>1.64907E-2</v>
      </c>
      <c r="K277">
        <v>0.17263139999999999</v>
      </c>
      <c r="L277">
        <v>0.39807369999999997</v>
      </c>
      <c r="M277">
        <v>0.29775079999999998</v>
      </c>
      <c r="N277">
        <v>8.8655499999999998E-2</v>
      </c>
      <c r="O277">
        <v>15</v>
      </c>
    </row>
    <row r="278" spans="1:15">
      <c r="A278" t="s">
        <v>51</v>
      </c>
      <c r="B278" s="34">
        <v>40053</v>
      </c>
      <c r="C278">
        <v>13</v>
      </c>
      <c r="D278">
        <v>5.9277810000000004</v>
      </c>
      <c r="E278">
        <v>5.7787100000000002</v>
      </c>
      <c r="F278">
        <v>0.14907010000000001</v>
      </c>
      <c r="G278">
        <v>92.5</v>
      </c>
      <c r="H278">
        <v>-0.232513</v>
      </c>
      <c r="I278">
        <v>-7.0705999999999998E-3</v>
      </c>
      <c r="J278">
        <v>0.14907010000000001</v>
      </c>
      <c r="K278">
        <v>0.3052107</v>
      </c>
      <c r="L278">
        <v>0.53065309999999999</v>
      </c>
      <c r="M278">
        <v>0.29775079999999998</v>
      </c>
      <c r="N278">
        <v>8.8655499999999998E-2</v>
      </c>
      <c r="O278">
        <v>15</v>
      </c>
    </row>
    <row r="279" spans="1:15">
      <c r="A279" t="s">
        <v>51</v>
      </c>
      <c r="B279" s="34">
        <v>40053</v>
      </c>
      <c r="C279">
        <v>14</v>
      </c>
      <c r="D279">
        <v>6.1882539999999997</v>
      </c>
      <c r="E279">
        <v>6.3969060000000004</v>
      </c>
      <c r="F279">
        <v>-0.20865249999999999</v>
      </c>
      <c r="G279">
        <v>95.5</v>
      </c>
      <c r="H279">
        <v>-0.59023550000000002</v>
      </c>
      <c r="I279">
        <v>-0.36479319999999998</v>
      </c>
      <c r="J279">
        <v>-0.20865249999999999</v>
      </c>
      <c r="K279">
        <v>-5.2511799999999997E-2</v>
      </c>
      <c r="L279">
        <v>0.17293049999999999</v>
      </c>
      <c r="M279">
        <v>0.29775079999999998</v>
      </c>
      <c r="N279">
        <v>8.8655499999999998E-2</v>
      </c>
      <c r="O279">
        <v>15</v>
      </c>
    </row>
    <row r="280" spans="1:15">
      <c r="A280" t="s">
        <v>51</v>
      </c>
      <c r="B280" s="34">
        <v>40053</v>
      </c>
      <c r="C280">
        <v>15</v>
      </c>
      <c r="D280">
        <v>6.2497109999999996</v>
      </c>
      <c r="E280">
        <v>5.786181</v>
      </c>
      <c r="F280">
        <v>0.46352969999999999</v>
      </c>
      <c r="G280">
        <v>96</v>
      </c>
      <c r="H280">
        <v>8.1946699999999997E-2</v>
      </c>
      <c r="I280">
        <v>0.30738910000000003</v>
      </c>
      <c r="J280">
        <v>0.46352969999999999</v>
      </c>
      <c r="K280">
        <v>0.61967039999999995</v>
      </c>
      <c r="L280">
        <v>0.84511270000000005</v>
      </c>
      <c r="M280">
        <v>0.29775079999999998</v>
      </c>
      <c r="N280">
        <v>8.8655499999999998E-2</v>
      </c>
      <c r="O280">
        <v>15</v>
      </c>
    </row>
    <row r="281" spans="1:15">
      <c r="A281" t="s">
        <v>51</v>
      </c>
      <c r="B281" s="34">
        <v>40053</v>
      </c>
      <c r="C281">
        <v>16</v>
      </c>
      <c r="D281">
        <v>6.3145230000000003</v>
      </c>
      <c r="E281">
        <v>5.9101239999999997</v>
      </c>
      <c r="F281">
        <v>0.40439900000000001</v>
      </c>
      <c r="G281">
        <v>96</v>
      </c>
      <c r="H281">
        <v>2.2815999999999999E-2</v>
      </c>
      <c r="I281">
        <v>0.24825839999999999</v>
      </c>
      <c r="J281">
        <v>0.40439900000000001</v>
      </c>
      <c r="K281">
        <v>0.56053969999999997</v>
      </c>
      <c r="L281">
        <v>0.78598199999999996</v>
      </c>
      <c r="M281">
        <v>0.29775079999999998</v>
      </c>
      <c r="N281">
        <v>8.8655499999999998E-2</v>
      </c>
      <c r="O281">
        <v>15</v>
      </c>
    </row>
    <row r="282" spans="1:15">
      <c r="A282" t="s">
        <v>51</v>
      </c>
      <c r="B282" s="34">
        <v>40053</v>
      </c>
      <c r="C282">
        <v>17</v>
      </c>
      <c r="D282">
        <v>6.1906559999999997</v>
      </c>
      <c r="E282">
        <v>5.3247540000000004</v>
      </c>
      <c r="F282">
        <v>0.86590160000000005</v>
      </c>
      <c r="G282">
        <v>97</v>
      </c>
      <c r="H282">
        <v>0.48431859999999999</v>
      </c>
      <c r="I282">
        <v>0.70976099999999998</v>
      </c>
      <c r="J282">
        <v>0.86590160000000005</v>
      </c>
      <c r="K282">
        <v>1.0220419999999999</v>
      </c>
      <c r="L282">
        <v>1.247485</v>
      </c>
      <c r="M282">
        <v>0.29775079999999998</v>
      </c>
      <c r="N282">
        <v>8.8655499999999998E-2</v>
      </c>
      <c r="O282">
        <v>15</v>
      </c>
    </row>
    <row r="283" spans="1:15">
      <c r="A283" t="s">
        <v>51</v>
      </c>
      <c r="B283" s="34">
        <v>40053</v>
      </c>
      <c r="C283">
        <v>18</v>
      </c>
      <c r="D283">
        <v>5.7989430000000004</v>
      </c>
      <c r="E283">
        <v>4.9819699999999996</v>
      </c>
      <c r="F283">
        <v>0.8169729</v>
      </c>
      <c r="G283">
        <v>96.5</v>
      </c>
      <c r="H283">
        <v>0.4353899</v>
      </c>
      <c r="I283">
        <v>0.66083219999999998</v>
      </c>
      <c r="J283">
        <v>0.8169729</v>
      </c>
      <c r="K283">
        <v>0.97311360000000002</v>
      </c>
      <c r="L283">
        <v>1.198556</v>
      </c>
      <c r="M283">
        <v>0.29775079999999998</v>
      </c>
      <c r="N283">
        <v>8.8655499999999998E-2</v>
      </c>
      <c r="O283">
        <v>15</v>
      </c>
    </row>
    <row r="284" spans="1:15">
      <c r="A284" t="s">
        <v>51</v>
      </c>
      <c r="B284" s="34">
        <v>40053</v>
      </c>
      <c r="C284">
        <v>19</v>
      </c>
      <c r="D284">
        <v>5.4773560000000003</v>
      </c>
      <c r="E284">
        <v>6.7148329999999996</v>
      </c>
      <c r="F284">
        <v>-1.237476</v>
      </c>
      <c r="G284">
        <v>96.5</v>
      </c>
      <c r="H284">
        <v>-1.619059</v>
      </c>
      <c r="I284">
        <v>-1.3936170000000001</v>
      </c>
      <c r="J284">
        <v>-1.237476</v>
      </c>
      <c r="K284">
        <v>-1.0813349999999999</v>
      </c>
      <c r="L284">
        <v>-0.85589309999999996</v>
      </c>
      <c r="M284">
        <v>0.29775079999999998</v>
      </c>
      <c r="N284">
        <v>8.8655499999999998E-2</v>
      </c>
      <c r="O284">
        <v>15</v>
      </c>
    </row>
    <row r="285" spans="1:15">
      <c r="A285" t="s">
        <v>51</v>
      </c>
      <c r="B285" s="34">
        <v>40053</v>
      </c>
      <c r="C285">
        <v>20</v>
      </c>
      <c r="D285">
        <v>5.1373179999999996</v>
      </c>
      <c r="E285">
        <v>5.2855939999999997</v>
      </c>
      <c r="F285">
        <v>-0.1482755</v>
      </c>
      <c r="G285">
        <v>94</v>
      </c>
      <c r="H285">
        <v>-0.52985850000000001</v>
      </c>
      <c r="I285">
        <v>-0.30441620000000003</v>
      </c>
      <c r="J285">
        <v>-0.1482755</v>
      </c>
      <c r="K285">
        <v>7.8651999999999993E-3</v>
      </c>
      <c r="L285">
        <v>0.2333075</v>
      </c>
      <c r="M285">
        <v>0.29775079999999998</v>
      </c>
      <c r="N285">
        <v>8.8655499999999998E-2</v>
      </c>
      <c r="O285">
        <v>15</v>
      </c>
    </row>
    <row r="286" spans="1:15">
      <c r="A286" t="s">
        <v>51</v>
      </c>
      <c r="B286" s="34">
        <v>40053</v>
      </c>
      <c r="C286">
        <v>21</v>
      </c>
      <c r="D286">
        <v>4.8302620000000003</v>
      </c>
      <c r="E286">
        <v>4.8026270000000002</v>
      </c>
      <c r="F286">
        <v>2.7634499999999999E-2</v>
      </c>
      <c r="G286">
        <v>89</v>
      </c>
      <c r="H286">
        <v>-0.3539485</v>
      </c>
      <c r="I286">
        <v>-0.12850619999999999</v>
      </c>
      <c r="J286">
        <v>2.7634499999999999E-2</v>
      </c>
      <c r="K286">
        <v>0.1837752</v>
      </c>
      <c r="L286">
        <v>0.40921750000000001</v>
      </c>
      <c r="M286">
        <v>0.29775079999999998</v>
      </c>
      <c r="N286">
        <v>8.8655499999999998E-2</v>
      </c>
      <c r="O286">
        <v>15</v>
      </c>
    </row>
    <row r="287" spans="1:15">
      <c r="A287" t="s">
        <v>51</v>
      </c>
      <c r="B287" s="34">
        <v>40053</v>
      </c>
      <c r="C287">
        <v>22</v>
      </c>
      <c r="D287">
        <v>4.7927580000000001</v>
      </c>
      <c r="E287">
        <v>4.7204290000000002</v>
      </c>
      <c r="F287">
        <v>7.2328900000000002E-2</v>
      </c>
      <c r="G287">
        <v>86</v>
      </c>
      <c r="H287">
        <v>-0.30925409999999998</v>
      </c>
      <c r="I287">
        <v>-8.3811800000000006E-2</v>
      </c>
      <c r="J287">
        <v>7.2328900000000002E-2</v>
      </c>
      <c r="K287">
        <v>0.22846959999999999</v>
      </c>
      <c r="L287">
        <v>0.45391189999999998</v>
      </c>
      <c r="M287">
        <v>0.29775079999999998</v>
      </c>
      <c r="N287">
        <v>8.8655499999999998E-2</v>
      </c>
      <c r="O287">
        <v>15</v>
      </c>
    </row>
    <row r="288" spans="1:15">
      <c r="A288" t="s">
        <v>51</v>
      </c>
      <c r="B288" s="34">
        <v>40053</v>
      </c>
      <c r="C288">
        <v>23</v>
      </c>
      <c r="D288">
        <v>4.290165</v>
      </c>
      <c r="E288">
        <v>4.2870850000000003</v>
      </c>
      <c r="F288">
        <v>3.0804999999999999E-3</v>
      </c>
      <c r="G288">
        <v>83.5</v>
      </c>
      <c r="H288">
        <v>-0.37850250000000002</v>
      </c>
      <c r="I288">
        <v>-0.1530601</v>
      </c>
      <c r="J288">
        <v>3.0804999999999999E-3</v>
      </c>
      <c r="K288">
        <v>0.15922120000000001</v>
      </c>
      <c r="L288">
        <v>0.38466359999999999</v>
      </c>
      <c r="M288">
        <v>0.29775079999999998</v>
      </c>
      <c r="N288">
        <v>8.8655499999999998E-2</v>
      </c>
      <c r="O288">
        <v>15</v>
      </c>
    </row>
    <row r="289" spans="1:15">
      <c r="A289" t="s">
        <v>51</v>
      </c>
      <c r="B289" s="34">
        <v>40053</v>
      </c>
      <c r="C289">
        <v>24</v>
      </c>
      <c r="D289">
        <v>3.4305289999999999</v>
      </c>
      <c r="E289">
        <v>3.4521570000000001</v>
      </c>
      <c r="F289">
        <v>-2.16276E-2</v>
      </c>
      <c r="G289">
        <v>81.5</v>
      </c>
      <c r="H289">
        <v>-0.40321059999999997</v>
      </c>
      <c r="I289">
        <v>-0.17776829999999999</v>
      </c>
      <c r="J289">
        <v>-2.16276E-2</v>
      </c>
      <c r="K289">
        <v>0.1345131</v>
      </c>
      <c r="L289">
        <v>0.35995539999999998</v>
      </c>
      <c r="M289">
        <v>0.29775079999999998</v>
      </c>
      <c r="N289">
        <v>8.8655499999999998E-2</v>
      </c>
      <c r="O289">
        <v>15</v>
      </c>
    </row>
    <row r="290" spans="1:15">
      <c r="A290" t="s">
        <v>51</v>
      </c>
      <c r="B290" s="34">
        <v>40058</v>
      </c>
      <c r="C290">
        <v>1</v>
      </c>
      <c r="D290">
        <v>3.0550609999999998</v>
      </c>
      <c r="E290">
        <v>3.0369199999999998</v>
      </c>
      <c r="F290">
        <v>1.8141299999999999E-2</v>
      </c>
      <c r="G290">
        <v>82</v>
      </c>
      <c r="H290">
        <v>-0.36344169999999998</v>
      </c>
      <c r="I290">
        <v>-0.13799939999999999</v>
      </c>
      <c r="J290">
        <v>1.8141299999999999E-2</v>
      </c>
      <c r="K290">
        <v>0.17428189999999999</v>
      </c>
      <c r="L290">
        <v>0.39972429999999998</v>
      </c>
      <c r="M290">
        <v>0.29775079999999998</v>
      </c>
      <c r="N290">
        <v>8.8655499999999998E-2</v>
      </c>
      <c r="O290">
        <v>15</v>
      </c>
    </row>
    <row r="291" spans="1:15">
      <c r="A291" t="s">
        <v>51</v>
      </c>
      <c r="B291" s="34">
        <v>40058</v>
      </c>
      <c r="C291">
        <v>2</v>
      </c>
      <c r="D291">
        <v>3.1413380000000002</v>
      </c>
      <c r="E291">
        <v>3.0451980000000001</v>
      </c>
      <c r="F291">
        <v>9.6139699999999995E-2</v>
      </c>
      <c r="G291">
        <v>80.5</v>
      </c>
      <c r="H291">
        <v>-0.28544330000000001</v>
      </c>
      <c r="I291">
        <v>-6.0000999999999999E-2</v>
      </c>
      <c r="J291">
        <v>9.6139699999999995E-2</v>
      </c>
      <c r="K291">
        <v>0.25228040000000002</v>
      </c>
      <c r="L291">
        <v>0.4777227</v>
      </c>
      <c r="M291">
        <v>0.29775079999999998</v>
      </c>
      <c r="N291">
        <v>8.8655499999999998E-2</v>
      </c>
      <c r="O291">
        <v>15</v>
      </c>
    </row>
    <row r="292" spans="1:15">
      <c r="A292" t="s">
        <v>51</v>
      </c>
      <c r="B292" s="34">
        <v>40058</v>
      </c>
      <c r="C292">
        <v>3</v>
      </c>
      <c r="D292">
        <v>3.1515110000000002</v>
      </c>
      <c r="E292">
        <v>3.083952</v>
      </c>
      <c r="F292">
        <v>6.75592E-2</v>
      </c>
      <c r="G292">
        <v>79.5</v>
      </c>
      <c r="H292">
        <v>-0.31402380000000002</v>
      </c>
      <c r="I292">
        <v>-8.8581499999999994E-2</v>
      </c>
      <c r="J292">
        <v>6.75592E-2</v>
      </c>
      <c r="K292">
        <v>0.22369990000000001</v>
      </c>
      <c r="L292">
        <v>0.44914219999999999</v>
      </c>
      <c r="M292">
        <v>0.29775079999999998</v>
      </c>
      <c r="N292">
        <v>8.8655499999999998E-2</v>
      </c>
      <c r="O292">
        <v>15</v>
      </c>
    </row>
    <row r="293" spans="1:15">
      <c r="A293" t="s">
        <v>51</v>
      </c>
      <c r="B293" s="34">
        <v>40058</v>
      </c>
      <c r="C293">
        <v>4</v>
      </c>
      <c r="D293">
        <v>3.0220929999999999</v>
      </c>
      <c r="E293">
        <v>2.9257070000000001</v>
      </c>
      <c r="F293">
        <v>9.6385799999999994E-2</v>
      </c>
      <c r="G293">
        <v>76</v>
      </c>
      <c r="H293">
        <v>-0.28519719999999998</v>
      </c>
      <c r="I293">
        <v>-5.97549E-2</v>
      </c>
      <c r="J293">
        <v>9.6385799999999994E-2</v>
      </c>
      <c r="K293">
        <v>0.25252649999999999</v>
      </c>
      <c r="L293">
        <v>0.47796880000000003</v>
      </c>
      <c r="M293">
        <v>0.29775079999999998</v>
      </c>
      <c r="N293">
        <v>8.8655499999999998E-2</v>
      </c>
      <c r="O293">
        <v>15</v>
      </c>
    </row>
    <row r="294" spans="1:15">
      <c r="A294" t="s">
        <v>51</v>
      </c>
      <c r="B294" s="34">
        <v>40058</v>
      </c>
      <c r="C294">
        <v>5</v>
      </c>
      <c r="D294">
        <v>3.1836519999999999</v>
      </c>
      <c r="E294">
        <v>3.144644</v>
      </c>
      <c r="F294">
        <v>3.9007199999999999E-2</v>
      </c>
      <c r="G294">
        <v>75</v>
      </c>
      <c r="H294">
        <v>-0.34257579999999999</v>
      </c>
      <c r="I294">
        <v>-0.1171334</v>
      </c>
      <c r="J294">
        <v>3.9007199999999999E-2</v>
      </c>
      <c r="K294">
        <v>0.19514790000000001</v>
      </c>
      <c r="L294">
        <v>0.42059029999999997</v>
      </c>
      <c r="M294">
        <v>0.29775079999999998</v>
      </c>
      <c r="N294">
        <v>8.8655499999999998E-2</v>
      </c>
      <c r="O294">
        <v>15</v>
      </c>
    </row>
    <row r="295" spans="1:15">
      <c r="A295" t="s">
        <v>51</v>
      </c>
      <c r="B295" s="34">
        <v>40058</v>
      </c>
      <c r="C295">
        <v>6</v>
      </c>
      <c r="D295">
        <v>3.4570430000000001</v>
      </c>
      <c r="E295">
        <v>3.46712</v>
      </c>
      <c r="F295">
        <v>-1.00774E-2</v>
      </c>
      <c r="G295">
        <v>74.5</v>
      </c>
      <c r="H295">
        <v>-0.39166040000000002</v>
      </c>
      <c r="I295">
        <v>-0.166218</v>
      </c>
      <c r="J295">
        <v>-1.00774E-2</v>
      </c>
      <c r="K295">
        <v>0.14606330000000001</v>
      </c>
      <c r="L295">
        <v>0.37150559999999999</v>
      </c>
      <c r="M295">
        <v>0.29775079999999998</v>
      </c>
      <c r="N295">
        <v>8.8655499999999998E-2</v>
      </c>
      <c r="O295">
        <v>15</v>
      </c>
    </row>
    <row r="296" spans="1:15">
      <c r="A296" t="s">
        <v>51</v>
      </c>
      <c r="B296" s="34">
        <v>40058</v>
      </c>
      <c r="C296">
        <v>7</v>
      </c>
      <c r="D296">
        <v>2.918571</v>
      </c>
      <c r="E296">
        <v>3.026688</v>
      </c>
      <c r="F296">
        <v>-0.1081163</v>
      </c>
      <c r="G296">
        <v>73</v>
      </c>
      <c r="H296">
        <v>-0.4896993</v>
      </c>
      <c r="I296">
        <v>-0.26425700000000002</v>
      </c>
      <c r="J296">
        <v>-0.1081163</v>
      </c>
      <c r="K296">
        <v>4.8024299999999999E-2</v>
      </c>
      <c r="L296">
        <v>0.27346670000000001</v>
      </c>
      <c r="M296">
        <v>0.29775079999999998</v>
      </c>
      <c r="N296">
        <v>8.8655499999999998E-2</v>
      </c>
      <c r="O296">
        <v>15</v>
      </c>
    </row>
    <row r="297" spans="1:15">
      <c r="A297" t="s">
        <v>51</v>
      </c>
      <c r="B297" s="34">
        <v>40058</v>
      </c>
      <c r="C297">
        <v>8</v>
      </c>
      <c r="D297">
        <v>3.1469659999999999</v>
      </c>
      <c r="E297">
        <v>3.0649350000000002</v>
      </c>
      <c r="F297">
        <v>8.2031699999999999E-2</v>
      </c>
      <c r="G297">
        <v>72.5</v>
      </c>
      <c r="H297">
        <v>-0.29955130000000002</v>
      </c>
      <c r="I297">
        <v>-7.4108999999999994E-2</v>
      </c>
      <c r="J297">
        <v>8.2031699999999999E-2</v>
      </c>
      <c r="K297">
        <v>0.23817240000000001</v>
      </c>
      <c r="L297">
        <v>0.46361469999999999</v>
      </c>
      <c r="M297">
        <v>0.29775079999999998</v>
      </c>
      <c r="N297">
        <v>8.8655499999999998E-2</v>
      </c>
      <c r="O297">
        <v>15</v>
      </c>
    </row>
    <row r="298" spans="1:15">
      <c r="A298" t="s">
        <v>51</v>
      </c>
      <c r="B298" s="34">
        <v>40058</v>
      </c>
      <c r="C298">
        <v>9</v>
      </c>
      <c r="D298">
        <v>4.0811419999999998</v>
      </c>
      <c r="E298">
        <v>3.9628109999999999</v>
      </c>
      <c r="F298">
        <v>0.1183308</v>
      </c>
      <c r="G298">
        <v>76</v>
      </c>
      <c r="H298">
        <v>-0.26325219999999999</v>
      </c>
      <c r="I298">
        <v>-3.78099E-2</v>
      </c>
      <c r="J298">
        <v>0.1183308</v>
      </c>
      <c r="K298">
        <v>0.27447149999999998</v>
      </c>
      <c r="L298">
        <v>0.49991380000000002</v>
      </c>
      <c r="M298">
        <v>0.29775079999999998</v>
      </c>
      <c r="N298">
        <v>8.8655499999999998E-2</v>
      </c>
      <c r="O298">
        <v>15</v>
      </c>
    </row>
    <row r="299" spans="1:15">
      <c r="A299" t="s">
        <v>51</v>
      </c>
      <c r="B299" s="34">
        <v>40058</v>
      </c>
      <c r="C299">
        <v>10</v>
      </c>
      <c r="D299">
        <v>4.9338600000000001</v>
      </c>
      <c r="E299">
        <v>4.8688289999999999</v>
      </c>
      <c r="F299">
        <v>6.5030500000000005E-2</v>
      </c>
      <c r="G299">
        <v>80.5</v>
      </c>
      <c r="H299">
        <v>-0.31655250000000001</v>
      </c>
      <c r="I299">
        <v>-9.1110200000000002E-2</v>
      </c>
      <c r="J299">
        <v>6.5030500000000005E-2</v>
      </c>
      <c r="K299">
        <v>0.22117120000000001</v>
      </c>
      <c r="L299">
        <v>0.4466135</v>
      </c>
      <c r="M299">
        <v>0.29775079999999998</v>
      </c>
      <c r="N299">
        <v>8.8655499999999998E-2</v>
      </c>
      <c r="O299">
        <v>15</v>
      </c>
    </row>
    <row r="300" spans="1:15">
      <c r="A300" t="s">
        <v>51</v>
      </c>
      <c r="B300" s="34">
        <v>40058</v>
      </c>
      <c r="C300">
        <v>11</v>
      </c>
      <c r="D300">
        <v>5.4137870000000001</v>
      </c>
      <c r="E300">
        <v>5.3815559999999998</v>
      </c>
      <c r="F300">
        <v>3.2231599999999999E-2</v>
      </c>
      <c r="G300">
        <v>85</v>
      </c>
      <c r="H300">
        <v>-0.34935139999999998</v>
      </c>
      <c r="I300">
        <v>-0.12390909999999999</v>
      </c>
      <c r="J300">
        <v>3.2231599999999999E-2</v>
      </c>
      <c r="K300">
        <v>0.18837229999999999</v>
      </c>
      <c r="L300">
        <v>0.41381459999999998</v>
      </c>
      <c r="M300">
        <v>0.29775079999999998</v>
      </c>
      <c r="N300">
        <v>8.8655499999999998E-2</v>
      </c>
      <c r="O300">
        <v>15</v>
      </c>
    </row>
    <row r="301" spans="1:15">
      <c r="A301" t="s">
        <v>51</v>
      </c>
      <c r="B301" s="34">
        <v>40058</v>
      </c>
      <c r="C301">
        <v>12</v>
      </c>
      <c r="D301">
        <v>5.5384260000000003</v>
      </c>
      <c r="E301">
        <v>5.4508099999999997</v>
      </c>
      <c r="F301">
        <v>8.7615899999999997E-2</v>
      </c>
      <c r="G301">
        <v>88.5</v>
      </c>
      <c r="H301">
        <v>-0.29396709999999998</v>
      </c>
      <c r="I301">
        <v>-6.8524699999999994E-2</v>
      </c>
      <c r="J301">
        <v>8.7615899999999997E-2</v>
      </c>
      <c r="K301">
        <v>0.24375659999999999</v>
      </c>
      <c r="L301">
        <v>0.46919889999999997</v>
      </c>
      <c r="M301">
        <v>0.29775079999999998</v>
      </c>
      <c r="N301">
        <v>8.8655499999999998E-2</v>
      </c>
      <c r="O301">
        <v>15</v>
      </c>
    </row>
    <row r="302" spans="1:15">
      <c r="A302" t="s">
        <v>51</v>
      </c>
      <c r="B302" s="34">
        <v>40058</v>
      </c>
      <c r="C302">
        <v>13</v>
      </c>
      <c r="D302">
        <v>5.7002709999999999</v>
      </c>
      <c r="E302">
        <v>5.4932420000000004</v>
      </c>
      <c r="F302">
        <v>0.2070285</v>
      </c>
      <c r="G302">
        <v>91.5</v>
      </c>
      <c r="H302">
        <v>-0.1745545</v>
      </c>
      <c r="I302">
        <v>5.0887799999999997E-2</v>
      </c>
      <c r="J302">
        <v>0.2070285</v>
      </c>
      <c r="K302">
        <v>0.36316920000000003</v>
      </c>
      <c r="L302">
        <v>0.58861149999999995</v>
      </c>
      <c r="M302">
        <v>0.29775079999999998</v>
      </c>
      <c r="N302">
        <v>8.8655499999999998E-2</v>
      </c>
      <c r="O302">
        <v>15</v>
      </c>
    </row>
    <row r="303" spans="1:15">
      <c r="A303" t="s">
        <v>51</v>
      </c>
      <c r="B303" s="34">
        <v>40058</v>
      </c>
      <c r="C303">
        <v>14</v>
      </c>
      <c r="D303">
        <v>5.9770110000000001</v>
      </c>
      <c r="E303">
        <v>6.1501400000000004</v>
      </c>
      <c r="F303">
        <v>-0.17312930000000001</v>
      </c>
      <c r="G303">
        <v>94.5</v>
      </c>
      <c r="H303">
        <v>-0.55471239999999999</v>
      </c>
      <c r="I303">
        <v>-0.32927000000000001</v>
      </c>
      <c r="J303">
        <v>-0.17312930000000001</v>
      </c>
      <c r="K303">
        <v>-1.6988699999999999E-2</v>
      </c>
      <c r="L303">
        <v>0.20845369999999999</v>
      </c>
      <c r="M303">
        <v>0.29775079999999998</v>
      </c>
      <c r="N303">
        <v>8.8655499999999998E-2</v>
      </c>
      <c r="O303">
        <v>15</v>
      </c>
    </row>
    <row r="304" spans="1:15">
      <c r="A304" t="s">
        <v>51</v>
      </c>
      <c r="B304" s="34">
        <v>40058</v>
      </c>
      <c r="C304">
        <v>15</v>
      </c>
      <c r="D304">
        <v>6.1518839999999999</v>
      </c>
      <c r="E304">
        <v>5.016025</v>
      </c>
      <c r="F304">
        <v>1.1358600000000001</v>
      </c>
      <c r="G304">
        <v>97</v>
      </c>
      <c r="H304">
        <v>0.75427690000000003</v>
      </c>
      <c r="I304">
        <v>0.97971920000000001</v>
      </c>
      <c r="J304">
        <v>1.1358600000000001</v>
      </c>
      <c r="K304">
        <v>1.292001</v>
      </c>
      <c r="L304">
        <v>1.5174430000000001</v>
      </c>
      <c r="M304">
        <v>0.29775079999999998</v>
      </c>
      <c r="N304">
        <v>8.8655499999999998E-2</v>
      </c>
      <c r="O304">
        <v>15</v>
      </c>
    </row>
    <row r="305" spans="1:15">
      <c r="A305" t="s">
        <v>51</v>
      </c>
      <c r="B305" s="34">
        <v>40058</v>
      </c>
      <c r="C305">
        <v>16</v>
      </c>
      <c r="D305">
        <v>6.2200530000000001</v>
      </c>
      <c r="E305">
        <v>5.0350580000000003</v>
      </c>
      <c r="F305">
        <v>1.184995</v>
      </c>
      <c r="G305">
        <v>97.5</v>
      </c>
      <c r="H305">
        <v>0.8034116</v>
      </c>
      <c r="I305">
        <v>1.0288539999999999</v>
      </c>
      <c r="J305">
        <v>1.184995</v>
      </c>
      <c r="K305">
        <v>1.341135</v>
      </c>
      <c r="L305">
        <v>1.566578</v>
      </c>
      <c r="M305">
        <v>0.29775079999999998</v>
      </c>
      <c r="N305">
        <v>8.8655499999999998E-2</v>
      </c>
      <c r="O305">
        <v>15</v>
      </c>
    </row>
    <row r="306" spans="1:15">
      <c r="A306" t="s">
        <v>51</v>
      </c>
      <c r="B306" s="34">
        <v>40058</v>
      </c>
      <c r="C306">
        <v>17</v>
      </c>
      <c r="D306">
        <v>6.0764810000000002</v>
      </c>
      <c r="E306">
        <v>4.5372899999999996</v>
      </c>
      <c r="F306">
        <v>1.539191</v>
      </c>
      <c r="G306">
        <v>98</v>
      </c>
      <c r="H306">
        <v>1.157608</v>
      </c>
      <c r="I306">
        <v>1.3830499999999999</v>
      </c>
      <c r="J306">
        <v>1.539191</v>
      </c>
      <c r="K306">
        <v>1.6953320000000001</v>
      </c>
      <c r="L306">
        <v>1.920774</v>
      </c>
      <c r="M306">
        <v>0.29775079999999998</v>
      </c>
      <c r="N306">
        <v>8.8655499999999998E-2</v>
      </c>
      <c r="O306">
        <v>15</v>
      </c>
    </row>
    <row r="307" spans="1:15">
      <c r="A307" t="s">
        <v>51</v>
      </c>
      <c r="B307" s="34">
        <v>40058</v>
      </c>
      <c r="C307">
        <v>18</v>
      </c>
      <c r="D307">
        <v>5.7248710000000003</v>
      </c>
      <c r="E307">
        <v>4.1380480000000004</v>
      </c>
      <c r="F307">
        <v>1.5868230000000001</v>
      </c>
      <c r="G307">
        <v>98</v>
      </c>
      <c r="H307">
        <v>1.2052400000000001</v>
      </c>
      <c r="I307">
        <v>1.4306829999999999</v>
      </c>
      <c r="J307">
        <v>1.5868230000000001</v>
      </c>
      <c r="K307">
        <v>1.742964</v>
      </c>
      <c r="L307">
        <v>1.9684060000000001</v>
      </c>
      <c r="M307">
        <v>0.29775079999999998</v>
      </c>
      <c r="N307">
        <v>8.8655499999999998E-2</v>
      </c>
      <c r="O307">
        <v>15</v>
      </c>
    </row>
    <row r="308" spans="1:15">
      <c r="A308" t="s">
        <v>51</v>
      </c>
      <c r="B308" s="34">
        <v>40058</v>
      </c>
      <c r="C308">
        <v>19</v>
      </c>
      <c r="D308">
        <v>5.3850559999999996</v>
      </c>
      <c r="E308">
        <v>5.4497799999999996</v>
      </c>
      <c r="F308">
        <v>-6.4723900000000001E-2</v>
      </c>
      <c r="G308">
        <v>97.5</v>
      </c>
      <c r="H308">
        <v>-0.44630690000000001</v>
      </c>
      <c r="I308">
        <v>-0.22086459999999999</v>
      </c>
      <c r="J308">
        <v>-6.4723900000000001E-2</v>
      </c>
      <c r="K308">
        <v>9.1416800000000006E-2</v>
      </c>
      <c r="L308">
        <v>0.3168591</v>
      </c>
      <c r="M308">
        <v>0.29775079999999998</v>
      </c>
      <c r="N308">
        <v>8.8655499999999998E-2</v>
      </c>
      <c r="O308">
        <v>15</v>
      </c>
    </row>
    <row r="309" spans="1:15">
      <c r="A309" t="s">
        <v>51</v>
      </c>
      <c r="B309" s="34">
        <v>40058</v>
      </c>
      <c r="C309">
        <v>20</v>
      </c>
      <c r="D309">
        <v>4.9834589999999999</v>
      </c>
      <c r="E309">
        <v>5.0859709999999998</v>
      </c>
      <c r="F309">
        <v>-0.10251300000000001</v>
      </c>
      <c r="G309">
        <v>93.5</v>
      </c>
      <c r="H309">
        <v>-0.48409600000000003</v>
      </c>
      <c r="I309">
        <v>-0.25865369999999999</v>
      </c>
      <c r="J309">
        <v>-0.10251300000000001</v>
      </c>
      <c r="K309">
        <v>5.3627599999999997E-2</v>
      </c>
      <c r="L309">
        <v>0.27906999999999998</v>
      </c>
      <c r="M309">
        <v>0.29775079999999998</v>
      </c>
      <c r="N309">
        <v>8.8655499999999998E-2</v>
      </c>
      <c r="O309">
        <v>15</v>
      </c>
    </row>
    <row r="310" spans="1:15">
      <c r="A310" t="s">
        <v>51</v>
      </c>
      <c r="B310" s="34">
        <v>40058</v>
      </c>
      <c r="C310">
        <v>21</v>
      </c>
      <c r="D310">
        <v>4.7230819999999998</v>
      </c>
      <c r="E310">
        <v>4.5962459999999998</v>
      </c>
      <c r="F310">
        <v>0.12683649999999999</v>
      </c>
      <c r="G310">
        <v>90.5</v>
      </c>
      <c r="H310">
        <v>-0.25474649999999999</v>
      </c>
      <c r="I310">
        <v>-2.9304199999999999E-2</v>
      </c>
      <c r="J310">
        <v>0.12683649999999999</v>
      </c>
      <c r="K310">
        <v>0.28297719999999998</v>
      </c>
      <c r="L310">
        <v>0.50841950000000002</v>
      </c>
      <c r="M310">
        <v>0.29775079999999998</v>
      </c>
      <c r="N310">
        <v>8.8655499999999998E-2</v>
      </c>
      <c r="O310">
        <v>15</v>
      </c>
    </row>
    <row r="311" spans="1:15">
      <c r="A311" t="s">
        <v>51</v>
      </c>
      <c r="B311" s="34">
        <v>40058</v>
      </c>
      <c r="C311">
        <v>22</v>
      </c>
      <c r="D311">
        <v>4.7230920000000003</v>
      </c>
      <c r="E311">
        <v>4.554487</v>
      </c>
      <c r="F311">
        <v>0.16860520000000001</v>
      </c>
      <c r="G311">
        <v>88.5</v>
      </c>
      <c r="H311">
        <v>-0.21297779999999999</v>
      </c>
      <c r="I311">
        <v>1.2464599999999999E-2</v>
      </c>
      <c r="J311">
        <v>0.16860520000000001</v>
      </c>
      <c r="K311">
        <v>0.32474589999999998</v>
      </c>
      <c r="L311">
        <v>0.55018820000000002</v>
      </c>
      <c r="M311">
        <v>0.29775079999999998</v>
      </c>
      <c r="N311">
        <v>8.8655499999999998E-2</v>
      </c>
      <c r="O311">
        <v>15</v>
      </c>
    </row>
    <row r="312" spans="1:15">
      <c r="A312" t="s">
        <v>51</v>
      </c>
      <c r="B312" s="34">
        <v>40058</v>
      </c>
      <c r="C312">
        <v>23</v>
      </c>
      <c r="D312">
        <v>4.1997619999999998</v>
      </c>
      <c r="E312">
        <v>4.1216309999999998</v>
      </c>
      <c r="F312">
        <v>7.8131099999999995E-2</v>
      </c>
      <c r="G312">
        <v>85.5</v>
      </c>
      <c r="H312">
        <v>-0.3034519</v>
      </c>
      <c r="I312">
        <v>-7.8009599999999998E-2</v>
      </c>
      <c r="J312">
        <v>7.8131099999999995E-2</v>
      </c>
      <c r="K312">
        <v>0.2342718</v>
      </c>
      <c r="L312">
        <v>0.45971410000000001</v>
      </c>
      <c r="M312">
        <v>0.29775079999999998</v>
      </c>
      <c r="N312">
        <v>8.8655499999999998E-2</v>
      </c>
      <c r="O312">
        <v>15</v>
      </c>
    </row>
    <row r="313" spans="1:15">
      <c r="A313" t="s">
        <v>51</v>
      </c>
      <c r="B313" s="34">
        <v>40058</v>
      </c>
      <c r="C313">
        <v>24</v>
      </c>
      <c r="D313">
        <v>3.3672209999999998</v>
      </c>
      <c r="E313">
        <v>3.2854610000000002</v>
      </c>
      <c r="F313">
        <v>8.1760100000000002E-2</v>
      </c>
      <c r="G313">
        <v>84.5</v>
      </c>
      <c r="H313">
        <v>-0.29982300000000001</v>
      </c>
      <c r="I313">
        <v>-7.4380600000000005E-2</v>
      </c>
      <c r="J313">
        <v>8.1760100000000002E-2</v>
      </c>
      <c r="K313">
        <v>0.23790069999999999</v>
      </c>
      <c r="L313">
        <v>0.46334310000000001</v>
      </c>
      <c r="M313">
        <v>0.29775079999999998</v>
      </c>
      <c r="N313">
        <v>8.8655499999999998E-2</v>
      </c>
      <c r="O313">
        <v>15</v>
      </c>
    </row>
    <row r="314" spans="1:15">
      <c r="A314" t="s">
        <v>51</v>
      </c>
      <c r="B314" s="34">
        <v>40066</v>
      </c>
      <c r="C314">
        <v>1</v>
      </c>
      <c r="D314">
        <v>2.0970800000000001</v>
      </c>
      <c r="E314">
        <v>2.0028950000000001</v>
      </c>
      <c r="F314">
        <v>9.4185599999999994E-2</v>
      </c>
      <c r="G314">
        <v>75.5</v>
      </c>
      <c r="H314">
        <v>-0.1196439</v>
      </c>
      <c r="I314">
        <v>6.6883000000000003E-3</v>
      </c>
      <c r="J314">
        <v>9.4185599999999994E-2</v>
      </c>
      <c r="K314">
        <v>0.18168290000000001</v>
      </c>
      <c r="L314">
        <v>0.30801509999999999</v>
      </c>
      <c r="M314">
        <v>0.1668521</v>
      </c>
      <c r="N314">
        <v>2.7839599999999999E-2</v>
      </c>
      <c r="O314">
        <v>12</v>
      </c>
    </row>
    <row r="315" spans="1:15">
      <c r="A315" t="s">
        <v>51</v>
      </c>
      <c r="B315" s="34">
        <v>40066</v>
      </c>
      <c r="C315">
        <v>2</v>
      </c>
      <c r="D315">
        <v>2.1618930000000001</v>
      </c>
      <c r="E315">
        <v>2.1383019999999999</v>
      </c>
      <c r="F315">
        <v>2.3590699999999999E-2</v>
      </c>
      <c r="G315">
        <v>74</v>
      </c>
      <c r="H315">
        <v>-0.19023880000000001</v>
      </c>
      <c r="I315">
        <v>-6.3906599999999994E-2</v>
      </c>
      <c r="J315">
        <v>2.3590699999999999E-2</v>
      </c>
      <c r="K315">
        <v>0.11108800000000001</v>
      </c>
      <c r="L315">
        <v>0.2374202</v>
      </c>
      <c r="M315">
        <v>0.1668521</v>
      </c>
      <c r="N315">
        <v>2.7839599999999999E-2</v>
      </c>
      <c r="O315">
        <v>12</v>
      </c>
    </row>
    <row r="316" spans="1:15">
      <c r="A316" t="s">
        <v>51</v>
      </c>
      <c r="B316" s="34">
        <v>40066</v>
      </c>
      <c r="C316">
        <v>3</v>
      </c>
      <c r="D316">
        <v>2.1372110000000002</v>
      </c>
      <c r="E316">
        <v>2.0630790000000001</v>
      </c>
      <c r="F316">
        <v>7.4132500000000004E-2</v>
      </c>
      <c r="G316">
        <v>73</v>
      </c>
      <c r="H316">
        <v>-0.13969699999999999</v>
      </c>
      <c r="I316">
        <v>-1.33648E-2</v>
      </c>
      <c r="J316">
        <v>7.4132500000000004E-2</v>
      </c>
      <c r="K316">
        <v>0.16162979999999999</v>
      </c>
      <c r="L316">
        <v>0.287962</v>
      </c>
      <c r="M316">
        <v>0.1668521</v>
      </c>
      <c r="N316">
        <v>2.7839599999999999E-2</v>
      </c>
      <c r="O316">
        <v>12</v>
      </c>
    </row>
    <row r="317" spans="1:15">
      <c r="A317" t="s">
        <v>51</v>
      </c>
      <c r="B317" s="34">
        <v>40066</v>
      </c>
      <c r="C317">
        <v>4</v>
      </c>
      <c r="D317">
        <v>2.1056460000000001</v>
      </c>
      <c r="E317">
        <v>2.0388389999999998</v>
      </c>
      <c r="F317">
        <v>6.6807099999999994E-2</v>
      </c>
      <c r="G317">
        <v>72.5</v>
      </c>
      <c r="H317">
        <v>-0.1470224</v>
      </c>
      <c r="I317">
        <v>-2.0690199999999999E-2</v>
      </c>
      <c r="J317">
        <v>6.6807099999999994E-2</v>
      </c>
      <c r="K317">
        <v>0.15430440000000001</v>
      </c>
      <c r="L317">
        <v>0.28063660000000001</v>
      </c>
      <c r="M317">
        <v>0.1668521</v>
      </c>
      <c r="N317">
        <v>2.7839599999999999E-2</v>
      </c>
      <c r="O317">
        <v>12</v>
      </c>
    </row>
    <row r="318" spans="1:15">
      <c r="A318" t="s">
        <v>51</v>
      </c>
      <c r="B318" s="34">
        <v>40066</v>
      </c>
      <c r="C318">
        <v>5</v>
      </c>
      <c r="D318">
        <v>2.2248670000000002</v>
      </c>
      <c r="E318">
        <v>2.218547</v>
      </c>
      <c r="F318">
        <v>6.3201000000000004E-3</v>
      </c>
      <c r="G318">
        <v>70</v>
      </c>
      <c r="H318">
        <v>-0.20750940000000001</v>
      </c>
      <c r="I318">
        <v>-8.1177200000000005E-2</v>
      </c>
      <c r="J318">
        <v>6.3201000000000004E-3</v>
      </c>
      <c r="K318">
        <v>9.3817399999999995E-2</v>
      </c>
      <c r="L318">
        <v>0.2201496</v>
      </c>
      <c r="M318">
        <v>0.1668521</v>
      </c>
      <c r="N318">
        <v>2.7839599999999999E-2</v>
      </c>
      <c r="O318">
        <v>12</v>
      </c>
    </row>
    <row r="319" spans="1:15">
      <c r="A319" t="s">
        <v>51</v>
      </c>
      <c r="B319" s="34">
        <v>40066</v>
      </c>
      <c r="C319">
        <v>6</v>
      </c>
      <c r="D319">
        <v>2.6935600000000002</v>
      </c>
      <c r="E319">
        <v>2.8202340000000001</v>
      </c>
      <c r="F319">
        <v>-0.12667410000000001</v>
      </c>
      <c r="G319">
        <v>68.5</v>
      </c>
      <c r="H319">
        <v>-0.34050360000000002</v>
      </c>
      <c r="I319">
        <v>-0.21417140000000001</v>
      </c>
      <c r="J319">
        <v>-0.12667410000000001</v>
      </c>
      <c r="K319">
        <v>-3.9176799999999998E-2</v>
      </c>
      <c r="L319">
        <v>8.7155399999999994E-2</v>
      </c>
      <c r="M319">
        <v>0.1668521</v>
      </c>
      <c r="N319">
        <v>2.7839599999999999E-2</v>
      </c>
      <c r="O319">
        <v>12</v>
      </c>
    </row>
    <row r="320" spans="1:15">
      <c r="A320" t="s">
        <v>51</v>
      </c>
      <c r="B320" s="34">
        <v>40066</v>
      </c>
      <c r="C320">
        <v>7</v>
      </c>
      <c r="D320">
        <v>2.2463169999999999</v>
      </c>
      <c r="E320">
        <v>2.308281</v>
      </c>
      <c r="F320">
        <v>-6.19643E-2</v>
      </c>
      <c r="G320">
        <v>68</v>
      </c>
      <c r="H320">
        <v>-0.27579389999999998</v>
      </c>
      <c r="I320">
        <v>-0.1494616</v>
      </c>
      <c r="J320">
        <v>-6.19643E-2</v>
      </c>
      <c r="K320">
        <v>2.5533E-2</v>
      </c>
      <c r="L320">
        <v>0.15186520000000001</v>
      </c>
      <c r="M320">
        <v>0.1668521</v>
      </c>
      <c r="N320">
        <v>2.7839599999999999E-2</v>
      </c>
      <c r="O320">
        <v>12</v>
      </c>
    </row>
    <row r="321" spans="1:15">
      <c r="A321" t="s">
        <v>51</v>
      </c>
      <c r="B321" s="34">
        <v>40066</v>
      </c>
      <c r="C321">
        <v>8</v>
      </c>
      <c r="D321">
        <v>2.1064349999999998</v>
      </c>
      <c r="E321">
        <v>2.0398429999999999</v>
      </c>
      <c r="F321">
        <v>6.6591899999999996E-2</v>
      </c>
      <c r="G321">
        <v>70</v>
      </c>
      <c r="H321">
        <v>-0.1472376</v>
      </c>
      <c r="I321">
        <v>-2.0905400000000001E-2</v>
      </c>
      <c r="J321">
        <v>6.6591899999999996E-2</v>
      </c>
      <c r="K321">
        <v>0.15408920000000001</v>
      </c>
      <c r="L321">
        <v>0.28042139999999999</v>
      </c>
      <c r="M321">
        <v>0.1668521</v>
      </c>
      <c r="N321">
        <v>2.7839599999999999E-2</v>
      </c>
      <c r="O321">
        <v>12</v>
      </c>
    </row>
    <row r="322" spans="1:15">
      <c r="A322" t="s">
        <v>51</v>
      </c>
      <c r="B322" s="34">
        <v>40066</v>
      </c>
      <c r="C322">
        <v>9</v>
      </c>
      <c r="D322">
        <v>2.9378989999999998</v>
      </c>
      <c r="E322">
        <v>2.851499</v>
      </c>
      <c r="F322">
        <v>8.6400400000000002E-2</v>
      </c>
      <c r="G322">
        <v>75</v>
      </c>
      <c r="H322">
        <v>-0.12742909999999999</v>
      </c>
      <c r="I322">
        <v>-1.0969E-3</v>
      </c>
      <c r="J322">
        <v>8.6400400000000002E-2</v>
      </c>
      <c r="K322">
        <v>0.17389769999999999</v>
      </c>
      <c r="L322">
        <v>0.30022989999999999</v>
      </c>
      <c r="M322">
        <v>0.1668521</v>
      </c>
      <c r="N322">
        <v>2.7839599999999999E-2</v>
      </c>
      <c r="O322">
        <v>12</v>
      </c>
    </row>
    <row r="323" spans="1:15">
      <c r="A323" t="s">
        <v>51</v>
      </c>
      <c r="B323" s="34">
        <v>40066</v>
      </c>
      <c r="C323">
        <v>10</v>
      </c>
      <c r="D323">
        <v>3.3080120000000002</v>
      </c>
      <c r="E323">
        <v>3.1750829999999999</v>
      </c>
      <c r="F323">
        <v>0.1329294</v>
      </c>
      <c r="G323">
        <v>80</v>
      </c>
      <c r="H323">
        <v>-8.0900100000000003E-2</v>
      </c>
      <c r="I323">
        <v>4.5432100000000003E-2</v>
      </c>
      <c r="J323">
        <v>0.1329294</v>
      </c>
      <c r="K323">
        <v>0.2204267</v>
      </c>
      <c r="L323">
        <v>0.34675889999999998</v>
      </c>
      <c r="M323">
        <v>0.1668521</v>
      </c>
      <c r="N323">
        <v>2.7839599999999999E-2</v>
      </c>
      <c r="O323">
        <v>12</v>
      </c>
    </row>
    <row r="324" spans="1:15">
      <c r="A324" t="s">
        <v>51</v>
      </c>
      <c r="B324" s="34">
        <v>40066</v>
      </c>
      <c r="C324">
        <v>11</v>
      </c>
      <c r="D324">
        <v>3.4558010000000001</v>
      </c>
      <c r="E324">
        <v>3.4516840000000002</v>
      </c>
      <c r="F324">
        <v>4.1178999999999999E-3</v>
      </c>
      <c r="G324">
        <v>84</v>
      </c>
      <c r="H324">
        <v>-0.2097117</v>
      </c>
      <c r="I324">
        <v>-8.3379400000000006E-2</v>
      </c>
      <c r="J324">
        <v>4.1178999999999999E-3</v>
      </c>
      <c r="K324">
        <v>9.1615199999999994E-2</v>
      </c>
      <c r="L324">
        <v>0.21794740000000001</v>
      </c>
      <c r="M324">
        <v>0.1668521</v>
      </c>
      <c r="N324">
        <v>2.7839599999999999E-2</v>
      </c>
      <c r="O324">
        <v>12</v>
      </c>
    </row>
    <row r="325" spans="1:15">
      <c r="A325" t="s">
        <v>51</v>
      </c>
      <c r="B325" s="34">
        <v>40066</v>
      </c>
      <c r="C325">
        <v>12</v>
      </c>
      <c r="D325">
        <v>3.5455860000000001</v>
      </c>
      <c r="E325">
        <v>3.4779179999999998</v>
      </c>
      <c r="F325">
        <v>6.7668000000000006E-2</v>
      </c>
      <c r="G325">
        <v>87.5</v>
      </c>
      <c r="H325">
        <v>-0.1461615</v>
      </c>
      <c r="I325">
        <v>-1.9829300000000001E-2</v>
      </c>
      <c r="J325">
        <v>6.7668000000000006E-2</v>
      </c>
      <c r="K325">
        <v>0.15516530000000001</v>
      </c>
      <c r="L325">
        <v>0.28149760000000001</v>
      </c>
      <c r="M325">
        <v>0.1668521</v>
      </c>
      <c r="N325">
        <v>2.7839599999999999E-2</v>
      </c>
      <c r="O325">
        <v>12</v>
      </c>
    </row>
    <row r="326" spans="1:15">
      <c r="A326" t="s">
        <v>51</v>
      </c>
      <c r="B326" s="34">
        <v>40066</v>
      </c>
      <c r="C326">
        <v>13</v>
      </c>
      <c r="D326">
        <v>3.6020409999999998</v>
      </c>
      <c r="E326">
        <v>3.5639820000000002</v>
      </c>
      <c r="F326">
        <v>3.8059200000000001E-2</v>
      </c>
      <c r="G326">
        <v>90.5</v>
      </c>
      <c r="H326">
        <v>-0.17577029999999999</v>
      </c>
      <c r="I326">
        <v>-4.9438099999999999E-2</v>
      </c>
      <c r="J326">
        <v>3.8059200000000001E-2</v>
      </c>
      <c r="K326">
        <v>0.12555649999999999</v>
      </c>
      <c r="L326">
        <v>0.25188870000000002</v>
      </c>
      <c r="M326">
        <v>0.1668521</v>
      </c>
      <c r="N326">
        <v>2.7839599999999999E-2</v>
      </c>
      <c r="O326">
        <v>12</v>
      </c>
    </row>
    <row r="327" spans="1:15">
      <c r="A327" t="s">
        <v>51</v>
      </c>
      <c r="B327" s="34">
        <v>40066</v>
      </c>
      <c r="C327">
        <v>14</v>
      </c>
      <c r="D327">
        <v>3.6738050000000002</v>
      </c>
      <c r="E327">
        <v>3.7098110000000002</v>
      </c>
      <c r="F327">
        <v>-3.6006299999999998E-2</v>
      </c>
      <c r="G327">
        <v>93</v>
      </c>
      <c r="H327">
        <v>-0.2498358</v>
      </c>
      <c r="I327">
        <v>-0.12350360000000001</v>
      </c>
      <c r="J327">
        <v>-3.6006299999999998E-2</v>
      </c>
      <c r="K327">
        <v>5.1491000000000002E-2</v>
      </c>
      <c r="L327">
        <v>0.17782319999999999</v>
      </c>
      <c r="M327">
        <v>0.1668521</v>
      </c>
      <c r="N327">
        <v>2.7839599999999999E-2</v>
      </c>
      <c r="O327">
        <v>12</v>
      </c>
    </row>
    <row r="328" spans="1:15">
      <c r="A328" t="s">
        <v>51</v>
      </c>
      <c r="B328" s="34">
        <v>40066</v>
      </c>
      <c r="C328">
        <v>15</v>
      </c>
      <c r="D328">
        <v>3.7068439999999998</v>
      </c>
      <c r="E328">
        <v>3.397764</v>
      </c>
      <c r="F328">
        <v>0.30908000000000002</v>
      </c>
      <c r="G328">
        <v>95</v>
      </c>
      <c r="H328">
        <v>9.5250500000000002E-2</v>
      </c>
      <c r="I328">
        <v>0.22158269999999999</v>
      </c>
      <c r="J328">
        <v>0.30908000000000002</v>
      </c>
      <c r="K328">
        <v>0.39657730000000002</v>
      </c>
      <c r="L328">
        <v>0.52290950000000003</v>
      </c>
      <c r="M328">
        <v>0.1668521</v>
      </c>
      <c r="N328">
        <v>2.7839599999999999E-2</v>
      </c>
      <c r="O328">
        <v>12</v>
      </c>
    </row>
    <row r="329" spans="1:15">
      <c r="A329" t="s">
        <v>51</v>
      </c>
      <c r="B329" s="34">
        <v>40066</v>
      </c>
      <c r="C329">
        <v>16</v>
      </c>
      <c r="D329">
        <v>3.740669</v>
      </c>
      <c r="E329">
        <v>3.474507</v>
      </c>
      <c r="F329">
        <v>0.26616200000000001</v>
      </c>
      <c r="G329">
        <v>96</v>
      </c>
      <c r="H329">
        <v>5.2332499999999997E-2</v>
      </c>
      <c r="I329">
        <v>0.17866470000000001</v>
      </c>
      <c r="J329">
        <v>0.26616200000000001</v>
      </c>
      <c r="K329">
        <v>0.35365930000000001</v>
      </c>
      <c r="L329">
        <v>0.47999160000000002</v>
      </c>
      <c r="M329">
        <v>0.1668521</v>
      </c>
      <c r="N329">
        <v>2.7839599999999999E-2</v>
      </c>
      <c r="O329">
        <v>12</v>
      </c>
    </row>
    <row r="330" spans="1:15">
      <c r="A330" t="s">
        <v>51</v>
      </c>
      <c r="B330" s="34">
        <v>40066</v>
      </c>
      <c r="C330">
        <v>17</v>
      </c>
      <c r="D330">
        <v>3.5951650000000002</v>
      </c>
      <c r="E330">
        <v>3.458056</v>
      </c>
      <c r="F330">
        <v>0.13710939999999999</v>
      </c>
      <c r="G330">
        <v>96</v>
      </c>
      <c r="H330">
        <v>-7.6720200000000002E-2</v>
      </c>
      <c r="I330">
        <v>4.9612000000000003E-2</v>
      </c>
      <c r="J330">
        <v>0.13710939999999999</v>
      </c>
      <c r="K330">
        <v>0.22460669999999999</v>
      </c>
      <c r="L330">
        <v>0.3509389</v>
      </c>
      <c r="M330">
        <v>0.1668521</v>
      </c>
      <c r="N330">
        <v>2.7839599999999999E-2</v>
      </c>
      <c r="O330">
        <v>12</v>
      </c>
    </row>
    <row r="331" spans="1:15">
      <c r="A331" t="s">
        <v>51</v>
      </c>
      <c r="B331" s="34">
        <v>40066</v>
      </c>
      <c r="C331">
        <v>18</v>
      </c>
      <c r="D331">
        <v>3.1844619999999999</v>
      </c>
      <c r="E331">
        <v>2.9040249999999999</v>
      </c>
      <c r="F331">
        <v>0.28043669999999998</v>
      </c>
      <c r="G331">
        <v>96.5</v>
      </c>
      <c r="H331">
        <v>6.6607100000000002E-2</v>
      </c>
      <c r="I331">
        <v>0.19293940000000001</v>
      </c>
      <c r="J331">
        <v>0.28043669999999998</v>
      </c>
      <c r="K331">
        <v>0.36793399999999998</v>
      </c>
      <c r="L331">
        <v>0.49426619999999999</v>
      </c>
      <c r="M331">
        <v>0.1668521</v>
      </c>
      <c r="N331">
        <v>2.7839599999999999E-2</v>
      </c>
      <c r="O331">
        <v>12</v>
      </c>
    </row>
    <row r="332" spans="1:15">
      <c r="A332" t="s">
        <v>51</v>
      </c>
      <c r="B332" s="34">
        <v>40066</v>
      </c>
      <c r="C332">
        <v>19</v>
      </c>
      <c r="D332">
        <v>3.1044939999999999</v>
      </c>
      <c r="E332">
        <v>2.9095409999999999</v>
      </c>
      <c r="F332">
        <v>0.19495290000000001</v>
      </c>
      <c r="G332">
        <v>94.5</v>
      </c>
      <c r="H332">
        <v>-1.88766E-2</v>
      </c>
      <c r="I332">
        <v>0.1074556</v>
      </c>
      <c r="J332">
        <v>0.19495290000000001</v>
      </c>
      <c r="K332">
        <v>0.28245029999999999</v>
      </c>
      <c r="L332">
        <v>0.40878249999999999</v>
      </c>
      <c r="M332">
        <v>0.1668521</v>
      </c>
      <c r="N332">
        <v>2.7839599999999999E-2</v>
      </c>
      <c r="O332">
        <v>12</v>
      </c>
    </row>
    <row r="333" spans="1:15">
      <c r="A333" t="s">
        <v>51</v>
      </c>
      <c r="B333" s="34">
        <v>40066</v>
      </c>
      <c r="C333">
        <v>20</v>
      </c>
      <c r="D333">
        <v>3.1282640000000002</v>
      </c>
      <c r="E333">
        <v>3.3196279999999998</v>
      </c>
      <c r="F333">
        <v>-0.19136420000000001</v>
      </c>
      <c r="G333">
        <v>91.5</v>
      </c>
      <c r="H333">
        <v>-0.40519369999999999</v>
      </c>
      <c r="I333">
        <v>-0.27886149999999998</v>
      </c>
      <c r="J333">
        <v>-0.19136420000000001</v>
      </c>
      <c r="K333">
        <v>-0.1038669</v>
      </c>
      <c r="L333">
        <v>2.2465300000000001E-2</v>
      </c>
      <c r="M333">
        <v>0.1668521</v>
      </c>
      <c r="N333">
        <v>2.7839599999999999E-2</v>
      </c>
      <c r="O333">
        <v>12</v>
      </c>
    </row>
    <row r="334" spans="1:15">
      <c r="A334" t="s">
        <v>51</v>
      </c>
      <c r="B334" s="34">
        <v>40066</v>
      </c>
      <c r="C334">
        <v>21</v>
      </c>
      <c r="D334">
        <v>3.237644</v>
      </c>
      <c r="E334">
        <v>3.3173689999999998</v>
      </c>
      <c r="F334">
        <v>-7.9724900000000001E-2</v>
      </c>
      <c r="G334">
        <v>88.5</v>
      </c>
      <c r="H334">
        <v>-0.29355439999999999</v>
      </c>
      <c r="I334">
        <v>-0.16722219999999999</v>
      </c>
      <c r="J334">
        <v>-7.9724900000000001E-2</v>
      </c>
      <c r="K334">
        <v>7.7723999999999996E-3</v>
      </c>
      <c r="L334">
        <v>0.13410459999999999</v>
      </c>
      <c r="M334">
        <v>0.1668521</v>
      </c>
      <c r="N334">
        <v>2.7839599999999999E-2</v>
      </c>
      <c r="O334">
        <v>12</v>
      </c>
    </row>
    <row r="335" spans="1:15">
      <c r="A335" t="s">
        <v>51</v>
      </c>
      <c r="B335" s="34">
        <v>40066</v>
      </c>
      <c r="C335">
        <v>22</v>
      </c>
      <c r="D335">
        <v>3.2534890000000001</v>
      </c>
      <c r="E335">
        <v>3.1922799999999998</v>
      </c>
      <c r="F335">
        <v>6.1208899999999997E-2</v>
      </c>
      <c r="G335">
        <v>85.5</v>
      </c>
      <c r="H335">
        <v>-0.1526207</v>
      </c>
      <c r="I335">
        <v>-2.62884E-2</v>
      </c>
      <c r="J335">
        <v>6.1208899999999997E-2</v>
      </c>
      <c r="K335">
        <v>0.14870620000000001</v>
      </c>
      <c r="L335">
        <v>0.27503840000000002</v>
      </c>
      <c r="M335">
        <v>0.1668521</v>
      </c>
      <c r="N335">
        <v>2.7839599999999999E-2</v>
      </c>
      <c r="O335">
        <v>12</v>
      </c>
    </row>
    <row r="336" spans="1:15">
      <c r="A336" t="s">
        <v>51</v>
      </c>
      <c r="B336" s="34">
        <v>40066</v>
      </c>
      <c r="C336">
        <v>23</v>
      </c>
      <c r="D336">
        <v>2.8319079999999999</v>
      </c>
      <c r="E336">
        <v>2.7916150000000002</v>
      </c>
      <c r="F336">
        <v>4.0292599999999998E-2</v>
      </c>
      <c r="G336">
        <v>82.5</v>
      </c>
      <c r="H336">
        <v>-0.17353689999999999</v>
      </c>
      <c r="I336">
        <v>-4.7204700000000002E-2</v>
      </c>
      <c r="J336">
        <v>4.0292599999999998E-2</v>
      </c>
      <c r="K336">
        <v>0.12778990000000001</v>
      </c>
      <c r="L336">
        <v>0.25412220000000002</v>
      </c>
      <c r="M336">
        <v>0.1668521</v>
      </c>
      <c r="N336">
        <v>2.7839599999999999E-2</v>
      </c>
      <c r="O336">
        <v>12</v>
      </c>
    </row>
    <row r="337" spans="1:15">
      <c r="A337" t="s">
        <v>51</v>
      </c>
      <c r="B337" s="34">
        <v>40066</v>
      </c>
      <c r="C337">
        <v>24</v>
      </c>
      <c r="D337">
        <v>2.2346940000000002</v>
      </c>
      <c r="E337">
        <v>2.208555</v>
      </c>
      <c r="F337">
        <v>2.61389E-2</v>
      </c>
      <c r="G337">
        <v>80</v>
      </c>
      <c r="H337">
        <v>-0.18769060000000001</v>
      </c>
      <c r="I337">
        <v>-6.13584E-2</v>
      </c>
      <c r="J337">
        <v>2.61389E-2</v>
      </c>
      <c r="K337">
        <v>0.11363620000000001</v>
      </c>
      <c r="L337">
        <v>0.2399684</v>
      </c>
      <c r="M337">
        <v>0.1668521</v>
      </c>
      <c r="N337">
        <v>2.7839599999999999E-2</v>
      </c>
      <c r="O337">
        <v>12</v>
      </c>
    </row>
    <row r="338" spans="1:15">
      <c r="A338" t="s">
        <v>51</v>
      </c>
      <c r="B338" s="34">
        <v>40067</v>
      </c>
      <c r="C338">
        <v>1</v>
      </c>
      <c r="D338">
        <v>2.9938560000000001</v>
      </c>
      <c r="E338">
        <v>3.0018919999999998</v>
      </c>
      <c r="F338">
        <v>-8.0357999999999992E-3</v>
      </c>
      <c r="G338">
        <v>78</v>
      </c>
      <c r="H338">
        <v>-0.38961879999999999</v>
      </c>
      <c r="I338">
        <v>-0.1641765</v>
      </c>
      <c r="J338">
        <v>-8.0357999999999992E-3</v>
      </c>
      <c r="K338">
        <v>0.14810480000000001</v>
      </c>
      <c r="L338">
        <v>0.37354720000000002</v>
      </c>
      <c r="M338">
        <v>0.29775079999999998</v>
      </c>
      <c r="N338">
        <v>8.8655499999999998E-2</v>
      </c>
      <c r="O338">
        <v>15</v>
      </c>
    </row>
    <row r="339" spans="1:15">
      <c r="A339" t="s">
        <v>51</v>
      </c>
      <c r="B339" s="34">
        <v>40067</v>
      </c>
      <c r="C339">
        <v>2</v>
      </c>
      <c r="D339">
        <v>3.081118</v>
      </c>
      <c r="E339">
        <v>3.0410780000000002</v>
      </c>
      <c r="F339">
        <v>4.0039699999999998E-2</v>
      </c>
      <c r="G339">
        <v>78</v>
      </c>
      <c r="H339">
        <v>-0.34154329999999999</v>
      </c>
      <c r="I339">
        <v>-0.116101</v>
      </c>
      <c r="J339">
        <v>4.0039699999999998E-2</v>
      </c>
      <c r="K339">
        <v>0.1961803</v>
      </c>
      <c r="L339">
        <v>0.42162270000000002</v>
      </c>
      <c r="M339">
        <v>0.29775079999999998</v>
      </c>
      <c r="N339">
        <v>8.8655499999999998E-2</v>
      </c>
      <c r="O339">
        <v>15</v>
      </c>
    </row>
    <row r="340" spans="1:15">
      <c r="A340" t="s">
        <v>51</v>
      </c>
      <c r="B340" s="34">
        <v>40067</v>
      </c>
      <c r="C340">
        <v>3</v>
      </c>
      <c r="D340">
        <v>3.0479599999999998</v>
      </c>
      <c r="E340">
        <v>3.0332270000000001</v>
      </c>
      <c r="F340">
        <v>1.47326E-2</v>
      </c>
      <c r="G340">
        <v>75.5</v>
      </c>
      <c r="H340">
        <v>-0.36685040000000002</v>
      </c>
      <c r="I340">
        <v>-0.14140810000000001</v>
      </c>
      <c r="J340">
        <v>1.47326E-2</v>
      </c>
      <c r="K340">
        <v>0.17087330000000001</v>
      </c>
      <c r="L340">
        <v>0.39631559999999999</v>
      </c>
      <c r="M340">
        <v>0.29775079999999998</v>
      </c>
      <c r="N340">
        <v>8.8655499999999998E-2</v>
      </c>
      <c r="O340">
        <v>15</v>
      </c>
    </row>
    <row r="341" spans="1:15">
      <c r="A341" t="s">
        <v>51</v>
      </c>
      <c r="B341" s="34">
        <v>40067</v>
      </c>
      <c r="C341">
        <v>4</v>
      </c>
      <c r="D341">
        <v>2.992864</v>
      </c>
      <c r="E341">
        <v>2.9574029999999998</v>
      </c>
      <c r="F341">
        <v>3.54615E-2</v>
      </c>
      <c r="G341">
        <v>75</v>
      </c>
      <c r="H341">
        <v>-0.34612150000000003</v>
      </c>
      <c r="I341">
        <v>-0.1206792</v>
      </c>
      <c r="J341">
        <v>3.54615E-2</v>
      </c>
      <c r="K341">
        <v>0.1916022</v>
      </c>
      <c r="L341">
        <v>0.41704449999999998</v>
      </c>
      <c r="M341">
        <v>0.29775079999999998</v>
      </c>
      <c r="N341">
        <v>8.8655499999999998E-2</v>
      </c>
      <c r="O341">
        <v>15</v>
      </c>
    </row>
    <row r="342" spans="1:15">
      <c r="A342" t="s">
        <v>51</v>
      </c>
      <c r="B342" s="34">
        <v>40067</v>
      </c>
      <c r="C342">
        <v>5</v>
      </c>
      <c r="D342">
        <v>3.1071430000000002</v>
      </c>
      <c r="E342">
        <v>3.136498</v>
      </c>
      <c r="F342">
        <v>-2.93555E-2</v>
      </c>
      <c r="G342">
        <v>73</v>
      </c>
      <c r="H342">
        <v>-0.41093849999999998</v>
      </c>
      <c r="I342">
        <v>-0.1854962</v>
      </c>
      <c r="J342">
        <v>-2.93555E-2</v>
      </c>
      <c r="K342">
        <v>0.12678510000000001</v>
      </c>
      <c r="L342">
        <v>0.35222750000000003</v>
      </c>
      <c r="M342">
        <v>0.29775079999999998</v>
      </c>
      <c r="N342">
        <v>8.8655499999999998E-2</v>
      </c>
      <c r="O342">
        <v>15</v>
      </c>
    </row>
    <row r="343" spans="1:15">
      <c r="A343" t="s">
        <v>51</v>
      </c>
      <c r="B343" s="34">
        <v>40067</v>
      </c>
      <c r="C343">
        <v>6</v>
      </c>
      <c r="D343">
        <v>3.3696220000000001</v>
      </c>
      <c r="E343">
        <v>3.5009160000000001</v>
      </c>
      <c r="F343">
        <v>-0.1312941</v>
      </c>
      <c r="G343">
        <v>72</v>
      </c>
      <c r="H343">
        <v>-0.51287720000000003</v>
      </c>
      <c r="I343">
        <v>-0.28743479999999999</v>
      </c>
      <c r="J343">
        <v>-0.1312941</v>
      </c>
      <c r="K343">
        <v>2.4846500000000001E-2</v>
      </c>
      <c r="L343">
        <v>0.25028879999999998</v>
      </c>
      <c r="M343">
        <v>0.29775079999999998</v>
      </c>
      <c r="N343">
        <v>8.8655499999999998E-2</v>
      </c>
      <c r="O343">
        <v>15</v>
      </c>
    </row>
    <row r="344" spans="1:15">
      <c r="A344" t="s">
        <v>51</v>
      </c>
      <c r="B344" s="34">
        <v>40067</v>
      </c>
      <c r="C344">
        <v>7</v>
      </c>
      <c r="D344">
        <v>2.9389750000000001</v>
      </c>
      <c r="E344">
        <v>3.0904980000000002</v>
      </c>
      <c r="F344">
        <v>-0.15152379999999999</v>
      </c>
      <c r="G344">
        <v>71.5</v>
      </c>
      <c r="H344">
        <v>-0.53310670000000004</v>
      </c>
      <c r="I344">
        <v>-0.30766450000000001</v>
      </c>
      <c r="J344">
        <v>-0.15152379999999999</v>
      </c>
      <c r="K344">
        <v>4.6169000000000002E-3</v>
      </c>
      <c r="L344">
        <v>0.23005919999999999</v>
      </c>
      <c r="M344">
        <v>0.29775079999999998</v>
      </c>
      <c r="N344">
        <v>8.8655499999999998E-2</v>
      </c>
      <c r="O344">
        <v>15</v>
      </c>
    </row>
    <row r="345" spans="1:15">
      <c r="A345" t="s">
        <v>51</v>
      </c>
      <c r="B345" s="34">
        <v>40067</v>
      </c>
      <c r="C345">
        <v>8</v>
      </c>
      <c r="D345">
        <v>3.1469659999999999</v>
      </c>
      <c r="E345">
        <v>3.1259860000000002</v>
      </c>
      <c r="F345">
        <v>2.0980800000000001E-2</v>
      </c>
      <c r="G345">
        <v>72.5</v>
      </c>
      <c r="H345">
        <v>-0.36060219999999998</v>
      </c>
      <c r="I345">
        <v>-0.1351598</v>
      </c>
      <c r="J345">
        <v>2.0980800000000001E-2</v>
      </c>
      <c r="K345">
        <v>0.17712149999999999</v>
      </c>
      <c r="L345">
        <v>0.40256380000000003</v>
      </c>
      <c r="M345">
        <v>0.29775079999999998</v>
      </c>
      <c r="N345">
        <v>8.8655499999999998E-2</v>
      </c>
      <c r="O345">
        <v>15</v>
      </c>
    </row>
    <row r="346" spans="1:15">
      <c r="A346" t="s">
        <v>51</v>
      </c>
      <c r="B346" s="34">
        <v>40067</v>
      </c>
      <c r="C346">
        <v>9</v>
      </c>
      <c r="D346">
        <v>4.0811419999999998</v>
      </c>
      <c r="E346">
        <v>4.0238620000000003</v>
      </c>
      <c r="F346">
        <v>5.7279799999999999E-2</v>
      </c>
      <c r="G346">
        <v>76</v>
      </c>
      <c r="H346">
        <v>-0.32430320000000001</v>
      </c>
      <c r="I346">
        <v>-9.8860799999999999E-2</v>
      </c>
      <c r="J346">
        <v>5.7279799999999999E-2</v>
      </c>
      <c r="K346">
        <v>0.21342050000000001</v>
      </c>
      <c r="L346">
        <v>0.4388628</v>
      </c>
      <c r="M346">
        <v>0.29775079999999998</v>
      </c>
      <c r="N346">
        <v>8.8655499999999998E-2</v>
      </c>
      <c r="O346">
        <v>15</v>
      </c>
    </row>
    <row r="347" spans="1:15">
      <c r="A347" t="s">
        <v>51</v>
      </c>
      <c r="B347" s="34">
        <v>40067</v>
      </c>
      <c r="C347">
        <v>10</v>
      </c>
      <c r="D347">
        <v>4.9830730000000001</v>
      </c>
      <c r="E347">
        <v>5.0227050000000002</v>
      </c>
      <c r="F347">
        <v>-3.9632000000000001E-2</v>
      </c>
      <c r="G347">
        <v>82</v>
      </c>
      <c r="H347">
        <v>-0.42121500000000001</v>
      </c>
      <c r="I347">
        <v>-0.19577259999999999</v>
      </c>
      <c r="J347">
        <v>-3.9632000000000001E-2</v>
      </c>
      <c r="K347">
        <v>0.11650870000000001</v>
      </c>
      <c r="L347">
        <v>0.341951</v>
      </c>
      <c r="M347">
        <v>0.29775079999999998</v>
      </c>
      <c r="N347">
        <v>8.8655499999999998E-2</v>
      </c>
      <c r="O347">
        <v>15</v>
      </c>
    </row>
    <row r="348" spans="1:15">
      <c r="A348" t="s">
        <v>51</v>
      </c>
      <c r="B348" s="34">
        <v>40067</v>
      </c>
      <c r="C348">
        <v>11</v>
      </c>
      <c r="D348">
        <v>5.5422349999999998</v>
      </c>
      <c r="E348">
        <v>5.5562690000000003</v>
      </c>
      <c r="F348">
        <v>-1.4033800000000001E-2</v>
      </c>
      <c r="G348">
        <v>87.5</v>
      </c>
      <c r="H348">
        <v>-0.39561679999999999</v>
      </c>
      <c r="I348">
        <v>-0.17017450000000001</v>
      </c>
      <c r="J348">
        <v>-1.4033800000000001E-2</v>
      </c>
      <c r="K348">
        <v>0.14210680000000001</v>
      </c>
      <c r="L348">
        <v>0.36754920000000002</v>
      </c>
      <c r="M348">
        <v>0.29775079999999998</v>
      </c>
      <c r="N348">
        <v>8.8655499999999998E-2</v>
      </c>
      <c r="O348">
        <v>15</v>
      </c>
    </row>
    <row r="349" spans="1:15">
      <c r="A349" t="s">
        <v>51</v>
      </c>
      <c r="B349" s="34">
        <v>40067</v>
      </c>
      <c r="C349">
        <v>12</v>
      </c>
      <c r="D349">
        <v>5.673997</v>
      </c>
      <c r="E349">
        <v>5.6575059999999997</v>
      </c>
      <c r="F349">
        <v>1.6490399999999999E-2</v>
      </c>
      <c r="G349">
        <v>91</v>
      </c>
      <c r="H349">
        <v>-0.36509259999999999</v>
      </c>
      <c r="I349">
        <v>-0.1396503</v>
      </c>
      <c r="J349">
        <v>1.6490399999999999E-2</v>
      </c>
      <c r="K349">
        <v>0.17263110000000001</v>
      </c>
      <c r="L349">
        <v>0.39807340000000002</v>
      </c>
      <c r="M349">
        <v>0.29775079999999998</v>
      </c>
      <c r="N349">
        <v>8.8655499999999998E-2</v>
      </c>
      <c r="O349">
        <v>15</v>
      </c>
    </row>
    <row r="350" spans="1:15">
      <c r="A350" t="s">
        <v>51</v>
      </c>
      <c r="B350" s="34">
        <v>40067</v>
      </c>
      <c r="C350">
        <v>13</v>
      </c>
      <c r="D350">
        <v>5.837555</v>
      </c>
      <c r="E350">
        <v>5.6869509999999996</v>
      </c>
      <c r="F350">
        <v>0.15060419999999999</v>
      </c>
      <c r="G350">
        <v>93.5</v>
      </c>
      <c r="H350">
        <v>-0.23097880000000001</v>
      </c>
      <c r="I350">
        <v>-5.5364999999999998E-3</v>
      </c>
      <c r="J350">
        <v>0.15060419999999999</v>
      </c>
      <c r="K350">
        <v>0.30674479999999998</v>
      </c>
      <c r="L350">
        <v>0.53218719999999997</v>
      </c>
      <c r="M350">
        <v>0.29775079999999998</v>
      </c>
      <c r="N350">
        <v>8.8655499999999998E-2</v>
      </c>
      <c r="O350">
        <v>15</v>
      </c>
    </row>
    <row r="351" spans="1:15">
      <c r="A351" t="s">
        <v>51</v>
      </c>
      <c r="B351" s="34">
        <v>40067</v>
      </c>
      <c r="C351">
        <v>14</v>
      </c>
      <c r="D351">
        <v>6.0593050000000002</v>
      </c>
      <c r="E351">
        <v>6.255255</v>
      </c>
      <c r="F351">
        <v>-0.19595080000000001</v>
      </c>
      <c r="G351">
        <v>96</v>
      </c>
      <c r="H351">
        <v>-0.57753379999999999</v>
      </c>
      <c r="I351">
        <v>-0.3520915</v>
      </c>
      <c r="J351">
        <v>-0.19595080000000001</v>
      </c>
      <c r="K351">
        <v>-3.9810100000000001E-2</v>
      </c>
      <c r="L351">
        <v>0.1856322</v>
      </c>
      <c r="M351">
        <v>0.29775079999999998</v>
      </c>
      <c r="N351">
        <v>8.8655499999999998E-2</v>
      </c>
      <c r="O351">
        <v>15</v>
      </c>
    </row>
    <row r="352" spans="1:15">
      <c r="A352" t="s">
        <v>51</v>
      </c>
      <c r="B352" s="34">
        <v>40067</v>
      </c>
      <c r="C352">
        <v>15</v>
      </c>
      <c r="D352">
        <v>6.1518839999999999</v>
      </c>
      <c r="E352">
        <v>5.241263</v>
      </c>
      <c r="F352">
        <v>0.9106206</v>
      </c>
      <c r="G352">
        <v>97</v>
      </c>
      <c r="H352">
        <v>0.52903770000000006</v>
      </c>
      <c r="I352">
        <v>0.75447989999999998</v>
      </c>
      <c r="J352">
        <v>0.9106206</v>
      </c>
      <c r="K352">
        <v>1.0667610000000001</v>
      </c>
      <c r="L352">
        <v>1.2922039999999999</v>
      </c>
      <c r="M352">
        <v>0.29775079999999998</v>
      </c>
      <c r="N352">
        <v>8.8655499999999998E-2</v>
      </c>
      <c r="O352">
        <v>15</v>
      </c>
    </row>
    <row r="353" spans="1:15">
      <c r="A353" t="s">
        <v>51</v>
      </c>
      <c r="B353" s="34">
        <v>40067</v>
      </c>
      <c r="C353">
        <v>16</v>
      </c>
      <c r="D353">
        <v>6.1550799999999999</v>
      </c>
      <c r="E353">
        <v>5.2858419999999997</v>
      </c>
      <c r="F353">
        <v>0.86923810000000001</v>
      </c>
      <c r="G353">
        <v>96</v>
      </c>
      <c r="H353">
        <v>0.48765510000000001</v>
      </c>
      <c r="I353">
        <v>0.71309750000000005</v>
      </c>
      <c r="J353">
        <v>0.86923810000000001</v>
      </c>
      <c r="K353">
        <v>1.025379</v>
      </c>
      <c r="L353">
        <v>1.250821</v>
      </c>
      <c r="M353">
        <v>0.29775079999999998</v>
      </c>
      <c r="N353">
        <v>8.8655499999999998E-2</v>
      </c>
      <c r="O353">
        <v>15</v>
      </c>
    </row>
    <row r="354" spans="1:15">
      <c r="A354" t="s">
        <v>51</v>
      </c>
      <c r="B354" s="34">
        <v>40067</v>
      </c>
      <c r="C354">
        <v>17</v>
      </c>
      <c r="D354">
        <v>5.984076</v>
      </c>
      <c r="E354">
        <v>4.6238419999999998</v>
      </c>
      <c r="F354">
        <v>1.3602339999999999</v>
      </c>
      <c r="G354">
        <v>96</v>
      </c>
      <c r="H354">
        <v>0.9786513</v>
      </c>
      <c r="I354">
        <v>1.204094</v>
      </c>
      <c r="J354">
        <v>1.3602339999999999</v>
      </c>
      <c r="K354">
        <v>1.516375</v>
      </c>
      <c r="L354">
        <v>1.7418169999999999</v>
      </c>
      <c r="M354">
        <v>0.29775079999999998</v>
      </c>
      <c r="N354">
        <v>8.8655499999999998E-2</v>
      </c>
      <c r="O354">
        <v>15</v>
      </c>
    </row>
    <row r="355" spans="1:15">
      <c r="A355" t="s">
        <v>51</v>
      </c>
      <c r="B355" s="34">
        <v>40067</v>
      </c>
      <c r="C355">
        <v>18</v>
      </c>
      <c r="D355">
        <v>5.5871529999999998</v>
      </c>
      <c r="E355">
        <v>4.3578400000000004</v>
      </c>
      <c r="F355">
        <v>1.229314</v>
      </c>
      <c r="G355">
        <v>95.5</v>
      </c>
      <c r="H355">
        <v>0.84773100000000001</v>
      </c>
      <c r="I355">
        <v>1.0731729999999999</v>
      </c>
      <c r="J355">
        <v>1.229314</v>
      </c>
      <c r="K355">
        <v>1.3854550000000001</v>
      </c>
      <c r="L355">
        <v>1.610897</v>
      </c>
      <c r="M355">
        <v>0.29775079999999998</v>
      </c>
      <c r="N355">
        <v>8.8655499999999998E-2</v>
      </c>
      <c r="O355">
        <v>15</v>
      </c>
    </row>
    <row r="356" spans="1:15">
      <c r="A356" t="s">
        <v>51</v>
      </c>
      <c r="B356" s="34">
        <v>40067</v>
      </c>
      <c r="C356">
        <v>19</v>
      </c>
      <c r="D356">
        <v>5.190887</v>
      </c>
      <c r="E356">
        <v>7.3543139999999996</v>
      </c>
      <c r="F356">
        <v>-2.163427</v>
      </c>
      <c r="G356">
        <v>94.5</v>
      </c>
      <c r="H356">
        <v>-2.54501</v>
      </c>
      <c r="I356">
        <v>-2.3195679999999999</v>
      </c>
      <c r="J356">
        <v>-2.163427</v>
      </c>
      <c r="K356">
        <v>-2.0072869999999998</v>
      </c>
      <c r="L356">
        <v>-1.781844</v>
      </c>
      <c r="M356">
        <v>0.29775079999999998</v>
      </c>
      <c r="N356">
        <v>8.8655499999999998E-2</v>
      </c>
      <c r="O356">
        <v>15</v>
      </c>
    </row>
    <row r="357" spans="1:15">
      <c r="A357" t="s">
        <v>51</v>
      </c>
      <c r="B357" s="34">
        <v>40067</v>
      </c>
      <c r="C357">
        <v>20</v>
      </c>
      <c r="D357">
        <v>4.9537279999999999</v>
      </c>
      <c r="E357">
        <v>5.1515149999999998</v>
      </c>
      <c r="F357">
        <v>-0.1977872</v>
      </c>
      <c r="G357">
        <v>92.5</v>
      </c>
      <c r="H357">
        <v>-0.57937019999999995</v>
      </c>
      <c r="I357">
        <v>-0.35392790000000002</v>
      </c>
      <c r="J357">
        <v>-0.1977872</v>
      </c>
      <c r="K357">
        <v>-4.1646500000000003E-2</v>
      </c>
      <c r="L357">
        <v>0.18379580000000001</v>
      </c>
      <c r="M357">
        <v>0.29775079999999998</v>
      </c>
      <c r="N357">
        <v>8.8655499999999998E-2</v>
      </c>
      <c r="O357">
        <v>15</v>
      </c>
    </row>
    <row r="358" spans="1:15">
      <c r="A358" t="s">
        <v>51</v>
      </c>
      <c r="B358" s="34">
        <v>40067</v>
      </c>
      <c r="C358">
        <v>21</v>
      </c>
      <c r="D358">
        <v>4.6939609999999998</v>
      </c>
      <c r="E358">
        <v>4.651446</v>
      </c>
      <c r="F358">
        <v>4.2514799999999998E-2</v>
      </c>
      <c r="G358">
        <v>89.5</v>
      </c>
      <c r="H358">
        <v>-0.33906819999999999</v>
      </c>
      <c r="I358">
        <v>-0.1136259</v>
      </c>
      <c r="J358">
        <v>4.2514799999999998E-2</v>
      </c>
      <c r="K358">
        <v>0.19865540000000001</v>
      </c>
      <c r="L358">
        <v>0.42409780000000002</v>
      </c>
      <c r="M358">
        <v>0.29775079999999998</v>
      </c>
      <c r="N358">
        <v>8.8655499999999998E-2</v>
      </c>
      <c r="O358">
        <v>15</v>
      </c>
    </row>
    <row r="359" spans="1:15">
      <c r="A359" t="s">
        <v>51</v>
      </c>
      <c r="B359" s="34">
        <v>40067</v>
      </c>
      <c r="C359">
        <v>22</v>
      </c>
      <c r="D359">
        <v>4.6892129999999996</v>
      </c>
      <c r="E359">
        <v>4.5884729999999996</v>
      </c>
      <c r="F359">
        <v>0.1007396</v>
      </c>
      <c r="G359">
        <v>87.5</v>
      </c>
      <c r="H359">
        <v>-0.28084340000000002</v>
      </c>
      <c r="I359">
        <v>-5.5401100000000002E-2</v>
      </c>
      <c r="J359">
        <v>0.1007396</v>
      </c>
      <c r="K359">
        <v>0.25688030000000001</v>
      </c>
      <c r="L359">
        <v>0.48232259999999999</v>
      </c>
      <c r="M359">
        <v>0.29775079999999998</v>
      </c>
      <c r="N359">
        <v>8.8655499999999998E-2</v>
      </c>
      <c r="O359">
        <v>15</v>
      </c>
    </row>
    <row r="360" spans="1:15">
      <c r="A360" t="s">
        <v>51</v>
      </c>
      <c r="B360" s="34">
        <v>40067</v>
      </c>
      <c r="C360">
        <v>23</v>
      </c>
      <c r="D360">
        <v>4.1997619999999998</v>
      </c>
      <c r="E360">
        <v>4.1826819999999998</v>
      </c>
      <c r="F360">
        <v>1.70802E-2</v>
      </c>
      <c r="G360">
        <v>85.5</v>
      </c>
      <c r="H360">
        <v>-0.36450280000000002</v>
      </c>
      <c r="I360">
        <v>-0.1390605</v>
      </c>
      <c r="J360">
        <v>1.70802E-2</v>
      </c>
      <c r="K360">
        <v>0.17322090000000001</v>
      </c>
      <c r="L360">
        <v>0.3986632</v>
      </c>
      <c r="M360">
        <v>0.29775079999999998</v>
      </c>
      <c r="N360">
        <v>8.8655499999999998E-2</v>
      </c>
      <c r="O360">
        <v>15</v>
      </c>
    </row>
    <row r="361" spans="1:15">
      <c r="A361" t="s">
        <v>51</v>
      </c>
      <c r="B361" s="34">
        <v>40067</v>
      </c>
      <c r="C361">
        <v>24</v>
      </c>
      <c r="D361">
        <v>3.2612510000000001</v>
      </c>
      <c r="E361">
        <v>3.2761870000000002</v>
      </c>
      <c r="F361">
        <v>-1.49363E-2</v>
      </c>
      <c r="G361">
        <v>82</v>
      </c>
      <c r="H361">
        <v>-0.39651930000000002</v>
      </c>
      <c r="I361">
        <v>-0.17107700000000001</v>
      </c>
      <c r="J361">
        <v>-1.49363E-2</v>
      </c>
      <c r="K361">
        <v>0.14120440000000001</v>
      </c>
      <c r="L361">
        <v>0.36664669999999999</v>
      </c>
      <c r="M361">
        <v>0.29775079999999998</v>
      </c>
      <c r="N361">
        <v>8.8655499999999998E-2</v>
      </c>
      <c r="O361">
        <v>15</v>
      </c>
    </row>
    <row r="362" spans="1:15">
      <c r="A362" t="s">
        <v>49</v>
      </c>
      <c r="B362" s="34">
        <v>39993</v>
      </c>
      <c r="C362">
        <v>1</v>
      </c>
      <c r="D362">
        <v>0.55514940000000002</v>
      </c>
      <c r="E362">
        <v>0.59370049999999996</v>
      </c>
      <c r="F362">
        <v>-3.8551000000000002E-2</v>
      </c>
      <c r="G362">
        <v>88</v>
      </c>
      <c r="H362">
        <v>-0.15277959999999999</v>
      </c>
      <c r="I362">
        <v>-8.5292400000000004E-2</v>
      </c>
      <c r="J362">
        <v>-3.8551000000000002E-2</v>
      </c>
      <c r="K362">
        <v>8.1904999999999999E-3</v>
      </c>
      <c r="L362">
        <v>7.5677700000000001E-2</v>
      </c>
      <c r="M362">
        <v>8.9133100000000007E-2</v>
      </c>
      <c r="N362">
        <v>7.9447000000000007E-3</v>
      </c>
      <c r="O362">
        <v>66</v>
      </c>
    </row>
    <row r="363" spans="1:15">
      <c r="A363" t="s">
        <v>49</v>
      </c>
      <c r="B363" s="34">
        <v>39993</v>
      </c>
      <c r="C363">
        <v>2</v>
      </c>
      <c r="D363">
        <v>0.50466540000000004</v>
      </c>
      <c r="E363">
        <v>0.5539326</v>
      </c>
      <c r="F363">
        <v>-4.9267199999999997E-2</v>
      </c>
      <c r="G363">
        <v>85</v>
      </c>
      <c r="H363">
        <v>-0.1634958</v>
      </c>
      <c r="I363">
        <v>-9.6008599999999999E-2</v>
      </c>
      <c r="J363">
        <v>-4.9267199999999997E-2</v>
      </c>
      <c r="K363">
        <v>-2.5257000000000001E-3</v>
      </c>
      <c r="L363">
        <v>6.4961500000000005E-2</v>
      </c>
      <c r="M363">
        <v>8.9133100000000007E-2</v>
      </c>
      <c r="N363">
        <v>7.9447000000000007E-3</v>
      </c>
      <c r="O363">
        <v>66</v>
      </c>
    </row>
    <row r="364" spans="1:15">
      <c r="A364" t="s">
        <v>49</v>
      </c>
      <c r="B364" s="34">
        <v>39993</v>
      </c>
      <c r="C364">
        <v>3</v>
      </c>
      <c r="D364">
        <v>0.46945870000000001</v>
      </c>
      <c r="E364">
        <v>0.52181390000000005</v>
      </c>
      <c r="F364">
        <v>-5.2355199999999998E-2</v>
      </c>
      <c r="G364">
        <v>84</v>
      </c>
      <c r="H364">
        <v>-0.16658390000000001</v>
      </c>
      <c r="I364">
        <v>-9.9096699999999996E-2</v>
      </c>
      <c r="J364">
        <v>-5.2355199999999998E-2</v>
      </c>
      <c r="K364">
        <v>-5.6138000000000004E-3</v>
      </c>
      <c r="L364">
        <v>6.1873400000000002E-2</v>
      </c>
      <c r="M364">
        <v>8.9133100000000007E-2</v>
      </c>
      <c r="N364">
        <v>7.9447000000000007E-3</v>
      </c>
      <c r="O364">
        <v>66</v>
      </c>
    </row>
    <row r="365" spans="1:15">
      <c r="A365" t="s">
        <v>49</v>
      </c>
      <c r="B365" s="34">
        <v>39993</v>
      </c>
      <c r="C365">
        <v>4</v>
      </c>
      <c r="D365">
        <v>0.44227810000000001</v>
      </c>
      <c r="E365">
        <v>0.503355</v>
      </c>
      <c r="F365">
        <v>-6.1076900000000003E-2</v>
      </c>
      <c r="G365">
        <v>83</v>
      </c>
      <c r="H365">
        <v>-0.1753055</v>
      </c>
      <c r="I365">
        <v>-0.10781830000000001</v>
      </c>
      <c r="J365">
        <v>-6.1076900000000003E-2</v>
      </c>
      <c r="K365">
        <v>-1.43354E-2</v>
      </c>
      <c r="L365">
        <v>5.3151799999999999E-2</v>
      </c>
      <c r="M365">
        <v>8.9133100000000007E-2</v>
      </c>
      <c r="N365">
        <v>7.9447000000000007E-3</v>
      </c>
      <c r="O365">
        <v>66</v>
      </c>
    </row>
    <row r="366" spans="1:15">
      <c r="A366" t="s">
        <v>49</v>
      </c>
      <c r="B366" s="34">
        <v>39993</v>
      </c>
      <c r="C366">
        <v>5</v>
      </c>
      <c r="D366">
        <v>0.43997049999999999</v>
      </c>
      <c r="E366">
        <v>0.4890852</v>
      </c>
      <c r="F366">
        <v>-4.91148E-2</v>
      </c>
      <c r="G366">
        <v>80.5</v>
      </c>
      <c r="H366">
        <v>-0.1633434</v>
      </c>
      <c r="I366">
        <v>-9.5856200000000003E-2</v>
      </c>
      <c r="J366">
        <v>-4.91148E-2</v>
      </c>
      <c r="K366">
        <v>-2.3733000000000001E-3</v>
      </c>
      <c r="L366">
        <v>6.5113900000000002E-2</v>
      </c>
      <c r="M366">
        <v>8.9133100000000007E-2</v>
      </c>
      <c r="N366">
        <v>7.9447000000000007E-3</v>
      </c>
      <c r="O366">
        <v>66</v>
      </c>
    </row>
    <row r="367" spans="1:15">
      <c r="A367" t="s">
        <v>49</v>
      </c>
      <c r="B367" s="34">
        <v>39993</v>
      </c>
      <c r="C367">
        <v>6</v>
      </c>
      <c r="D367">
        <v>0.43369489999999999</v>
      </c>
      <c r="E367">
        <v>0.47426059999999998</v>
      </c>
      <c r="F367">
        <v>-4.0565700000000003E-2</v>
      </c>
      <c r="G367">
        <v>78.5</v>
      </c>
      <c r="H367">
        <v>-0.1547944</v>
      </c>
      <c r="I367">
        <v>-8.7307200000000001E-2</v>
      </c>
      <c r="J367">
        <v>-4.0565700000000003E-2</v>
      </c>
      <c r="K367">
        <v>6.1757000000000001E-3</v>
      </c>
      <c r="L367">
        <v>7.3662900000000003E-2</v>
      </c>
      <c r="M367">
        <v>8.9133100000000007E-2</v>
      </c>
      <c r="N367">
        <v>7.9447000000000007E-3</v>
      </c>
      <c r="O367">
        <v>66</v>
      </c>
    </row>
    <row r="368" spans="1:15">
      <c r="A368" t="s">
        <v>49</v>
      </c>
      <c r="B368" s="34">
        <v>39993</v>
      </c>
      <c r="C368">
        <v>7</v>
      </c>
      <c r="D368">
        <v>0.33601629999999999</v>
      </c>
      <c r="E368">
        <v>0.42198010000000002</v>
      </c>
      <c r="F368">
        <v>-8.5963800000000007E-2</v>
      </c>
      <c r="G368">
        <v>80.5</v>
      </c>
      <c r="H368">
        <v>-0.2001925</v>
      </c>
      <c r="I368">
        <v>-0.1327053</v>
      </c>
      <c r="J368">
        <v>-8.5963800000000007E-2</v>
      </c>
      <c r="K368">
        <v>-3.9222399999999998E-2</v>
      </c>
      <c r="L368">
        <v>2.82648E-2</v>
      </c>
      <c r="M368">
        <v>8.9133100000000007E-2</v>
      </c>
      <c r="N368">
        <v>7.9447000000000007E-3</v>
      </c>
      <c r="O368">
        <v>66</v>
      </c>
    </row>
    <row r="369" spans="1:15">
      <c r="A369" t="s">
        <v>49</v>
      </c>
      <c r="B369" s="34">
        <v>39993</v>
      </c>
      <c r="C369">
        <v>8</v>
      </c>
      <c r="D369">
        <v>0.43679000000000001</v>
      </c>
      <c r="E369">
        <v>0.65137179999999995</v>
      </c>
      <c r="F369">
        <v>-0.21458179999999999</v>
      </c>
      <c r="G369">
        <v>85</v>
      </c>
      <c r="H369">
        <v>-0.32881050000000001</v>
      </c>
      <c r="I369">
        <v>-0.26132319999999998</v>
      </c>
      <c r="J369">
        <v>-0.21458179999999999</v>
      </c>
      <c r="K369">
        <v>-0.1678403</v>
      </c>
      <c r="L369">
        <v>-0.1003531</v>
      </c>
      <c r="M369">
        <v>8.9133100000000007E-2</v>
      </c>
      <c r="N369">
        <v>7.9447000000000007E-3</v>
      </c>
      <c r="O369">
        <v>66</v>
      </c>
    </row>
    <row r="370" spans="1:15">
      <c r="A370" t="s">
        <v>49</v>
      </c>
      <c r="B370" s="34">
        <v>39993</v>
      </c>
      <c r="C370">
        <v>9</v>
      </c>
      <c r="D370">
        <v>1.0197259999999999</v>
      </c>
      <c r="E370">
        <v>1.5552440000000001</v>
      </c>
      <c r="F370">
        <v>-0.5355181</v>
      </c>
      <c r="G370">
        <v>90</v>
      </c>
      <c r="H370">
        <v>-0.64974670000000001</v>
      </c>
      <c r="I370">
        <v>-0.58225950000000004</v>
      </c>
      <c r="J370">
        <v>-0.5355181</v>
      </c>
      <c r="K370">
        <v>-0.48877660000000001</v>
      </c>
      <c r="L370">
        <v>-0.42128939999999998</v>
      </c>
      <c r="M370">
        <v>8.9133100000000007E-2</v>
      </c>
      <c r="N370">
        <v>7.9447000000000007E-3</v>
      </c>
      <c r="O370">
        <v>66</v>
      </c>
    </row>
    <row r="371" spans="1:15">
      <c r="A371" t="s">
        <v>49</v>
      </c>
      <c r="B371" s="34">
        <v>39993</v>
      </c>
      <c r="C371">
        <v>10</v>
      </c>
      <c r="D371">
        <v>1.5089239999999999</v>
      </c>
      <c r="E371">
        <v>1.9162269999999999</v>
      </c>
      <c r="F371">
        <v>-0.40730290000000002</v>
      </c>
      <c r="G371">
        <v>96</v>
      </c>
      <c r="H371">
        <v>-0.52153159999999998</v>
      </c>
      <c r="I371">
        <v>-0.45404440000000001</v>
      </c>
      <c r="J371">
        <v>-0.40730290000000002</v>
      </c>
      <c r="K371">
        <v>-0.36056149999999998</v>
      </c>
      <c r="L371">
        <v>-0.29307430000000001</v>
      </c>
      <c r="M371">
        <v>8.9133100000000007E-2</v>
      </c>
      <c r="N371">
        <v>7.9447000000000007E-3</v>
      </c>
      <c r="O371">
        <v>66</v>
      </c>
    </row>
    <row r="372" spans="1:15">
      <c r="A372" t="s">
        <v>49</v>
      </c>
      <c r="B372" s="34">
        <v>39993</v>
      </c>
      <c r="C372">
        <v>11</v>
      </c>
      <c r="D372">
        <v>1.750313</v>
      </c>
      <c r="E372">
        <v>2.014176</v>
      </c>
      <c r="F372">
        <v>-0.2638626</v>
      </c>
      <c r="G372">
        <v>99.5</v>
      </c>
      <c r="H372">
        <v>-0.37809120000000002</v>
      </c>
      <c r="I372">
        <v>-0.31060399999999999</v>
      </c>
      <c r="J372">
        <v>-0.2638626</v>
      </c>
      <c r="K372">
        <v>-0.21712110000000001</v>
      </c>
      <c r="L372">
        <v>-0.14963389999999999</v>
      </c>
      <c r="M372">
        <v>8.9133100000000007E-2</v>
      </c>
      <c r="N372">
        <v>7.9447000000000007E-3</v>
      </c>
      <c r="O372">
        <v>66</v>
      </c>
    </row>
    <row r="373" spans="1:15">
      <c r="A373" t="s">
        <v>49</v>
      </c>
      <c r="B373" s="34">
        <v>39993</v>
      </c>
      <c r="C373">
        <v>12</v>
      </c>
      <c r="D373">
        <v>1.97065</v>
      </c>
      <c r="E373">
        <v>2.2438790000000002</v>
      </c>
      <c r="F373">
        <v>-0.27322829999999998</v>
      </c>
      <c r="G373">
        <v>102.5</v>
      </c>
      <c r="H373">
        <v>-0.38745689999999999</v>
      </c>
      <c r="I373">
        <v>-0.31996970000000002</v>
      </c>
      <c r="J373">
        <v>-0.27322829999999998</v>
      </c>
      <c r="K373">
        <v>-0.22648679999999999</v>
      </c>
      <c r="L373">
        <v>-0.15899959999999999</v>
      </c>
      <c r="M373">
        <v>8.9133100000000007E-2</v>
      </c>
      <c r="N373">
        <v>7.9447000000000007E-3</v>
      </c>
      <c r="O373">
        <v>66</v>
      </c>
    </row>
    <row r="374" spans="1:15">
      <c r="A374" t="s">
        <v>49</v>
      </c>
      <c r="B374" s="34">
        <v>39993</v>
      </c>
      <c r="C374">
        <v>13</v>
      </c>
      <c r="D374">
        <v>2.0093040000000002</v>
      </c>
      <c r="E374">
        <v>2.2591860000000001</v>
      </c>
      <c r="F374">
        <v>-0.24988189999999999</v>
      </c>
      <c r="G374">
        <v>104.5</v>
      </c>
      <c r="H374">
        <v>-0.36411060000000001</v>
      </c>
      <c r="I374">
        <v>-0.29662339999999998</v>
      </c>
      <c r="J374">
        <v>-0.24988189999999999</v>
      </c>
      <c r="K374">
        <v>-0.2031405</v>
      </c>
      <c r="L374">
        <v>-0.1356533</v>
      </c>
      <c r="M374">
        <v>8.9133100000000007E-2</v>
      </c>
      <c r="N374">
        <v>7.9447000000000007E-3</v>
      </c>
      <c r="O374">
        <v>66</v>
      </c>
    </row>
    <row r="375" spans="1:15">
      <c r="A375" t="s">
        <v>49</v>
      </c>
      <c r="B375" s="34">
        <v>39993</v>
      </c>
      <c r="C375">
        <v>14</v>
      </c>
      <c r="D375">
        <v>2.0701499999999999</v>
      </c>
      <c r="E375">
        <v>2.1156670000000002</v>
      </c>
      <c r="F375">
        <v>-4.5517299999999997E-2</v>
      </c>
      <c r="G375">
        <v>105.5</v>
      </c>
      <c r="H375">
        <v>-0.1597459</v>
      </c>
      <c r="I375">
        <v>-9.2258699999999999E-2</v>
      </c>
      <c r="J375">
        <v>-4.5517299999999997E-2</v>
      </c>
      <c r="K375">
        <v>1.2241000000000001E-3</v>
      </c>
      <c r="L375">
        <v>6.8711400000000006E-2</v>
      </c>
      <c r="M375">
        <v>8.9133100000000007E-2</v>
      </c>
      <c r="N375">
        <v>7.9447000000000007E-3</v>
      </c>
      <c r="O375">
        <v>66</v>
      </c>
    </row>
    <row r="376" spans="1:15">
      <c r="A376" t="s">
        <v>49</v>
      </c>
      <c r="B376" s="34">
        <v>39993</v>
      </c>
      <c r="C376">
        <v>15</v>
      </c>
      <c r="D376">
        <v>2.118808</v>
      </c>
      <c r="E376">
        <v>1.956385</v>
      </c>
      <c r="F376">
        <v>0.16242290000000001</v>
      </c>
      <c r="G376">
        <v>107</v>
      </c>
      <c r="H376">
        <v>4.8194300000000002E-2</v>
      </c>
      <c r="I376">
        <v>0.11568150000000001</v>
      </c>
      <c r="J376">
        <v>0.16242290000000001</v>
      </c>
      <c r="K376">
        <v>0.2091644</v>
      </c>
      <c r="L376">
        <v>0.2766516</v>
      </c>
      <c r="M376">
        <v>8.9133100000000007E-2</v>
      </c>
      <c r="N376">
        <v>7.9447000000000007E-3</v>
      </c>
      <c r="O376">
        <v>66</v>
      </c>
    </row>
    <row r="377" spans="1:15">
      <c r="A377" t="s">
        <v>49</v>
      </c>
      <c r="B377" s="34">
        <v>39993</v>
      </c>
      <c r="C377">
        <v>16</v>
      </c>
      <c r="D377">
        <v>2.1006339999999999</v>
      </c>
      <c r="E377">
        <v>1.908069</v>
      </c>
      <c r="F377">
        <v>0.19256570000000001</v>
      </c>
      <c r="G377">
        <v>107</v>
      </c>
      <c r="H377">
        <v>7.8337000000000004E-2</v>
      </c>
      <c r="I377">
        <v>0.14582429999999999</v>
      </c>
      <c r="J377">
        <v>0.19256570000000001</v>
      </c>
      <c r="K377">
        <v>0.23930709999999999</v>
      </c>
      <c r="L377">
        <v>0.30679430000000002</v>
      </c>
      <c r="M377">
        <v>8.9133100000000007E-2</v>
      </c>
      <c r="N377">
        <v>7.9447000000000007E-3</v>
      </c>
      <c r="O377">
        <v>66</v>
      </c>
    </row>
    <row r="378" spans="1:15">
      <c r="A378" t="s">
        <v>49</v>
      </c>
      <c r="B378" s="34">
        <v>39993</v>
      </c>
      <c r="C378">
        <v>17</v>
      </c>
      <c r="D378">
        <v>1.9219390000000001</v>
      </c>
      <c r="E378">
        <v>1.713659</v>
      </c>
      <c r="F378">
        <v>0.20827979999999999</v>
      </c>
      <c r="G378">
        <v>107.5</v>
      </c>
      <c r="H378">
        <v>9.4051099999999999E-2</v>
      </c>
      <c r="I378">
        <v>0.1615383</v>
      </c>
      <c r="J378">
        <v>0.20827979999999999</v>
      </c>
      <c r="K378">
        <v>0.2550212</v>
      </c>
      <c r="L378">
        <v>0.32250839999999997</v>
      </c>
      <c r="M378">
        <v>8.9133100000000007E-2</v>
      </c>
      <c r="N378">
        <v>7.9447000000000007E-3</v>
      </c>
      <c r="O378">
        <v>66</v>
      </c>
    </row>
    <row r="379" spans="1:15">
      <c r="A379" t="s">
        <v>49</v>
      </c>
      <c r="B379" s="34">
        <v>39993</v>
      </c>
      <c r="C379">
        <v>18</v>
      </c>
      <c r="D379">
        <v>1.7016</v>
      </c>
      <c r="E379">
        <v>1.5195939999999999</v>
      </c>
      <c r="F379">
        <v>0.1820061</v>
      </c>
      <c r="G379">
        <v>108</v>
      </c>
      <c r="H379">
        <v>6.7777400000000002E-2</v>
      </c>
      <c r="I379">
        <v>0.13526460000000001</v>
      </c>
      <c r="J379">
        <v>0.1820061</v>
      </c>
      <c r="K379">
        <v>0.22874749999999999</v>
      </c>
      <c r="L379">
        <v>0.29623470000000002</v>
      </c>
      <c r="M379">
        <v>8.9133100000000007E-2</v>
      </c>
      <c r="N379">
        <v>7.9447000000000007E-3</v>
      </c>
      <c r="O379">
        <v>66</v>
      </c>
    </row>
    <row r="380" spans="1:15">
      <c r="A380" t="s">
        <v>49</v>
      </c>
      <c r="B380" s="34">
        <v>39993</v>
      </c>
      <c r="C380">
        <v>19</v>
      </c>
      <c r="D380">
        <v>1.6011230000000001</v>
      </c>
      <c r="E380">
        <v>1.726559</v>
      </c>
      <c r="F380">
        <v>-0.12543609999999999</v>
      </c>
      <c r="G380">
        <v>105.5</v>
      </c>
      <c r="H380">
        <v>-0.23966470000000001</v>
      </c>
      <c r="I380">
        <v>-0.17217750000000001</v>
      </c>
      <c r="J380">
        <v>-0.12543609999999999</v>
      </c>
      <c r="K380">
        <v>-7.8694600000000003E-2</v>
      </c>
      <c r="L380">
        <v>-1.1207399999999999E-2</v>
      </c>
      <c r="M380">
        <v>8.9133100000000007E-2</v>
      </c>
      <c r="N380">
        <v>7.9447000000000007E-3</v>
      </c>
      <c r="O380">
        <v>66</v>
      </c>
    </row>
    <row r="381" spans="1:15">
      <c r="A381" t="s">
        <v>49</v>
      </c>
      <c r="B381" s="34">
        <v>39993</v>
      </c>
      <c r="C381">
        <v>20</v>
      </c>
      <c r="D381">
        <v>1.5380780000000001</v>
      </c>
      <c r="E381">
        <v>1.658962</v>
      </c>
      <c r="F381">
        <v>-0.12088400000000001</v>
      </c>
      <c r="G381">
        <v>101</v>
      </c>
      <c r="H381">
        <v>-0.23511270000000001</v>
      </c>
      <c r="I381">
        <v>-0.16762550000000001</v>
      </c>
      <c r="J381">
        <v>-0.12088400000000001</v>
      </c>
      <c r="K381">
        <v>-7.4142600000000003E-2</v>
      </c>
      <c r="L381">
        <v>-6.6553999999999997E-3</v>
      </c>
      <c r="M381">
        <v>8.9133100000000007E-2</v>
      </c>
      <c r="N381">
        <v>7.9447000000000007E-3</v>
      </c>
      <c r="O381">
        <v>66</v>
      </c>
    </row>
    <row r="382" spans="1:15">
      <c r="A382" t="s">
        <v>49</v>
      </c>
      <c r="B382" s="34">
        <v>39993</v>
      </c>
      <c r="C382">
        <v>21</v>
      </c>
      <c r="D382">
        <v>1.563045</v>
      </c>
      <c r="E382">
        <v>1.5920620000000001</v>
      </c>
      <c r="F382">
        <v>-2.9017399999999999E-2</v>
      </c>
      <c r="G382">
        <v>96</v>
      </c>
      <c r="H382">
        <v>-0.14324609999999999</v>
      </c>
      <c r="I382">
        <v>-7.5758900000000004E-2</v>
      </c>
      <c r="J382">
        <v>-2.9017399999999999E-2</v>
      </c>
      <c r="K382">
        <v>1.7724E-2</v>
      </c>
      <c r="L382">
        <v>8.5211200000000001E-2</v>
      </c>
      <c r="M382">
        <v>8.9133100000000007E-2</v>
      </c>
      <c r="N382">
        <v>7.9447000000000007E-3</v>
      </c>
      <c r="O382">
        <v>66</v>
      </c>
    </row>
    <row r="383" spans="1:15">
      <c r="A383" t="s">
        <v>49</v>
      </c>
      <c r="B383" s="34">
        <v>39993</v>
      </c>
      <c r="C383">
        <v>22</v>
      </c>
      <c r="D383">
        <v>1.4433549999999999</v>
      </c>
      <c r="E383">
        <v>1.465446</v>
      </c>
      <c r="F383">
        <v>-2.2090800000000001E-2</v>
      </c>
      <c r="G383">
        <v>93.5</v>
      </c>
      <c r="H383">
        <v>-0.13631940000000001</v>
      </c>
      <c r="I383">
        <v>-6.8832199999999996E-2</v>
      </c>
      <c r="J383">
        <v>-2.2090800000000001E-2</v>
      </c>
      <c r="K383">
        <v>2.4650700000000001E-2</v>
      </c>
      <c r="L383">
        <v>9.2137899999999995E-2</v>
      </c>
      <c r="M383">
        <v>8.9133100000000007E-2</v>
      </c>
      <c r="N383">
        <v>7.9447000000000007E-3</v>
      </c>
      <c r="O383">
        <v>66</v>
      </c>
    </row>
    <row r="384" spans="1:15">
      <c r="A384" t="s">
        <v>49</v>
      </c>
      <c r="B384" s="34">
        <v>39993</v>
      </c>
      <c r="C384">
        <v>23</v>
      </c>
      <c r="D384">
        <v>1.155761</v>
      </c>
      <c r="E384">
        <v>1.1540760000000001</v>
      </c>
      <c r="F384">
        <v>1.6848E-3</v>
      </c>
      <c r="G384">
        <v>91.5</v>
      </c>
      <c r="H384">
        <v>-0.1125438</v>
      </c>
      <c r="I384">
        <v>-4.5056600000000002E-2</v>
      </c>
      <c r="J384">
        <v>1.6848E-3</v>
      </c>
      <c r="K384">
        <v>4.8426299999999999E-2</v>
      </c>
      <c r="L384">
        <v>0.1159135</v>
      </c>
      <c r="M384">
        <v>8.9133100000000007E-2</v>
      </c>
      <c r="N384">
        <v>7.9447000000000007E-3</v>
      </c>
      <c r="O384">
        <v>66</v>
      </c>
    </row>
    <row r="385" spans="1:15">
      <c r="A385" t="s">
        <v>49</v>
      </c>
      <c r="B385" s="34">
        <v>39993</v>
      </c>
      <c r="C385">
        <v>24</v>
      </c>
      <c r="D385">
        <v>0.90734749999999997</v>
      </c>
      <c r="E385">
        <v>0.92228540000000003</v>
      </c>
      <c r="F385">
        <v>-1.49379E-2</v>
      </c>
      <c r="G385">
        <v>89</v>
      </c>
      <c r="H385">
        <v>-0.12916659999999999</v>
      </c>
      <c r="I385">
        <v>-6.1679400000000002E-2</v>
      </c>
      <c r="J385">
        <v>-1.49379E-2</v>
      </c>
      <c r="K385">
        <v>3.1803499999999998E-2</v>
      </c>
      <c r="L385">
        <v>9.9290699999999996E-2</v>
      </c>
      <c r="M385">
        <v>8.9133100000000007E-2</v>
      </c>
      <c r="N385">
        <v>7.9447000000000007E-3</v>
      </c>
      <c r="O385">
        <v>66</v>
      </c>
    </row>
    <row r="386" spans="1:15">
      <c r="A386" t="s">
        <v>49</v>
      </c>
      <c r="B386" s="34">
        <v>39994</v>
      </c>
      <c r="C386">
        <v>1</v>
      </c>
      <c r="D386">
        <v>0.55038529999999997</v>
      </c>
      <c r="E386">
        <v>0.5773374</v>
      </c>
      <c r="F386">
        <v>-2.6952E-2</v>
      </c>
      <c r="G386">
        <v>87</v>
      </c>
      <c r="H386">
        <v>-0.14118069999999999</v>
      </c>
      <c r="I386">
        <v>-7.3693499999999995E-2</v>
      </c>
      <c r="J386">
        <v>-2.6952E-2</v>
      </c>
      <c r="K386">
        <v>1.9789399999999999E-2</v>
      </c>
      <c r="L386">
        <v>8.7276599999999996E-2</v>
      </c>
      <c r="M386">
        <v>8.9133100000000007E-2</v>
      </c>
      <c r="N386">
        <v>7.9447000000000007E-3</v>
      </c>
      <c r="O386">
        <v>66</v>
      </c>
    </row>
    <row r="387" spans="1:15">
      <c r="A387" t="s">
        <v>49</v>
      </c>
      <c r="B387" s="34">
        <v>39994</v>
      </c>
      <c r="C387">
        <v>2</v>
      </c>
      <c r="D387">
        <v>0.50629100000000005</v>
      </c>
      <c r="E387">
        <v>0.55768499999999999</v>
      </c>
      <c r="F387">
        <v>-5.1394000000000002E-2</v>
      </c>
      <c r="G387">
        <v>85.5</v>
      </c>
      <c r="H387">
        <v>-0.16562270000000001</v>
      </c>
      <c r="I387">
        <v>-9.8135500000000001E-2</v>
      </c>
      <c r="J387">
        <v>-5.1394000000000002E-2</v>
      </c>
      <c r="K387">
        <v>-4.6525999999999998E-3</v>
      </c>
      <c r="L387">
        <v>6.2834600000000004E-2</v>
      </c>
      <c r="M387">
        <v>8.9133100000000007E-2</v>
      </c>
      <c r="N387">
        <v>7.9447000000000007E-3</v>
      </c>
      <c r="O387">
        <v>66</v>
      </c>
    </row>
    <row r="388" spans="1:15">
      <c r="A388" t="s">
        <v>49</v>
      </c>
      <c r="B388" s="34">
        <v>39994</v>
      </c>
      <c r="C388">
        <v>3</v>
      </c>
      <c r="D388">
        <v>0.46646599999999999</v>
      </c>
      <c r="E388">
        <v>0.52835810000000005</v>
      </c>
      <c r="F388">
        <v>-6.1892200000000001E-2</v>
      </c>
      <c r="G388">
        <v>85</v>
      </c>
      <c r="H388">
        <v>-0.17612079999999999</v>
      </c>
      <c r="I388">
        <v>-0.1086336</v>
      </c>
      <c r="J388">
        <v>-6.1892200000000001E-2</v>
      </c>
      <c r="K388">
        <v>-1.51507E-2</v>
      </c>
      <c r="L388">
        <v>5.2336500000000001E-2</v>
      </c>
      <c r="M388">
        <v>8.9133100000000007E-2</v>
      </c>
      <c r="N388">
        <v>7.9447000000000007E-3</v>
      </c>
      <c r="O388">
        <v>66</v>
      </c>
    </row>
    <row r="389" spans="1:15">
      <c r="A389" t="s">
        <v>49</v>
      </c>
      <c r="B389" s="34">
        <v>39994</v>
      </c>
      <c r="C389">
        <v>4</v>
      </c>
      <c r="D389">
        <v>0.44467430000000002</v>
      </c>
      <c r="E389">
        <v>0.5063955</v>
      </c>
      <c r="F389">
        <v>-6.1721199999999997E-2</v>
      </c>
      <c r="G389">
        <v>83.5</v>
      </c>
      <c r="H389">
        <v>-0.17594979999999999</v>
      </c>
      <c r="I389">
        <v>-0.10846260000000001</v>
      </c>
      <c r="J389">
        <v>-6.1721199999999997E-2</v>
      </c>
      <c r="K389">
        <v>-1.49798E-2</v>
      </c>
      <c r="L389">
        <v>5.2507499999999999E-2</v>
      </c>
      <c r="M389">
        <v>8.9133100000000007E-2</v>
      </c>
      <c r="N389">
        <v>7.9447000000000007E-3</v>
      </c>
      <c r="O389">
        <v>66</v>
      </c>
    </row>
    <row r="390" spans="1:15">
      <c r="A390" t="s">
        <v>49</v>
      </c>
      <c r="B390" s="34">
        <v>39994</v>
      </c>
      <c r="C390">
        <v>5</v>
      </c>
      <c r="D390">
        <v>0.41641060000000002</v>
      </c>
      <c r="E390">
        <v>0.50420860000000001</v>
      </c>
      <c r="F390">
        <v>-8.7797899999999998E-2</v>
      </c>
      <c r="G390">
        <v>83.5</v>
      </c>
      <c r="H390">
        <v>-0.2020266</v>
      </c>
      <c r="I390">
        <v>-0.1345394</v>
      </c>
      <c r="J390">
        <v>-8.7797899999999998E-2</v>
      </c>
      <c r="K390">
        <v>-4.1056500000000003E-2</v>
      </c>
      <c r="L390">
        <v>2.6430700000000001E-2</v>
      </c>
      <c r="M390">
        <v>8.9133100000000007E-2</v>
      </c>
      <c r="N390">
        <v>7.9447000000000007E-3</v>
      </c>
      <c r="O390">
        <v>66</v>
      </c>
    </row>
    <row r="391" spans="1:15">
      <c r="A391" t="s">
        <v>49</v>
      </c>
      <c r="B391" s="34">
        <v>39994</v>
      </c>
      <c r="C391">
        <v>6</v>
      </c>
      <c r="D391">
        <v>0.40732810000000003</v>
      </c>
      <c r="E391">
        <v>0.49233179999999999</v>
      </c>
      <c r="F391">
        <v>-8.5003700000000001E-2</v>
      </c>
      <c r="G391">
        <v>82.5</v>
      </c>
      <c r="H391">
        <v>-0.1992324</v>
      </c>
      <c r="I391">
        <v>-0.1317451</v>
      </c>
      <c r="J391">
        <v>-8.5003700000000001E-2</v>
      </c>
      <c r="K391">
        <v>-3.8262299999999999E-2</v>
      </c>
      <c r="L391">
        <v>2.9225000000000001E-2</v>
      </c>
      <c r="M391">
        <v>8.9133100000000007E-2</v>
      </c>
      <c r="N391">
        <v>7.9447000000000007E-3</v>
      </c>
      <c r="O391">
        <v>66</v>
      </c>
    </row>
    <row r="392" spans="1:15">
      <c r="A392" t="s">
        <v>49</v>
      </c>
      <c r="B392" s="34">
        <v>39994</v>
      </c>
      <c r="C392">
        <v>7</v>
      </c>
      <c r="D392">
        <v>0.30409969999999997</v>
      </c>
      <c r="E392">
        <v>0.41907719999999998</v>
      </c>
      <c r="F392">
        <v>-0.1149775</v>
      </c>
      <c r="G392">
        <v>82</v>
      </c>
      <c r="H392">
        <v>-0.2292062</v>
      </c>
      <c r="I392">
        <v>-0.1617189</v>
      </c>
      <c r="J392">
        <v>-0.1149775</v>
      </c>
      <c r="K392">
        <v>-6.8236099999999994E-2</v>
      </c>
      <c r="L392">
        <v>-7.4879999999999999E-4</v>
      </c>
      <c r="M392">
        <v>8.9133100000000007E-2</v>
      </c>
      <c r="N392">
        <v>7.9447000000000007E-3</v>
      </c>
      <c r="O392">
        <v>66</v>
      </c>
    </row>
    <row r="393" spans="1:15">
      <c r="A393" t="s">
        <v>49</v>
      </c>
      <c r="B393" s="34">
        <v>39994</v>
      </c>
      <c r="C393">
        <v>8</v>
      </c>
      <c r="D393">
        <v>0.46550819999999998</v>
      </c>
      <c r="E393">
        <v>0.60297610000000001</v>
      </c>
      <c r="F393">
        <v>-0.1374679</v>
      </c>
      <c r="G393">
        <v>83</v>
      </c>
      <c r="H393">
        <v>-0.25169649999999999</v>
      </c>
      <c r="I393">
        <v>-0.18420929999999999</v>
      </c>
      <c r="J393">
        <v>-0.1374679</v>
      </c>
      <c r="K393">
        <v>-9.0726399999999999E-2</v>
      </c>
      <c r="L393">
        <v>-2.3239200000000002E-2</v>
      </c>
      <c r="M393">
        <v>8.9133100000000007E-2</v>
      </c>
      <c r="N393">
        <v>7.9447000000000007E-3</v>
      </c>
      <c r="O393">
        <v>66</v>
      </c>
    </row>
    <row r="394" spans="1:15">
      <c r="A394" t="s">
        <v>49</v>
      </c>
      <c r="B394" s="34">
        <v>39994</v>
      </c>
      <c r="C394">
        <v>9</v>
      </c>
      <c r="D394">
        <v>1.0866469999999999</v>
      </c>
      <c r="E394">
        <v>1.2580519999999999</v>
      </c>
      <c r="F394">
        <v>-0.17140569999999999</v>
      </c>
      <c r="G394">
        <v>85</v>
      </c>
      <c r="H394">
        <v>-0.28563430000000001</v>
      </c>
      <c r="I394">
        <v>-0.21814710000000001</v>
      </c>
      <c r="J394">
        <v>-0.17140569999999999</v>
      </c>
      <c r="K394">
        <v>-0.1246642</v>
      </c>
      <c r="L394">
        <v>-5.7176999999999999E-2</v>
      </c>
      <c r="M394">
        <v>8.9133100000000007E-2</v>
      </c>
      <c r="N394">
        <v>7.9447000000000007E-3</v>
      </c>
      <c r="O394">
        <v>66</v>
      </c>
    </row>
    <row r="395" spans="1:15">
      <c r="A395" t="s">
        <v>49</v>
      </c>
      <c r="B395" s="34">
        <v>39994</v>
      </c>
      <c r="C395">
        <v>10</v>
      </c>
      <c r="D395">
        <v>1.3286690000000001</v>
      </c>
      <c r="E395">
        <v>1.4498409999999999</v>
      </c>
      <c r="F395">
        <v>-0.1211721</v>
      </c>
      <c r="G395">
        <v>87.5</v>
      </c>
      <c r="H395">
        <v>-0.23540079999999999</v>
      </c>
      <c r="I395">
        <v>-0.16791349999999999</v>
      </c>
      <c r="J395">
        <v>-0.1211721</v>
      </c>
      <c r="K395">
        <v>-7.4430700000000002E-2</v>
      </c>
      <c r="L395">
        <v>-6.9433999999999997E-3</v>
      </c>
      <c r="M395">
        <v>8.9133100000000007E-2</v>
      </c>
      <c r="N395">
        <v>7.9447000000000007E-3</v>
      </c>
      <c r="O395">
        <v>66</v>
      </c>
    </row>
    <row r="396" spans="1:15">
      <c r="A396" t="s">
        <v>49</v>
      </c>
      <c r="B396" s="34">
        <v>39994</v>
      </c>
      <c r="C396">
        <v>11</v>
      </c>
      <c r="D396">
        <v>1.470407</v>
      </c>
      <c r="E396">
        <v>1.5578000000000001</v>
      </c>
      <c r="F396">
        <v>-8.7392899999999996E-2</v>
      </c>
      <c r="G396">
        <v>90.5</v>
      </c>
      <c r="H396">
        <v>-0.20162150000000001</v>
      </c>
      <c r="I396">
        <v>-0.13413430000000001</v>
      </c>
      <c r="J396">
        <v>-8.7392899999999996E-2</v>
      </c>
      <c r="K396">
        <v>-4.0651399999999997E-2</v>
      </c>
      <c r="L396">
        <v>2.68358E-2</v>
      </c>
      <c r="M396">
        <v>8.9133100000000007E-2</v>
      </c>
      <c r="N396">
        <v>7.9447000000000007E-3</v>
      </c>
      <c r="O396">
        <v>66</v>
      </c>
    </row>
    <row r="397" spans="1:15">
      <c r="A397" t="s">
        <v>49</v>
      </c>
      <c r="B397" s="34">
        <v>39994</v>
      </c>
      <c r="C397">
        <v>12</v>
      </c>
      <c r="D397">
        <v>1.6465749999999999</v>
      </c>
      <c r="E397">
        <v>1.7401789999999999</v>
      </c>
      <c r="F397">
        <v>-9.3604699999999999E-2</v>
      </c>
      <c r="G397">
        <v>94</v>
      </c>
      <c r="H397">
        <v>-0.2078333</v>
      </c>
      <c r="I397">
        <v>-0.1403461</v>
      </c>
      <c r="J397">
        <v>-9.3604699999999999E-2</v>
      </c>
      <c r="K397">
        <v>-4.6863200000000001E-2</v>
      </c>
      <c r="L397">
        <v>2.0624E-2</v>
      </c>
      <c r="M397">
        <v>8.9133100000000007E-2</v>
      </c>
      <c r="N397">
        <v>7.9447000000000007E-3</v>
      </c>
      <c r="O397">
        <v>66</v>
      </c>
    </row>
    <row r="398" spans="1:15">
      <c r="A398" t="s">
        <v>49</v>
      </c>
      <c r="B398" s="34">
        <v>39994</v>
      </c>
      <c r="C398">
        <v>13</v>
      </c>
      <c r="D398">
        <v>1.7062470000000001</v>
      </c>
      <c r="E398">
        <v>1.7541929999999999</v>
      </c>
      <c r="F398">
        <v>-4.7946099999999998E-2</v>
      </c>
      <c r="G398">
        <v>96.5</v>
      </c>
      <c r="H398">
        <v>-0.1621747</v>
      </c>
      <c r="I398">
        <v>-9.4687499999999994E-2</v>
      </c>
      <c r="J398">
        <v>-4.7946099999999998E-2</v>
      </c>
      <c r="K398">
        <v>-1.2045999999999999E-3</v>
      </c>
      <c r="L398">
        <v>6.6282599999999997E-2</v>
      </c>
      <c r="M398">
        <v>8.9133100000000007E-2</v>
      </c>
      <c r="N398">
        <v>7.9447000000000007E-3</v>
      </c>
      <c r="O398">
        <v>66</v>
      </c>
    </row>
    <row r="399" spans="1:15">
      <c r="A399" t="s">
        <v>49</v>
      </c>
      <c r="B399" s="34">
        <v>39994</v>
      </c>
      <c r="C399">
        <v>14</v>
      </c>
      <c r="D399">
        <v>1.804311</v>
      </c>
      <c r="E399">
        <v>1.763782</v>
      </c>
      <c r="F399">
        <v>4.05289E-2</v>
      </c>
      <c r="G399">
        <v>99</v>
      </c>
      <c r="H399">
        <v>-7.3699700000000007E-2</v>
      </c>
      <c r="I399">
        <v>-6.2125000000000001E-3</v>
      </c>
      <c r="J399">
        <v>4.05289E-2</v>
      </c>
      <c r="K399">
        <v>8.7270399999999998E-2</v>
      </c>
      <c r="L399">
        <v>0.1547576</v>
      </c>
      <c r="M399">
        <v>8.9133100000000007E-2</v>
      </c>
      <c r="N399">
        <v>7.9447000000000007E-3</v>
      </c>
      <c r="O399">
        <v>66</v>
      </c>
    </row>
    <row r="400" spans="1:15">
      <c r="A400" t="s">
        <v>49</v>
      </c>
      <c r="B400" s="34">
        <v>39994</v>
      </c>
      <c r="C400">
        <v>15</v>
      </c>
      <c r="D400">
        <v>1.8828229999999999</v>
      </c>
      <c r="E400">
        <v>1.7294830000000001</v>
      </c>
      <c r="F400">
        <v>0.15333949999999999</v>
      </c>
      <c r="G400">
        <v>101</v>
      </c>
      <c r="H400">
        <v>3.9110899999999997E-2</v>
      </c>
      <c r="I400">
        <v>0.1065981</v>
      </c>
      <c r="J400">
        <v>0.15333949999999999</v>
      </c>
      <c r="K400">
        <v>0.20008100000000001</v>
      </c>
      <c r="L400">
        <v>0.26756819999999998</v>
      </c>
      <c r="M400">
        <v>8.9133100000000007E-2</v>
      </c>
      <c r="N400">
        <v>7.9447000000000007E-3</v>
      </c>
      <c r="O400">
        <v>66</v>
      </c>
    </row>
    <row r="401" spans="1:15">
      <c r="A401" t="s">
        <v>49</v>
      </c>
      <c r="B401" s="34">
        <v>39994</v>
      </c>
      <c r="C401">
        <v>16</v>
      </c>
      <c r="D401">
        <v>1.917662</v>
      </c>
      <c r="E401">
        <v>1.70065</v>
      </c>
      <c r="F401">
        <v>0.2170125</v>
      </c>
      <c r="G401">
        <v>102</v>
      </c>
      <c r="H401">
        <v>0.1027839</v>
      </c>
      <c r="I401">
        <v>0.17027110000000001</v>
      </c>
      <c r="J401">
        <v>0.2170125</v>
      </c>
      <c r="K401">
        <v>0.26375399999999999</v>
      </c>
      <c r="L401">
        <v>0.33124120000000001</v>
      </c>
      <c r="M401">
        <v>8.9133100000000007E-2</v>
      </c>
      <c r="N401">
        <v>7.9447000000000007E-3</v>
      </c>
      <c r="O401">
        <v>66</v>
      </c>
    </row>
    <row r="402" spans="1:15">
      <c r="A402" t="s">
        <v>49</v>
      </c>
      <c r="B402" s="34">
        <v>39994</v>
      </c>
      <c r="C402">
        <v>17</v>
      </c>
      <c r="D402">
        <v>1.7932669999999999</v>
      </c>
      <c r="E402">
        <v>1.5328649999999999</v>
      </c>
      <c r="F402">
        <v>0.26040219999999997</v>
      </c>
      <c r="G402">
        <v>103.5</v>
      </c>
      <c r="H402">
        <v>0.14617359999999999</v>
      </c>
      <c r="I402">
        <v>0.21366080000000001</v>
      </c>
      <c r="J402">
        <v>0.26040219999999997</v>
      </c>
      <c r="K402">
        <v>0.30714360000000002</v>
      </c>
      <c r="L402">
        <v>0.37463089999999999</v>
      </c>
      <c r="M402">
        <v>8.9133100000000007E-2</v>
      </c>
      <c r="N402">
        <v>7.9447000000000007E-3</v>
      </c>
      <c r="O402">
        <v>66</v>
      </c>
    </row>
    <row r="403" spans="1:15">
      <c r="A403" t="s">
        <v>49</v>
      </c>
      <c r="B403" s="34">
        <v>39994</v>
      </c>
      <c r="C403">
        <v>18</v>
      </c>
      <c r="D403">
        <v>1.573742</v>
      </c>
      <c r="E403">
        <v>1.318181</v>
      </c>
      <c r="F403">
        <v>0.25556089999999998</v>
      </c>
      <c r="G403">
        <v>103</v>
      </c>
      <c r="H403">
        <v>0.14133219999999999</v>
      </c>
      <c r="I403">
        <v>0.20881939999999999</v>
      </c>
      <c r="J403">
        <v>0.25556089999999998</v>
      </c>
      <c r="K403">
        <v>0.30230230000000002</v>
      </c>
      <c r="L403">
        <v>0.36978949999999999</v>
      </c>
      <c r="M403">
        <v>8.9133100000000007E-2</v>
      </c>
      <c r="N403">
        <v>7.9447000000000007E-3</v>
      </c>
      <c r="O403">
        <v>66</v>
      </c>
    </row>
    <row r="404" spans="1:15">
      <c r="A404" t="s">
        <v>49</v>
      </c>
      <c r="B404" s="34">
        <v>39994</v>
      </c>
      <c r="C404">
        <v>19</v>
      </c>
      <c r="D404">
        <v>1.516634</v>
      </c>
      <c r="E404">
        <v>1.6531130000000001</v>
      </c>
      <c r="F404">
        <v>-0.13647860000000001</v>
      </c>
      <c r="G404">
        <v>102.5</v>
      </c>
      <c r="H404">
        <v>-0.25070730000000002</v>
      </c>
      <c r="I404">
        <v>-0.1832201</v>
      </c>
      <c r="J404">
        <v>-0.13647860000000001</v>
      </c>
      <c r="K404">
        <v>-8.9737200000000003E-2</v>
      </c>
      <c r="L404">
        <v>-2.2249999999999999E-2</v>
      </c>
      <c r="M404">
        <v>8.9133100000000007E-2</v>
      </c>
      <c r="N404">
        <v>7.9447000000000007E-3</v>
      </c>
      <c r="O404">
        <v>66</v>
      </c>
    </row>
    <row r="405" spans="1:15">
      <c r="A405" t="s">
        <v>49</v>
      </c>
      <c r="B405" s="34">
        <v>39994</v>
      </c>
      <c r="C405">
        <v>20</v>
      </c>
      <c r="D405">
        <v>1.537768</v>
      </c>
      <c r="E405">
        <v>1.6481319999999999</v>
      </c>
      <c r="F405">
        <v>-0.11036459999999999</v>
      </c>
      <c r="G405">
        <v>100.5</v>
      </c>
      <c r="H405">
        <v>-0.2245933</v>
      </c>
      <c r="I405">
        <v>-0.1571061</v>
      </c>
      <c r="J405">
        <v>-0.11036459999999999</v>
      </c>
      <c r="K405">
        <v>-6.3623200000000005E-2</v>
      </c>
      <c r="L405">
        <v>3.8639999999999998E-3</v>
      </c>
      <c r="M405">
        <v>8.9133100000000007E-2</v>
      </c>
      <c r="N405">
        <v>7.9447000000000007E-3</v>
      </c>
      <c r="O405">
        <v>66</v>
      </c>
    </row>
    <row r="406" spans="1:15">
      <c r="A406" t="s">
        <v>49</v>
      </c>
      <c r="B406" s="34">
        <v>39994</v>
      </c>
      <c r="C406">
        <v>21</v>
      </c>
      <c r="D406">
        <v>1.5993539999999999</v>
      </c>
      <c r="E406">
        <v>1.6376170000000001</v>
      </c>
      <c r="F406">
        <v>-3.8263999999999999E-2</v>
      </c>
      <c r="G406">
        <v>97.5</v>
      </c>
      <c r="H406">
        <v>-0.15249260000000001</v>
      </c>
      <c r="I406">
        <v>-8.5005399999999995E-2</v>
      </c>
      <c r="J406">
        <v>-3.8263999999999999E-2</v>
      </c>
      <c r="K406">
        <v>8.4775000000000007E-3</v>
      </c>
      <c r="L406">
        <v>7.5964699999999996E-2</v>
      </c>
      <c r="M406">
        <v>8.9133100000000007E-2</v>
      </c>
      <c r="N406">
        <v>7.9447000000000007E-3</v>
      </c>
      <c r="O406">
        <v>66</v>
      </c>
    </row>
    <row r="407" spans="1:15">
      <c r="A407" t="s">
        <v>49</v>
      </c>
      <c r="B407" s="34">
        <v>39994</v>
      </c>
      <c r="C407">
        <v>22</v>
      </c>
      <c r="D407">
        <v>1.427951</v>
      </c>
      <c r="E407">
        <v>1.4410099999999999</v>
      </c>
      <c r="F407">
        <v>-1.30589E-2</v>
      </c>
      <c r="G407">
        <v>93</v>
      </c>
      <c r="H407">
        <v>-0.1272876</v>
      </c>
      <c r="I407">
        <v>-5.9800399999999997E-2</v>
      </c>
      <c r="J407">
        <v>-1.30589E-2</v>
      </c>
      <c r="K407">
        <v>3.3682499999999997E-2</v>
      </c>
      <c r="L407">
        <v>0.1011697</v>
      </c>
      <c r="M407">
        <v>8.9133100000000007E-2</v>
      </c>
      <c r="N407">
        <v>7.9447000000000007E-3</v>
      </c>
      <c r="O407">
        <v>66</v>
      </c>
    </row>
    <row r="408" spans="1:15">
      <c r="A408" t="s">
        <v>49</v>
      </c>
      <c r="B408" s="34">
        <v>39994</v>
      </c>
      <c r="C408">
        <v>23</v>
      </c>
      <c r="D408">
        <v>1.1148899999999999</v>
      </c>
      <c r="E408">
        <v>1.0701369999999999</v>
      </c>
      <c r="F408">
        <v>4.47532E-2</v>
      </c>
      <c r="G408">
        <v>88</v>
      </c>
      <c r="H408">
        <v>-6.9475400000000007E-2</v>
      </c>
      <c r="I408">
        <v>-1.9881999999999999E-3</v>
      </c>
      <c r="J408">
        <v>4.47532E-2</v>
      </c>
      <c r="K408">
        <v>9.1494699999999998E-2</v>
      </c>
      <c r="L408">
        <v>0.15898190000000001</v>
      </c>
      <c r="M408">
        <v>8.9133100000000007E-2</v>
      </c>
      <c r="N408">
        <v>7.9447000000000007E-3</v>
      </c>
      <c r="O408">
        <v>66</v>
      </c>
    </row>
    <row r="409" spans="1:15">
      <c r="A409" t="s">
        <v>49</v>
      </c>
      <c r="B409" s="34">
        <v>39994</v>
      </c>
      <c r="C409">
        <v>24</v>
      </c>
      <c r="D409">
        <v>0.89535350000000002</v>
      </c>
      <c r="E409">
        <v>0.8780848</v>
      </c>
      <c r="F409">
        <v>1.7268800000000001E-2</v>
      </c>
      <c r="G409">
        <v>86</v>
      </c>
      <c r="H409">
        <v>-9.6959900000000002E-2</v>
      </c>
      <c r="I409">
        <v>-2.9472700000000001E-2</v>
      </c>
      <c r="J409">
        <v>1.7268800000000001E-2</v>
      </c>
      <c r="K409">
        <v>6.4010200000000003E-2</v>
      </c>
      <c r="L409">
        <v>0.13149739999999999</v>
      </c>
      <c r="M409">
        <v>8.9133100000000007E-2</v>
      </c>
      <c r="N409">
        <v>7.9447000000000007E-3</v>
      </c>
      <c r="O409">
        <v>66</v>
      </c>
    </row>
    <row r="410" spans="1:15">
      <c r="A410" t="s">
        <v>49</v>
      </c>
      <c r="B410" s="34">
        <v>40007</v>
      </c>
      <c r="C410">
        <v>1</v>
      </c>
      <c r="D410">
        <v>0.60138599999999998</v>
      </c>
      <c r="E410">
        <v>0.60335589999999995</v>
      </c>
      <c r="F410">
        <v>-1.97E-3</v>
      </c>
      <c r="G410">
        <v>81</v>
      </c>
      <c r="H410">
        <v>-0.1161986</v>
      </c>
      <c r="I410">
        <v>-4.8711400000000002E-2</v>
      </c>
      <c r="J410">
        <v>-1.97E-3</v>
      </c>
      <c r="K410">
        <v>4.4771499999999999E-2</v>
      </c>
      <c r="L410">
        <v>0.1122587</v>
      </c>
      <c r="M410">
        <v>8.9133100000000007E-2</v>
      </c>
      <c r="N410">
        <v>7.9447000000000007E-3</v>
      </c>
      <c r="O410">
        <v>66</v>
      </c>
    </row>
    <row r="411" spans="1:15">
      <c r="A411" t="s">
        <v>49</v>
      </c>
      <c r="B411" s="34">
        <v>40007</v>
      </c>
      <c r="C411">
        <v>2</v>
      </c>
      <c r="D411">
        <v>0.57841339999999997</v>
      </c>
      <c r="E411">
        <v>0.57156720000000005</v>
      </c>
      <c r="F411">
        <v>6.8462000000000002E-3</v>
      </c>
      <c r="G411">
        <v>77.5</v>
      </c>
      <c r="H411">
        <v>-0.10738250000000001</v>
      </c>
      <c r="I411">
        <v>-3.9895300000000002E-2</v>
      </c>
      <c r="J411">
        <v>6.8462000000000002E-3</v>
      </c>
      <c r="K411">
        <v>5.3587599999999999E-2</v>
      </c>
      <c r="L411">
        <v>0.1210748</v>
      </c>
      <c r="M411">
        <v>8.9133100000000007E-2</v>
      </c>
      <c r="N411">
        <v>7.9447000000000007E-3</v>
      </c>
      <c r="O411">
        <v>66</v>
      </c>
    </row>
    <row r="412" spans="1:15">
      <c r="A412" t="s">
        <v>49</v>
      </c>
      <c r="B412" s="34">
        <v>40007</v>
      </c>
      <c r="C412">
        <v>3</v>
      </c>
      <c r="D412">
        <v>0.54430149999999999</v>
      </c>
      <c r="E412">
        <v>0.53620619999999997</v>
      </c>
      <c r="F412">
        <v>8.0952999999999997E-3</v>
      </c>
      <c r="G412">
        <v>75.5</v>
      </c>
      <c r="H412">
        <v>-0.1061334</v>
      </c>
      <c r="I412">
        <v>-3.8646100000000003E-2</v>
      </c>
      <c r="J412">
        <v>8.0952999999999997E-3</v>
      </c>
      <c r="K412">
        <v>5.4836700000000002E-2</v>
      </c>
      <c r="L412">
        <v>0.1223239</v>
      </c>
      <c r="M412">
        <v>8.9133100000000007E-2</v>
      </c>
      <c r="N412">
        <v>7.9447000000000007E-3</v>
      </c>
      <c r="O412">
        <v>66</v>
      </c>
    </row>
    <row r="413" spans="1:15">
      <c r="A413" t="s">
        <v>49</v>
      </c>
      <c r="B413" s="34">
        <v>40007</v>
      </c>
      <c r="C413">
        <v>4</v>
      </c>
      <c r="D413">
        <v>0.52252759999999998</v>
      </c>
      <c r="E413">
        <v>0.53145379999999998</v>
      </c>
      <c r="F413">
        <v>-8.9262000000000005E-3</v>
      </c>
      <c r="G413">
        <v>74</v>
      </c>
      <c r="H413">
        <v>-0.12315479999999999</v>
      </c>
      <c r="I413">
        <v>-5.5667599999999998E-2</v>
      </c>
      <c r="J413">
        <v>-8.9262000000000005E-3</v>
      </c>
      <c r="K413">
        <v>3.78152E-2</v>
      </c>
      <c r="L413">
        <v>0.10530249999999999</v>
      </c>
      <c r="M413">
        <v>8.9133100000000007E-2</v>
      </c>
      <c r="N413">
        <v>7.9447000000000007E-3</v>
      </c>
      <c r="O413">
        <v>66</v>
      </c>
    </row>
    <row r="414" spans="1:15">
      <c r="A414" t="s">
        <v>49</v>
      </c>
      <c r="B414" s="34">
        <v>40007</v>
      </c>
      <c r="C414">
        <v>5</v>
      </c>
      <c r="D414">
        <v>0.51016930000000005</v>
      </c>
      <c r="E414">
        <v>0.52382779999999995</v>
      </c>
      <c r="F414">
        <v>-1.3658500000000001E-2</v>
      </c>
      <c r="G414">
        <v>72</v>
      </c>
      <c r="H414">
        <v>-0.12788720000000001</v>
      </c>
      <c r="I414">
        <v>-6.0400000000000002E-2</v>
      </c>
      <c r="J414">
        <v>-1.3658500000000001E-2</v>
      </c>
      <c r="K414">
        <v>3.3082899999999998E-2</v>
      </c>
      <c r="L414">
        <v>0.1005701</v>
      </c>
      <c r="M414">
        <v>8.9133100000000007E-2</v>
      </c>
      <c r="N414">
        <v>7.9447000000000007E-3</v>
      </c>
      <c r="O414">
        <v>66</v>
      </c>
    </row>
    <row r="415" spans="1:15">
      <c r="A415" t="s">
        <v>49</v>
      </c>
      <c r="B415" s="34">
        <v>40007</v>
      </c>
      <c r="C415">
        <v>6</v>
      </c>
      <c r="D415">
        <v>0.495224</v>
      </c>
      <c r="E415">
        <v>0.51721349999999999</v>
      </c>
      <c r="F415">
        <v>-2.1989499999999999E-2</v>
      </c>
      <c r="G415">
        <v>70</v>
      </c>
      <c r="H415">
        <v>-0.13621810000000001</v>
      </c>
      <c r="I415">
        <v>-6.8730899999999998E-2</v>
      </c>
      <c r="J415">
        <v>-2.1989499999999999E-2</v>
      </c>
      <c r="K415">
        <v>2.4752E-2</v>
      </c>
      <c r="L415">
        <v>9.2239199999999993E-2</v>
      </c>
      <c r="M415">
        <v>8.9133100000000007E-2</v>
      </c>
      <c r="N415">
        <v>7.9447000000000007E-3</v>
      </c>
      <c r="O415">
        <v>66</v>
      </c>
    </row>
    <row r="416" spans="1:15">
      <c r="A416" t="s">
        <v>49</v>
      </c>
      <c r="B416" s="34">
        <v>40007</v>
      </c>
      <c r="C416">
        <v>7</v>
      </c>
      <c r="D416">
        <v>0.45558799999999999</v>
      </c>
      <c r="E416">
        <v>0.46566849999999999</v>
      </c>
      <c r="F416">
        <v>-1.00806E-2</v>
      </c>
      <c r="G416">
        <v>69</v>
      </c>
      <c r="H416">
        <v>-0.12430919999999999</v>
      </c>
      <c r="I416">
        <v>-5.6821999999999998E-2</v>
      </c>
      <c r="J416">
        <v>-1.00806E-2</v>
      </c>
      <c r="K416">
        <v>3.6660900000000003E-2</v>
      </c>
      <c r="L416">
        <v>0.10414809999999999</v>
      </c>
      <c r="M416">
        <v>8.9133100000000007E-2</v>
      </c>
      <c r="N416">
        <v>7.9447000000000007E-3</v>
      </c>
      <c r="O416">
        <v>66</v>
      </c>
    </row>
    <row r="417" spans="1:15">
      <c r="A417" t="s">
        <v>49</v>
      </c>
      <c r="B417" s="34">
        <v>40007</v>
      </c>
      <c r="C417">
        <v>8</v>
      </c>
      <c r="D417">
        <v>0.55011220000000005</v>
      </c>
      <c r="E417">
        <v>0.56965889999999997</v>
      </c>
      <c r="F417">
        <v>-1.9546600000000001E-2</v>
      </c>
      <c r="G417">
        <v>72</v>
      </c>
      <c r="H417">
        <v>-0.13377530000000001</v>
      </c>
      <c r="I417">
        <v>-6.6288100000000003E-2</v>
      </c>
      <c r="J417">
        <v>-1.9546600000000001E-2</v>
      </c>
      <c r="K417">
        <v>2.7194800000000002E-2</v>
      </c>
      <c r="L417">
        <v>9.4682000000000002E-2</v>
      </c>
      <c r="M417">
        <v>8.9133100000000007E-2</v>
      </c>
      <c r="N417">
        <v>7.9447000000000007E-3</v>
      </c>
      <c r="O417">
        <v>66</v>
      </c>
    </row>
    <row r="418" spans="1:15">
      <c r="A418" t="s">
        <v>49</v>
      </c>
      <c r="B418" s="34">
        <v>40007</v>
      </c>
      <c r="C418">
        <v>9</v>
      </c>
      <c r="D418">
        <v>1.0638380000000001</v>
      </c>
      <c r="E418">
        <v>0.98491399999999996</v>
      </c>
      <c r="F418">
        <v>7.8923800000000002E-2</v>
      </c>
      <c r="G418">
        <v>76.5</v>
      </c>
      <c r="H418">
        <v>-3.5304799999999997E-2</v>
      </c>
      <c r="I418">
        <v>3.21824E-2</v>
      </c>
      <c r="J418">
        <v>7.8923800000000002E-2</v>
      </c>
      <c r="K418">
        <v>0.12566530000000001</v>
      </c>
      <c r="L418">
        <v>0.1931525</v>
      </c>
      <c r="M418">
        <v>8.9133100000000007E-2</v>
      </c>
      <c r="N418">
        <v>7.9447000000000007E-3</v>
      </c>
      <c r="O418">
        <v>66</v>
      </c>
    </row>
    <row r="419" spans="1:15">
      <c r="A419" t="s">
        <v>49</v>
      </c>
      <c r="B419" s="34">
        <v>40007</v>
      </c>
      <c r="C419">
        <v>10</v>
      </c>
      <c r="D419">
        <v>1.1927650000000001</v>
      </c>
      <c r="E419">
        <v>1.215192</v>
      </c>
      <c r="F419">
        <v>-2.24275E-2</v>
      </c>
      <c r="G419">
        <v>78.5</v>
      </c>
      <c r="H419">
        <v>-0.1366561</v>
      </c>
      <c r="I419">
        <v>-6.9168900000000005E-2</v>
      </c>
      <c r="J419">
        <v>-2.24275E-2</v>
      </c>
      <c r="K419">
        <v>2.4313999999999999E-2</v>
      </c>
      <c r="L419">
        <v>9.1801199999999999E-2</v>
      </c>
      <c r="M419">
        <v>8.9133100000000007E-2</v>
      </c>
      <c r="N419">
        <v>7.9447000000000007E-3</v>
      </c>
      <c r="O419">
        <v>66</v>
      </c>
    </row>
    <row r="420" spans="1:15">
      <c r="A420" t="s">
        <v>49</v>
      </c>
      <c r="B420" s="34">
        <v>40007</v>
      </c>
      <c r="C420">
        <v>11</v>
      </c>
      <c r="D420">
        <v>1.3004100000000001</v>
      </c>
      <c r="E420">
        <v>1.33456</v>
      </c>
      <c r="F420">
        <v>-3.4149800000000001E-2</v>
      </c>
      <c r="G420">
        <v>81.5</v>
      </c>
      <c r="H420">
        <v>-0.14837839999999999</v>
      </c>
      <c r="I420">
        <v>-8.0891199999999996E-2</v>
      </c>
      <c r="J420">
        <v>-3.4149800000000001E-2</v>
      </c>
      <c r="K420">
        <v>1.2591700000000001E-2</v>
      </c>
      <c r="L420">
        <v>8.0078899999999995E-2</v>
      </c>
      <c r="M420">
        <v>8.9133100000000007E-2</v>
      </c>
      <c r="N420">
        <v>7.9447000000000007E-3</v>
      </c>
      <c r="O420">
        <v>66</v>
      </c>
    </row>
    <row r="421" spans="1:15">
      <c r="A421" t="s">
        <v>49</v>
      </c>
      <c r="B421" s="34">
        <v>40007</v>
      </c>
      <c r="C421">
        <v>12</v>
      </c>
      <c r="D421">
        <v>1.416328</v>
      </c>
      <c r="E421">
        <v>1.4019269999999999</v>
      </c>
      <c r="F421">
        <v>1.44003E-2</v>
      </c>
      <c r="G421">
        <v>84.5</v>
      </c>
      <c r="H421">
        <v>-9.9828299999999995E-2</v>
      </c>
      <c r="I421">
        <v>-3.2341099999999998E-2</v>
      </c>
      <c r="J421">
        <v>1.44003E-2</v>
      </c>
      <c r="K421">
        <v>6.1141800000000003E-2</v>
      </c>
      <c r="L421">
        <v>0.12862899999999999</v>
      </c>
      <c r="M421">
        <v>8.9133100000000007E-2</v>
      </c>
      <c r="N421">
        <v>7.9447000000000007E-3</v>
      </c>
      <c r="O421">
        <v>66</v>
      </c>
    </row>
    <row r="422" spans="1:15">
      <c r="A422" t="s">
        <v>49</v>
      </c>
      <c r="B422" s="34">
        <v>40007</v>
      </c>
      <c r="C422">
        <v>13</v>
      </c>
      <c r="D422">
        <v>1.480191</v>
      </c>
      <c r="E422">
        <v>1.5042500000000001</v>
      </c>
      <c r="F422">
        <v>-2.40597E-2</v>
      </c>
      <c r="G422">
        <v>87.5</v>
      </c>
      <c r="H422">
        <v>-0.1382883</v>
      </c>
      <c r="I422">
        <v>-7.0801100000000006E-2</v>
      </c>
      <c r="J422">
        <v>-2.40597E-2</v>
      </c>
      <c r="K422">
        <v>2.2681699999999999E-2</v>
      </c>
      <c r="L422">
        <v>9.0168999999999999E-2</v>
      </c>
      <c r="M422">
        <v>8.9133100000000007E-2</v>
      </c>
      <c r="N422">
        <v>7.9447000000000007E-3</v>
      </c>
      <c r="O422">
        <v>66</v>
      </c>
    </row>
    <row r="423" spans="1:15">
      <c r="A423" t="s">
        <v>49</v>
      </c>
      <c r="B423" s="34">
        <v>40007</v>
      </c>
      <c r="C423">
        <v>14</v>
      </c>
      <c r="D423">
        <v>1.536127</v>
      </c>
      <c r="E423">
        <v>1.7081729999999999</v>
      </c>
      <c r="F423">
        <v>-0.1720457</v>
      </c>
      <c r="G423">
        <v>89.5</v>
      </c>
      <c r="H423">
        <v>-0.28627429999999998</v>
      </c>
      <c r="I423">
        <v>-0.21878710000000001</v>
      </c>
      <c r="J423">
        <v>-0.1720457</v>
      </c>
      <c r="K423">
        <v>-0.1253042</v>
      </c>
      <c r="L423">
        <v>-5.7817E-2</v>
      </c>
      <c r="M423">
        <v>8.9133100000000007E-2</v>
      </c>
      <c r="N423">
        <v>7.9447000000000007E-3</v>
      </c>
      <c r="O423">
        <v>66</v>
      </c>
    </row>
    <row r="424" spans="1:15">
      <c r="A424" t="s">
        <v>49</v>
      </c>
      <c r="B424" s="34">
        <v>40007</v>
      </c>
      <c r="C424">
        <v>15</v>
      </c>
      <c r="D424">
        <v>1.6307879999999999</v>
      </c>
      <c r="E424">
        <v>1.5381830000000001</v>
      </c>
      <c r="F424">
        <v>9.2605699999999999E-2</v>
      </c>
      <c r="G424">
        <v>91.5</v>
      </c>
      <c r="H424">
        <v>-2.1623E-2</v>
      </c>
      <c r="I424">
        <v>4.5864200000000001E-2</v>
      </c>
      <c r="J424">
        <v>9.2605699999999999E-2</v>
      </c>
      <c r="K424">
        <v>0.1393471</v>
      </c>
      <c r="L424">
        <v>0.2068343</v>
      </c>
      <c r="M424">
        <v>8.9133100000000007E-2</v>
      </c>
      <c r="N424">
        <v>7.9447000000000007E-3</v>
      </c>
      <c r="O424">
        <v>66</v>
      </c>
    </row>
    <row r="425" spans="1:15">
      <c r="A425" t="s">
        <v>49</v>
      </c>
      <c r="B425" s="34">
        <v>40007</v>
      </c>
      <c r="C425">
        <v>16</v>
      </c>
      <c r="D425">
        <v>1.699352</v>
      </c>
      <c r="E425">
        <v>1.496621</v>
      </c>
      <c r="F425">
        <v>0.20273070000000001</v>
      </c>
      <c r="G425">
        <v>93</v>
      </c>
      <c r="H425">
        <v>8.8501999999999997E-2</v>
      </c>
      <c r="I425">
        <v>0.15598919999999999</v>
      </c>
      <c r="J425">
        <v>0.20273070000000001</v>
      </c>
      <c r="K425">
        <v>0.2494721</v>
      </c>
      <c r="L425">
        <v>0.3169594</v>
      </c>
      <c r="M425">
        <v>8.9133100000000007E-2</v>
      </c>
      <c r="N425">
        <v>7.9447000000000007E-3</v>
      </c>
      <c r="O425">
        <v>66</v>
      </c>
    </row>
    <row r="426" spans="1:15">
      <c r="A426" t="s">
        <v>49</v>
      </c>
      <c r="B426" s="34">
        <v>40007</v>
      </c>
      <c r="C426">
        <v>17</v>
      </c>
      <c r="D426">
        <v>1.5956490000000001</v>
      </c>
      <c r="E426">
        <v>1.4446680000000001</v>
      </c>
      <c r="F426">
        <v>0.15098039999999999</v>
      </c>
      <c r="G426">
        <v>94</v>
      </c>
      <c r="H426">
        <v>3.6751699999999998E-2</v>
      </c>
      <c r="I426">
        <v>0.1042389</v>
      </c>
      <c r="J426">
        <v>0.15098039999999999</v>
      </c>
      <c r="K426">
        <v>0.1977218</v>
      </c>
      <c r="L426">
        <v>0.26520899999999997</v>
      </c>
      <c r="M426">
        <v>8.9133100000000007E-2</v>
      </c>
      <c r="N426">
        <v>7.9447000000000007E-3</v>
      </c>
      <c r="O426">
        <v>66</v>
      </c>
    </row>
    <row r="427" spans="1:15">
      <c r="A427" t="s">
        <v>49</v>
      </c>
      <c r="B427" s="34">
        <v>40007</v>
      </c>
      <c r="C427">
        <v>18</v>
      </c>
      <c r="D427">
        <v>1.470315</v>
      </c>
      <c r="E427">
        <v>1.333137</v>
      </c>
      <c r="F427">
        <v>0.13717789999999999</v>
      </c>
      <c r="G427">
        <v>95</v>
      </c>
      <c r="H427">
        <v>2.2949199999999999E-2</v>
      </c>
      <c r="I427">
        <v>9.04364E-2</v>
      </c>
      <c r="J427">
        <v>0.13717789999999999</v>
      </c>
      <c r="K427">
        <v>0.18391930000000001</v>
      </c>
      <c r="L427">
        <v>0.25140649999999998</v>
      </c>
      <c r="M427">
        <v>8.9133100000000007E-2</v>
      </c>
      <c r="N427">
        <v>7.9447000000000007E-3</v>
      </c>
      <c r="O427">
        <v>66</v>
      </c>
    </row>
    <row r="428" spans="1:15">
      <c r="A428" t="s">
        <v>49</v>
      </c>
      <c r="B428" s="34">
        <v>40007</v>
      </c>
      <c r="C428">
        <v>19</v>
      </c>
      <c r="D428">
        <v>1.4120140000000001</v>
      </c>
      <c r="E428">
        <v>1.7763249999999999</v>
      </c>
      <c r="F428">
        <v>-0.36431079999999999</v>
      </c>
      <c r="G428">
        <v>95</v>
      </c>
      <c r="H428">
        <v>-0.47853950000000001</v>
      </c>
      <c r="I428">
        <v>-0.41105219999999998</v>
      </c>
      <c r="J428">
        <v>-0.36431079999999999</v>
      </c>
      <c r="K428">
        <v>-0.3175694</v>
      </c>
      <c r="L428">
        <v>-0.25008209999999997</v>
      </c>
      <c r="M428">
        <v>8.9133100000000007E-2</v>
      </c>
      <c r="N428">
        <v>7.9447000000000007E-3</v>
      </c>
      <c r="O428">
        <v>66</v>
      </c>
    </row>
    <row r="429" spans="1:15">
      <c r="A429" t="s">
        <v>49</v>
      </c>
      <c r="B429" s="34">
        <v>40007</v>
      </c>
      <c r="C429">
        <v>20</v>
      </c>
      <c r="D429">
        <v>1.4955830000000001</v>
      </c>
      <c r="E429">
        <v>1.579615</v>
      </c>
      <c r="F429">
        <v>-8.4031999999999996E-2</v>
      </c>
      <c r="G429">
        <v>93.5</v>
      </c>
      <c r="H429">
        <v>-0.19826070000000001</v>
      </c>
      <c r="I429">
        <v>-0.13077340000000001</v>
      </c>
      <c r="J429">
        <v>-8.4031999999999996E-2</v>
      </c>
      <c r="K429">
        <v>-3.72906E-2</v>
      </c>
      <c r="L429">
        <v>3.0196600000000001E-2</v>
      </c>
      <c r="M429">
        <v>8.9133100000000007E-2</v>
      </c>
      <c r="N429">
        <v>7.9447000000000007E-3</v>
      </c>
      <c r="O429">
        <v>66</v>
      </c>
    </row>
    <row r="430" spans="1:15">
      <c r="A430" t="s">
        <v>49</v>
      </c>
      <c r="B430" s="34">
        <v>40007</v>
      </c>
      <c r="C430">
        <v>21</v>
      </c>
      <c r="D430">
        <v>1.5496970000000001</v>
      </c>
      <c r="E430">
        <v>1.5414950000000001</v>
      </c>
      <c r="F430">
        <v>8.2019999999999992E-3</v>
      </c>
      <c r="G430">
        <v>91</v>
      </c>
      <c r="H430">
        <v>-0.1060266</v>
      </c>
      <c r="I430">
        <v>-3.8539400000000001E-2</v>
      </c>
      <c r="J430">
        <v>8.2019999999999992E-3</v>
      </c>
      <c r="K430">
        <v>5.4943400000000003E-2</v>
      </c>
      <c r="L430">
        <v>0.1224307</v>
      </c>
      <c r="M430">
        <v>8.9133100000000007E-2</v>
      </c>
      <c r="N430">
        <v>7.9447000000000007E-3</v>
      </c>
      <c r="O430">
        <v>66</v>
      </c>
    </row>
    <row r="431" spans="1:15">
      <c r="A431" t="s">
        <v>49</v>
      </c>
      <c r="B431" s="34">
        <v>40007</v>
      </c>
      <c r="C431">
        <v>22</v>
      </c>
      <c r="D431">
        <v>1.432801</v>
      </c>
      <c r="E431">
        <v>1.3927050000000001</v>
      </c>
      <c r="F431">
        <v>4.0095699999999998E-2</v>
      </c>
      <c r="G431">
        <v>88.5</v>
      </c>
      <c r="H431">
        <v>-7.4132900000000002E-2</v>
      </c>
      <c r="I431">
        <v>-6.6457E-3</v>
      </c>
      <c r="J431">
        <v>4.0095699999999998E-2</v>
      </c>
      <c r="K431">
        <v>8.6837200000000003E-2</v>
      </c>
      <c r="L431">
        <v>0.1543244</v>
      </c>
      <c r="M431">
        <v>8.9133100000000007E-2</v>
      </c>
      <c r="N431">
        <v>7.9447000000000007E-3</v>
      </c>
      <c r="O431">
        <v>66</v>
      </c>
    </row>
    <row r="432" spans="1:15">
      <c r="A432" t="s">
        <v>49</v>
      </c>
      <c r="B432" s="34">
        <v>40007</v>
      </c>
      <c r="C432">
        <v>23</v>
      </c>
      <c r="D432">
        <v>1.174787</v>
      </c>
      <c r="E432">
        <v>1.1240399999999999</v>
      </c>
      <c r="F432">
        <v>5.0747E-2</v>
      </c>
      <c r="G432">
        <v>86</v>
      </c>
      <c r="H432">
        <v>-6.3481599999999999E-2</v>
      </c>
      <c r="I432">
        <v>4.0055999999999998E-3</v>
      </c>
      <c r="J432">
        <v>5.0747E-2</v>
      </c>
      <c r="K432">
        <v>9.7488400000000003E-2</v>
      </c>
      <c r="L432">
        <v>0.1649757</v>
      </c>
      <c r="M432">
        <v>8.9133100000000007E-2</v>
      </c>
      <c r="N432">
        <v>7.9447000000000007E-3</v>
      </c>
      <c r="O432">
        <v>66</v>
      </c>
    </row>
    <row r="433" spans="1:15">
      <c r="A433" t="s">
        <v>49</v>
      </c>
      <c r="B433" s="34">
        <v>40007</v>
      </c>
      <c r="C433">
        <v>24</v>
      </c>
      <c r="D433">
        <v>0.96042450000000001</v>
      </c>
      <c r="E433">
        <v>0.93359340000000002</v>
      </c>
      <c r="F433">
        <v>2.6831199999999999E-2</v>
      </c>
      <c r="G433">
        <v>83</v>
      </c>
      <c r="H433">
        <v>-8.7397500000000003E-2</v>
      </c>
      <c r="I433">
        <v>-1.9910299999999999E-2</v>
      </c>
      <c r="J433">
        <v>2.6831199999999999E-2</v>
      </c>
      <c r="K433">
        <v>7.3572600000000002E-2</v>
      </c>
      <c r="L433">
        <v>0.14105980000000001</v>
      </c>
      <c r="M433">
        <v>8.9133100000000007E-2</v>
      </c>
      <c r="N433">
        <v>7.9447000000000007E-3</v>
      </c>
      <c r="O433">
        <v>66</v>
      </c>
    </row>
    <row r="434" spans="1:15">
      <c r="A434" t="s">
        <v>49</v>
      </c>
      <c r="B434" s="34">
        <v>40008</v>
      </c>
      <c r="C434">
        <v>1</v>
      </c>
      <c r="D434">
        <v>0.60749690000000001</v>
      </c>
      <c r="E434">
        <v>0.60321449999999999</v>
      </c>
      <c r="F434">
        <v>4.2823999999999996E-3</v>
      </c>
      <c r="G434">
        <v>80.5</v>
      </c>
      <c r="H434">
        <v>-0.1099463</v>
      </c>
      <c r="I434">
        <v>-4.24591E-2</v>
      </c>
      <c r="J434">
        <v>4.2823999999999996E-3</v>
      </c>
      <c r="K434">
        <v>5.1023800000000001E-2</v>
      </c>
      <c r="L434">
        <v>0.11851100000000001</v>
      </c>
      <c r="M434">
        <v>8.9133100000000007E-2</v>
      </c>
      <c r="N434">
        <v>7.9447000000000007E-3</v>
      </c>
      <c r="O434">
        <v>66</v>
      </c>
    </row>
    <row r="435" spans="1:15">
      <c r="A435" t="s">
        <v>49</v>
      </c>
      <c r="B435" s="34">
        <v>40008</v>
      </c>
      <c r="C435">
        <v>2</v>
      </c>
      <c r="D435">
        <v>0.57739130000000005</v>
      </c>
      <c r="E435">
        <v>0.56690309999999999</v>
      </c>
      <c r="F435">
        <v>1.0488300000000001E-2</v>
      </c>
      <c r="G435">
        <v>78</v>
      </c>
      <c r="H435">
        <v>-0.1037404</v>
      </c>
      <c r="I435">
        <v>-3.6253199999999999E-2</v>
      </c>
      <c r="J435">
        <v>1.0488300000000001E-2</v>
      </c>
      <c r="K435">
        <v>5.7229700000000001E-2</v>
      </c>
      <c r="L435">
        <v>0.12471690000000001</v>
      </c>
      <c r="M435">
        <v>8.9133100000000007E-2</v>
      </c>
      <c r="N435">
        <v>7.9447000000000007E-3</v>
      </c>
      <c r="O435">
        <v>66</v>
      </c>
    </row>
    <row r="436" spans="1:15">
      <c r="A436" t="s">
        <v>49</v>
      </c>
      <c r="B436" s="34">
        <v>40008</v>
      </c>
      <c r="C436">
        <v>3</v>
      </c>
      <c r="D436">
        <v>0.54430149999999999</v>
      </c>
      <c r="E436">
        <v>0.53151539999999997</v>
      </c>
      <c r="F436">
        <v>1.27861E-2</v>
      </c>
      <c r="G436">
        <v>75.5</v>
      </c>
      <c r="H436">
        <v>-0.10144259999999999</v>
      </c>
      <c r="I436">
        <v>-3.3955300000000001E-2</v>
      </c>
      <c r="J436">
        <v>1.27861E-2</v>
      </c>
      <c r="K436">
        <v>5.9527499999999997E-2</v>
      </c>
      <c r="L436">
        <v>0.12701480000000001</v>
      </c>
      <c r="M436">
        <v>8.9133100000000007E-2</v>
      </c>
      <c r="N436">
        <v>7.9447000000000007E-3</v>
      </c>
      <c r="O436">
        <v>66</v>
      </c>
    </row>
    <row r="437" spans="1:15">
      <c r="A437" t="s">
        <v>49</v>
      </c>
      <c r="B437" s="34">
        <v>40008</v>
      </c>
      <c r="C437">
        <v>4</v>
      </c>
      <c r="D437">
        <v>0.52529029999999999</v>
      </c>
      <c r="E437">
        <v>0.52906640000000005</v>
      </c>
      <c r="F437">
        <v>-3.7759999999999998E-3</v>
      </c>
      <c r="G437">
        <v>73.5</v>
      </c>
      <c r="H437">
        <v>-0.1180047</v>
      </c>
      <c r="I437">
        <v>-5.05175E-2</v>
      </c>
      <c r="J437">
        <v>-3.7759999999999998E-3</v>
      </c>
      <c r="K437">
        <v>4.2965400000000001E-2</v>
      </c>
      <c r="L437">
        <v>0.1104526</v>
      </c>
      <c r="M437">
        <v>8.9133100000000007E-2</v>
      </c>
      <c r="N437">
        <v>7.9447000000000007E-3</v>
      </c>
      <c r="O437">
        <v>66</v>
      </c>
    </row>
    <row r="438" spans="1:15">
      <c r="A438" t="s">
        <v>49</v>
      </c>
      <c r="B438" s="34">
        <v>40008</v>
      </c>
      <c r="C438">
        <v>5</v>
      </c>
      <c r="D438">
        <v>0.51794280000000004</v>
      </c>
      <c r="E438">
        <v>0.52541819999999995</v>
      </c>
      <c r="F438">
        <v>-7.4754000000000001E-3</v>
      </c>
      <c r="G438">
        <v>72.5</v>
      </c>
      <c r="H438">
        <v>-0.12170400000000001</v>
      </c>
      <c r="I438">
        <v>-5.4216800000000002E-2</v>
      </c>
      <c r="J438">
        <v>-7.4754000000000001E-3</v>
      </c>
      <c r="K438">
        <v>3.9266099999999998E-2</v>
      </c>
      <c r="L438">
        <v>0.1067533</v>
      </c>
      <c r="M438">
        <v>8.9133100000000007E-2</v>
      </c>
      <c r="N438">
        <v>7.9447000000000007E-3</v>
      </c>
      <c r="O438">
        <v>66</v>
      </c>
    </row>
    <row r="439" spans="1:15">
      <c r="A439" t="s">
        <v>49</v>
      </c>
      <c r="B439" s="34">
        <v>40008</v>
      </c>
      <c r="C439">
        <v>6</v>
      </c>
      <c r="D439">
        <v>0.50091450000000004</v>
      </c>
      <c r="E439">
        <v>0.51434060000000004</v>
      </c>
      <c r="F439">
        <v>-1.3426E-2</v>
      </c>
      <c r="G439">
        <v>71</v>
      </c>
      <c r="H439">
        <v>-0.12765470000000001</v>
      </c>
      <c r="I439">
        <v>-6.0167499999999999E-2</v>
      </c>
      <c r="J439">
        <v>-1.3426E-2</v>
      </c>
      <c r="K439">
        <v>3.3315400000000002E-2</v>
      </c>
      <c r="L439">
        <v>0.10080260000000001</v>
      </c>
      <c r="M439">
        <v>8.9133100000000007E-2</v>
      </c>
      <c r="N439">
        <v>7.9447000000000007E-3</v>
      </c>
      <c r="O439">
        <v>66</v>
      </c>
    </row>
    <row r="440" spans="1:15">
      <c r="A440" t="s">
        <v>49</v>
      </c>
      <c r="B440" s="34">
        <v>40008</v>
      </c>
      <c r="C440">
        <v>7</v>
      </c>
      <c r="D440">
        <v>0.46503339999999999</v>
      </c>
      <c r="E440">
        <v>0.46352399999999999</v>
      </c>
      <c r="F440">
        <v>1.5093999999999999E-3</v>
      </c>
      <c r="G440">
        <v>73</v>
      </c>
      <c r="H440">
        <v>-0.11271929999999999</v>
      </c>
      <c r="I440">
        <v>-4.5232000000000001E-2</v>
      </c>
      <c r="J440">
        <v>1.5093999999999999E-3</v>
      </c>
      <c r="K440">
        <v>4.8250800000000003E-2</v>
      </c>
      <c r="L440">
        <v>0.11573799999999999</v>
      </c>
      <c r="M440">
        <v>8.9133100000000007E-2</v>
      </c>
      <c r="N440">
        <v>7.9447000000000007E-3</v>
      </c>
      <c r="O440">
        <v>66</v>
      </c>
    </row>
    <row r="441" spans="1:15">
      <c r="A441" t="s">
        <v>49</v>
      </c>
      <c r="B441" s="34">
        <v>40008</v>
      </c>
      <c r="C441">
        <v>8</v>
      </c>
      <c r="D441">
        <v>0.57989789999999997</v>
      </c>
      <c r="E441">
        <v>0.59773549999999998</v>
      </c>
      <c r="F441">
        <v>-1.7837499999999999E-2</v>
      </c>
      <c r="G441">
        <v>77.5</v>
      </c>
      <c r="H441">
        <v>-0.13206619999999999</v>
      </c>
      <c r="I441">
        <v>-6.4578999999999998E-2</v>
      </c>
      <c r="J441">
        <v>-1.7837499999999999E-2</v>
      </c>
      <c r="K441">
        <v>2.89039E-2</v>
      </c>
      <c r="L441">
        <v>9.6391099999999993E-2</v>
      </c>
      <c r="M441">
        <v>8.9133100000000007E-2</v>
      </c>
      <c r="N441">
        <v>7.9447000000000007E-3</v>
      </c>
      <c r="O441">
        <v>66</v>
      </c>
    </row>
    <row r="442" spans="1:15">
      <c r="A442" t="s">
        <v>49</v>
      </c>
      <c r="B442" s="34">
        <v>40008</v>
      </c>
      <c r="C442">
        <v>9</v>
      </c>
      <c r="D442">
        <v>1.152417</v>
      </c>
      <c r="E442">
        <v>1.2462439999999999</v>
      </c>
      <c r="F442">
        <v>-9.3827300000000002E-2</v>
      </c>
      <c r="G442">
        <v>83.5</v>
      </c>
      <c r="H442">
        <v>-0.20805589999999999</v>
      </c>
      <c r="I442">
        <v>-0.14056869999999999</v>
      </c>
      <c r="J442">
        <v>-9.3827300000000002E-2</v>
      </c>
      <c r="K442">
        <v>-4.7085799999999997E-2</v>
      </c>
      <c r="L442">
        <v>2.04014E-2</v>
      </c>
      <c r="M442">
        <v>8.9133100000000007E-2</v>
      </c>
      <c r="N442">
        <v>7.9447000000000007E-3</v>
      </c>
      <c r="O442">
        <v>66</v>
      </c>
    </row>
    <row r="443" spans="1:15">
      <c r="A443" t="s">
        <v>49</v>
      </c>
      <c r="B443" s="34">
        <v>40008</v>
      </c>
      <c r="C443">
        <v>10</v>
      </c>
      <c r="D443">
        <v>1.376768</v>
      </c>
      <c r="E443">
        <v>1.466804</v>
      </c>
      <c r="F443">
        <v>-9.0035699999999996E-2</v>
      </c>
      <c r="G443">
        <v>86</v>
      </c>
      <c r="H443">
        <v>-0.20426430000000001</v>
      </c>
      <c r="I443">
        <v>-0.13677710000000001</v>
      </c>
      <c r="J443">
        <v>-9.0035699999999996E-2</v>
      </c>
      <c r="K443">
        <v>-4.3294199999999998E-2</v>
      </c>
      <c r="L443">
        <v>2.4192999999999999E-2</v>
      </c>
      <c r="M443">
        <v>8.9133100000000007E-2</v>
      </c>
      <c r="N443">
        <v>7.9447000000000007E-3</v>
      </c>
      <c r="O443">
        <v>66</v>
      </c>
    </row>
    <row r="444" spans="1:15">
      <c r="A444" t="s">
        <v>49</v>
      </c>
      <c r="B444" s="34">
        <v>40008</v>
      </c>
      <c r="C444">
        <v>11</v>
      </c>
      <c r="D444">
        <v>1.5182910000000001</v>
      </c>
      <c r="E444">
        <v>1.5936250000000001</v>
      </c>
      <c r="F444">
        <v>-7.5333800000000006E-2</v>
      </c>
      <c r="G444">
        <v>89.5</v>
      </c>
      <c r="H444">
        <v>-0.18956239999999999</v>
      </c>
      <c r="I444">
        <v>-0.12207519999999999</v>
      </c>
      <c r="J444">
        <v>-7.5333800000000006E-2</v>
      </c>
      <c r="K444">
        <v>-2.8592300000000001E-2</v>
      </c>
      <c r="L444">
        <v>3.8894900000000003E-2</v>
      </c>
      <c r="M444">
        <v>8.9133100000000007E-2</v>
      </c>
      <c r="N444">
        <v>7.9447000000000007E-3</v>
      </c>
      <c r="O444">
        <v>66</v>
      </c>
    </row>
    <row r="445" spans="1:15">
      <c r="A445" t="s">
        <v>49</v>
      </c>
      <c r="B445" s="34">
        <v>40008</v>
      </c>
      <c r="C445">
        <v>12</v>
      </c>
      <c r="D445">
        <v>1.6706829999999999</v>
      </c>
      <c r="E445">
        <v>1.7406820000000001</v>
      </c>
      <c r="F445">
        <v>-6.99988E-2</v>
      </c>
      <c r="G445">
        <v>92.5</v>
      </c>
      <c r="H445">
        <v>-0.18422749999999999</v>
      </c>
      <c r="I445">
        <v>-0.11674030000000001</v>
      </c>
      <c r="J445">
        <v>-6.99988E-2</v>
      </c>
      <c r="K445">
        <v>-2.3257400000000001E-2</v>
      </c>
      <c r="L445">
        <v>4.42298E-2</v>
      </c>
      <c r="M445">
        <v>8.9133100000000007E-2</v>
      </c>
      <c r="N445">
        <v>7.9447000000000007E-3</v>
      </c>
      <c r="O445">
        <v>66</v>
      </c>
    </row>
    <row r="446" spans="1:15">
      <c r="A446" t="s">
        <v>49</v>
      </c>
      <c r="B446" s="34">
        <v>40008</v>
      </c>
      <c r="C446">
        <v>13</v>
      </c>
      <c r="D446">
        <v>1.7123919999999999</v>
      </c>
      <c r="E446">
        <v>1.7362979999999999</v>
      </c>
      <c r="F446">
        <v>-2.3905800000000001E-2</v>
      </c>
      <c r="G446">
        <v>94.5</v>
      </c>
      <c r="H446">
        <v>-0.13813449999999999</v>
      </c>
      <c r="I446">
        <v>-7.0647299999999996E-2</v>
      </c>
      <c r="J446">
        <v>-2.3905800000000001E-2</v>
      </c>
      <c r="K446">
        <v>2.2835600000000001E-2</v>
      </c>
      <c r="L446">
        <v>9.0322799999999995E-2</v>
      </c>
      <c r="M446">
        <v>8.9133100000000007E-2</v>
      </c>
      <c r="N446">
        <v>7.9447000000000007E-3</v>
      </c>
      <c r="O446">
        <v>66</v>
      </c>
    </row>
    <row r="447" spans="1:15">
      <c r="A447" t="s">
        <v>49</v>
      </c>
      <c r="B447" s="34">
        <v>40008</v>
      </c>
      <c r="C447">
        <v>14</v>
      </c>
      <c r="D447">
        <v>1.746842</v>
      </c>
      <c r="E447">
        <v>1.737754</v>
      </c>
      <c r="F447">
        <v>9.0884999999999994E-3</v>
      </c>
      <c r="G447">
        <v>95.5</v>
      </c>
      <c r="H447">
        <v>-0.1051401</v>
      </c>
      <c r="I447">
        <v>-3.7652900000000003E-2</v>
      </c>
      <c r="J447">
        <v>9.0884999999999994E-3</v>
      </c>
      <c r="K447">
        <v>5.5829900000000002E-2</v>
      </c>
      <c r="L447">
        <v>0.1233172</v>
      </c>
      <c r="M447">
        <v>8.9133100000000007E-2</v>
      </c>
      <c r="N447">
        <v>7.9447000000000007E-3</v>
      </c>
      <c r="O447">
        <v>66</v>
      </c>
    </row>
    <row r="448" spans="1:15">
      <c r="A448" t="s">
        <v>49</v>
      </c>
      <c r="B448" s="34">
        <v>40008</v>
      </c>
      <c r="C448">
        <v>15</v>
      </c>
      <c r="D448">
        <v>1.7971140000000001</v>
      </c>
      <c r="E448">
        <v>1.659702</v>
      </c>
      <c r="F448">
        <v>0.13741210000000001</v>
      </c>
      <c r="G448">
        <v>96.5</v>
      </c>
      <c r="H448">
        <v>2.3183499999999999E-2</v>
      </c>
      <c r="I448">
        <v>9.0670700000000007E-2</v>
      </c>
      <c r="J448">
        <v>0.13741210000000001</v>
      </c>
      <c r="K448">
        <v>0.1841536</v>
      </c>
      <c r="L448">
        <v>0.2516408</v>
      </c>
      <c r="M448">
        <v>8.9133100000000007E-2</v>
      </c>
      <c r="N448">
        <v>7.9447000000000007E-3</v>
      </c>
      <c r="O448">
        <v>66</v>
      </c>
    </row>
    <row r="449" spans="1:15">
      <c r="A449" t="s">
        <v>49</v>
      </c>
      <c r="B449" s="34">
        <v>40008</v>
      </c>
      <c r="C449">
        <v>16</v>
      </c>
      <c r="D449">
        <v>1.8749720000000001</v>
      </c>
      <c r="E449">
        <v>1.649627</v>
      </c>
      <c r="F449">
        <v>0.22534480000000001</v>
      </c>
      <c r="G449">
        <v>98.5</v>
      </c>
      <c r="H449">
        <v>0.1111162</v>
      </c>
      <c r="I449">
        <v>0.1786034</v>
      </c>
      <c r="J449">
        <v>0.22534480000000001</v>
      </c>
      <c r="K449">
        <v>0.2720863</v>
      </c>
      <c r="L449">
        <v>0.33957349999999997</v>
      </c>
      <c r="M449">
        <v>8.9133100000000007E-2</v>
      </c>
      <c r="N449">
        <v>7.9447000000000007E-3</v>
      </c>
      <c r="O449">
        <v>66</v>
      </c>
    </row>
    <row r="450" spans="1:15">
      <c r="A450" t="s">
        <v>49</v>
      </c>
      <c r="B450" s="34">
        <v>40008</v>
      </c>
      <c r="C450">
        <v>17</v>
      </c>
      <c r="D450">
        <v>1.7499279999999999</v>
      </c>
      <c r="E450">
        <v>1.4921009999999999</v>
      </c>
      <c r="F450">
        <v>0.25782709999999998</v>
      </c>
      <c r="G450">
        <v>99.5</v>
      </c>
      <c r="H450">
        <v>0.14359849999999999</v>
      </c>
      <c r="I450">
        <v>0.21108569999999999</v>
      </c>
      <c r="J450">
        <v>0.25782709999999998</v>
      </c>
      <c r="K450">
        <v>0.30456860000000002</v>
      </c>
      <c r="L450">
        <v>0.37205579999999999</v>
      </c>
      <c r="M450">
        <v>8.9133100000000007E-2</v>
      </c>
      <c r="N450">
        <v>7.9447000000000007E-3</v>
      </c>
      <c r="O450">
        <v>66</v>
      </c>
    </row>
    <row r="451" spans="1:15">
      <c r="A451" t="s">
        <v>49</v>
      </c>
      <c r="B451" s="34">
        <v>40008</v>
      </c>
      <c r="C451">
        <v>18</v>
      </c>
      <c r="D451">
        <v>1.579561</v>
      </c>
      <c r="E451">
        <v>1.32887</v>
      </c>
      <c r="F451">
        <v>0.250691</v>
      </c>
      <c r="G451">
        <v>100</v>
      </c>
      <c r="H451">
        <v>0.13646240000000001</v>
      </c>
      <c r="I451">
        <v>0.20394960000000001</v>
      </c>
      <c r="J451">
        <v>0.250691</v>
      </c>
      <c r="K451">
        <v>0.29743249999999999</v>
      </c>
      <c r="L451">
        <v>0.36491970000000001</v>
      </c>
      <c r="M451">
        <v>8.9133100000000007E-2</v>
      </c>
      <c r="N451">
        <v>7.9447000000000007E-3</v>
      </c>
      <c r="O451">
        <v>66</v>
      </c>
    </row>
    <row r="452" spans="1:15">
      <c r="A452" t="s">
        <v>49</v>
      </c>
      <c r="B452" s="34">
        <v>40008</v>
      </c>
      <c r="C452">
        <v>19</v>
      </c>
      <c r="D452">
        <v>1.5166269999999999</v>
      </c>
      <c r="E452">
        <v>1.6939960000000001</v>
      </c>
      <c r="F452">
        <v>-0.1773692</v>
      </c>
      <c r="G452">
        <v>100</v>
      </c>
      <c r="H452">
        <v>-0.29159790000000002</v>
      </c>
      <c r="I452">
        <v>-0.2241107</v>
      </c>
      <c r="J452">
        <v>-0.1773692</v>
      </c>
      <c r="K452">
        <v>-0.13062779999999999</v>
      </c>
      <c r="L452">
        <v>-6.3140600000000005E-2</v>
      </c>
      <c r="M452">
        <v>8.9133100000000007E-2</v>
      </c>
      <c r="N452">
        <v>7.9447000000000007E-3</v>
      </c>
      <c r="O452">
        <v>66</v>
      </c>
    </row>
    <row r="453" spans="1:15">
      <c r="A453" t="s">
        <v>49</v>
      </c>
      <c r="B453" s="34">
        <v>40008</v>
      </c>
      <c r="C453">
        <v>20</v>
      </c>
      <c r="D453">
        <v>1.5775159999999999</v>
      </c>
      <c r="E453">
        <v>1.6693830000000001</v>
      </c>
      <c r="F453">
        <v>-9.1867299999999999E-2</v>
      </c>
      <c r="G453">
        <v>98.5</v>
      </c>
      <c r="H453">
        <v>-0.2060959</v>
      </c>
      <c r="I453">
        <v>-0.1386087</v>
      </c>
      <c r="J453">
        <v>-9.1867299999999999E-2</v>
      </c>
      <c r="K453">
        <v>-4.5125800000000001E-2</v>
      </c>
      <c r="L453">
        <v>2.23614E-2</v>
      </c>
      <c r="M453">
        <v>8.9133100000000007E-2</v>
      </c>
      <c r="N453">
        <v>7.9447000000000007E-3</v>
      </c>
      <c r="O453">
        <v>66</v>
      </c>
    </row>
    <row r="454" spans="1:15">
      <c r="A454" t="s">
        <v>49</v>
      </c>
      <c r="B454" s="34">
        <v>40008</v>
      </c>
      <c r="C454">
        <v>21</v>
      </c>
      <c r="D454">
        <v>1.6369739999999999</v>
      </c>
      <c r="E454">
        <v>1.6569400000000001</v>
      </c>
      <c r="F454">
        <v>-1.99651E-2</v>
      </c>
      <c r="G454">
        <v>95.5</v>
      </c>
      <c r="H454">
        <v>-0.1341937</v>
      </c>
      <c r="I454">
        <v>-6.6706500000000002E-2</v>
      </c>
      <c r="J454">
        <v>-1.99651E-2</v>
      </c>
      <c r="K454">
        <v>2.6776399999999999E-2</v>
      </c>
      <c r="L454">
        <v>9.4263600000000003E-2</v>
      </c>
      <c r="M454">
        <v>8.9133100000000007E-2</v>
      </c>
      <c r="N454">
        <v>7.9447000000000007E-3</v>
      </c>
      <c r="O454">
        <v>66</v>
      </c>
    </row>
    <row r="455" spans="1:15">
      <c r="A455" t="s">
        <v>49</v>
      </c>
      <c r="B455" s="34">
        <v>40008</v>
      </c>
      <c r="C455">
        <v>22</v>
      </c>
      <c r="D455">
        <v>1.4837419999999999</v>
      </c>
      <c r="E455">
        <v>1.481274</v>
      </c>
      <c r="F455">
        <v>2.4677000000000002E-3</v>
      </c>
      <c r="G455">
        <v>91.5</v>
      </c>
      <c r="H455">
        <v>-0.1117609</v>
      </c>
      <c r="I455">
        <v>-4.4273699999999999E-2</v>
      </c>
      <c r="J455">
        <v>2.4677000000000002E-3</v>
      </c>
      <c r="K455">
        <v>4.9209200000000002E-2</v>
      </c>
      <c r="L455">
        <v>0.11669640000000001</v>
      </c>
      <c r="M455">
        <v>8.9133100000000007E-2</v>
      </c>
      <c r="N455">
        <v>7.9447000000000007E-3</v>
      </c>
      <c r="O455">
        <v>66</v>
      </c>
    </row>
    <row r="456" spans="1:15">
      <c r="A456" t="s">
        <v>49</v>
      </c>
      <c r="B456" s="34">
        <v>40008</v>
      </c>
      <c r="C456">
        <v>23</v>
      </c>
      <c r="D456">
        <v>1.204183</v>
      </c>
      <c r="E456">
        <v>1.1633789999999999</v>
      </c>
      <c r="F456">
        <v>4.0804199999999999E-2</v>
      </c>
      <c r="G456">
        <v>88.5</v>
      </c>
      <c r="H456">
        <v>-7.3424500000000004E-2</v>
      </c>
      <c r="I456">
        <v>-5.9373000000000004E-3</v>
      </c>
      <c r="J456">
        <v>4.0804199999999999E-2</v>
      </c>
      <c r="K456">
        <v>8.7545600000000001E-2</v>
      </c>
      <c r="L456">
        <v>0.1550328</v>
      </c>
      <c r="M456">
        <v>8.9133100000000007E-2</v>
      </c>
      <c r="N456">
        <v>7.9447000000000007E-3</v>
      </c>
      <c r="O456">
        <v>66</v>
      </c>
    </row>
    <row r="457" spans="1:15">
      <c r="A457" t="s">
        <v>49</v>
      </c>
      <c r="B457" s="34">
        <v>40008</v>
      </c>
      <c r="C457">
        <v>24</v>
      </c>
      <c r="D457">
        <v>0.98176110000000005</v>
      </c>
      <c r="E457">
        <v>0.9681573</v>
      </c>
      <c r="F457">
        <v>1.3603799999999999E-2</v>
      </c>
      <c r="G457">
        <v>86.5</v>
      </c>
      <c r="H457">
        <v>-0.1006248</v>
      </c>
      <c r="I457">
        <v>-3.3137600000000003E-2</v>
      </c>
      <c r="J457">
        <v>1.3603799999999999E-2</v>
      </c>
      <c r="K457">
        <v>6.0345200000000002E-2</v>
      </c>
      <c r="L457">
        <v>0.12783249999999999</v>
      </c>
      <c r="M457">
        <v>8.9133100000000007E-2</v>
      </c>
      <c r="N457">
        <v>7.9447000000000007E-3</v>
      </c>
      <c r="O457">
        <v>66</v>
      </c>
    </row>
    <row r="458" spans="1:15">
      <c r="A458" t="s">
        <v>49</v>
      </c>
      <c r="B458" s="34">
        <v>40010</v>
      </c>
      <c r="C458">
        <v>1</v>
      </c>
      <c r="D458">
        <v>0.50564880000000001</v>
      </c>
      <c r="E458">
        <v>0.51031459999999995</v>
      </c>
      <c r="F458">
        <v>-4.6658000000000003E-3</v>
      </c>
      <c r="G458">
        <v>85.5</v>
      </c>
      <c r="H458">
        <v>-9.6305100000000005E-2</v>
      </c>
      <c r="I458">
        <v>-4.2163899999999997E-2</v>
      </c>
      <c r="J458">
        <v>-4.6658000000000003E-3</v>
      </c>
      <c r="K458">
        <v>3.2832199999999999E-2</v>
      </c>
      <c r="L458">
        <v>8.6973400000000006E-2</v>
      </c>
      <c r="M458">
        <v>7.1506500000000001E-2</v>
      </c>
      <c r="N458">
        <v>5.1132E-3</v>
      </c>
      <c r="O458">
        <v>65</v>
      </c>
    </row>
    <row r="459" spans="1:15">
      <c r="A459" t="s">
        <v>49</v>
      </c>
      <c r="B459" s="34">
        <v>40010</v>
      </c>
      <c r="C459">
        <v>2</v>
      </c>
      <c r="D459">
        <v>0.46538040000000003</v>
      </c>
      <c r="E459">
        <v>0.4780623</v>
      </c>
      <c r="F459">
        <v>-1.2681899999999999E-2</v>
      </c>
      <c r="G459">
        <v>83.5</v>
      </c>
      <c r="H459">
        <v>-0.1043212</v>
      </c>
      <c r="I459">
        <v>-5.01799E-2</v>
      </c>
      <c r="J459">
        <v>-1.2681899999999999E-2</v>
      </c>
      <c r="K459">
        <v>2.4816100000000001E-2</v>
      </c>
      <c r="L459">
        <v>7.8957399999999997E-2</v>
      </c>
      <c r="M459">
        <v>7.1506500000000001E-2</v>
      </c>
      <c r="N459">
        <v>5.1132E-3</v>
      </c>
      <c r="O459">
        <v>65</v>
      </c>
    </row>
    <row r="460" spans="1:15">
      <c r="A460" t="s">
        <v>49</v>
      </c>
      <c r="B460" s="34">
        <v>40010</v>
      </c>
      <c r="C460">
        <v>3</v>
      </c>
      <c r="D460">
        <v>0.42714489999999999</v>
      </c>
      <c r="E460">
        <v>0.44992510000000002</v>
      </c>
      <c r="F460">
        <v>-2.27803E-2</v>
      </c>
      <c r="G460">
        <v>83</v>
      </c>
      <c r="H460">
        <v>-0.11441949999999999</v>
      </c>
      <c r="I460">
        <v>-6.02783E-2</v>
      </c>
      <c r="J460">
        <v>-2.27803E-2</v>
      </c>
      <c r="K460">
        <v>1.47178E-2</v>
      </c>
      <c r="L460">
        <v>6.8859000000000004E-2</v>
      </c>
      <c r="M460">
        <v>7.1506500000000001E-2</v>
      </c>
      <c r="N460">
        <v>5.1132E-3</v>
      </c>
      <c r="O460">
        <v>65</v>
      </c>
    </row>
    <row r="461" spans="1:15">
      <c r="A461" t="s">
        <v>49</v>
      </c>
      <c r="B461" s="34">
        <v>40010</v>
      </c>
      <c r="C461">
        <v>4</v>
      </c>
      <c r="D461">
        <v>0.40689259999999999</v>
      </c>
      <c r="E461">
        <v>0.42865910000000002</v>
      </c>
      <c r="F461">
        <v>-2.1766500000000001E-2</v>
      </c>
      <c r="G461">
        <v>81</v>
      </c>
      <c r="H461">
        <v>-0.1134058</v>
      </c>
      <c r="I461">
        <v>-5.9264499999999998E-2</v>
      </c>
      <c r="J461">
        <v>-2.1766500000000001E-2</v>
      </c>
      <c r="K461">
        <v>1.5731499999999999E-2</v>
      </c>
      <c r="L461">
        <v>6.9872799999999999E-2</v>
      </c>
      <c r="M461">
        <v>7.1506500000000001E-2</v>
      </c>
      <c r="N461">
        <v>5.1132E-3</v>
      </c>
      <c r="O461">
        <v>65</v>
      </c>
    </row>
    <row r="462" spans="1:15">
      <c r="A462" t="s">
        <v>49</v>
      </c>
      <c r="B462" s="34">
        <v>40010</v>
      </c>
      <c r="C462">
        <v>5</v>
      </c>
      <c r="D462">
        <v>0.4023737</v>
      </c>
      <c r="E462">
        <v>0.41350229999999999</v>
      </c>
      <c r="F462">
        <v>-1.1128600000000001E-2</v>
      </c>
      <c r="G462">
        <v>79</v>
      </c>
      <c r="H462">
        <v>-0.1027679</v>
      </c>
      <c r="I462">
        <v>-4.8626599999999999E-2</v>
      </c>
      <c r="J462">
        <v>-1.1128600000000001E-2</v>
      </c>
      <c r="K462">
        <v>2.6369400000000001E-2</v>
      </c>
      <c r="L462">
        <v>8.0510700000000004E-2</v>
      </c>
      <c r="M462">
        <v>7.1506500000000001E-2</v>
      </c>
      <c r="N462">
        <v>5.1132E-3</v>
      </c>
      <c r="O462">
        <v>65</v>
      </c>
    </row>
    <row r="463" spans="1:15">
      <c r="A463" t="s">
        <v>49</v>
      </c>
      <c r="B463" s="34">
        <v>40010</v>
      </c>
      <c r="C463">
        <v>6</v>
      </c>
      <c r="D463">
        <v>0.40102070000000001</v>
      </c>
      <c r="E463">
        <v>0.40810299999999999</v>
      </c>
      <c r="F463">
        <v>-7.0822999999999997E-3</v>
      </c>
      <c r="G463">
        <v>77.5</v>
      </c>
      <c r="H463">
        <v>-9.8721500000000004E-2</v>
      </c>
      <c r="I463">
        <v>-4.4580300000000003E-2</v>
      </c>
      <c r="J463">
        <v>-7.0822999999999997E-3</v>
      </c>
      <c r="K463">
        <v>3.04158E-2</v>
      </c>
      <c r="L463">
        <v>8.4556999999999993E-2</v>
      </c>
      <c r="M463">
        <v>7.1506500000000001E-2</v>
      </c>
      <c r="N463">
        <v>5.1132E-3</v>
      </c>
      <c r="O463">
        <v>65</v>
      </c>
    </row>
    <row r="464" spans="1:15">
      <c r="A464" t="s">
        <v>49</v>
      </c>
      <c r="B464" s="34">
        <v>40010</v>
      </c>
      <c r="C464">
        <v>7</v>
      </c>
      <c r="D464">
        <v>0.33559499999999998</v>
      </c>
      <c r="E464">
        <v>0.34780290000000003</v>
      </c>
      <c r="F464">
        <v>-1.2207900000000001E-2</v>
      </c>
      <c r="G464">
        <v>78</v>
      </c>
      <c r="H464">
        <v>-0.1038472</v>
      </c>
      <c r="I464">
        <v>-4.9706E-2</v>
      </c>
      <c r="J464">
        <v>-1.2207900000000001E-2</v>
      </c>
      <c r="K464">
        <v>2.5290099999999999E-2</v>
      </c>
      <c r="L464">
        <v>7.9431299999999996E-2</v>
      </c>
      <c r="M464">
        <v>7.1506500000000001E-2</v>
      </c>
      <c r="N464">
        <v>5.1132E-3</v>
      </c>
      <c r="O464">
        <v>65</v>
      </c>
    </row>
    <row r="465" spans="1:15">
      <c r="A465" t="s">
        <v>49</v>
      </c>
      <c r="B465" s="34">
        <v>40010</v>
      </c>
      <c r="C465">
        <v>8</v>
      </c>
      <c r="D465">
        <v>0.42307040000000001</v>
      </c>
      <c r="E465">
        <v>0.48624689999999998</v>
      </c>
      <c r="F465">
        <v>-6.3176499999999997E-2</v>
      </c>
      <c r="G465">
        <v>82.5</v>
      </c>
      <c r="H465">
        <v>-0.1548158</v>
      </c>
      <c r="I465">
        <v>-0.1006746</v>
      </c>
      <c r="J465">
        <v>-6.3176499999999997E-2</v>
      </c>
      <c r="K465">
        <v>-2.56785E-2</v>
      </c>
      <c r="L465">
        <v>2.84627E-2</v>
      </c>
      <c r="M465">
        <v>7.1506500000000001E-2</v>
      </c>
      <c r="N465">
        <v>5.1132E-3</v>
      </c>
      <c r="O465">
        <v>65</v>
      </c>
    </row>
    <row r="466" spans="1:15">
      <c r="A466" t="s">
        <v>49</v>
      </c>
      <c r="B466" s="34">
        <v>40010</v>
      </c>
      <c r="C466">
        <v>9</v>
      </c>
      <c r="D466">
        <v>0.76858470000000001</v>
      </c>
      <c r="E466">
        <v>1.032737</v>
      </c>
      <c r="F466">
        <v>-0.26415250000000001</v>
      </c>
      <c r="G466">
        <v>88.5</v>
      </c>
      <c r="H466">
        <v>-0.35579169999999999</v>
      </c>
      <c r="I466">
        <v>-0.30165049999999999</v>
      </c>
      <c r="J466">
        <v>-0.26415250000000001</v>
      </c>
      <c r="K466">
        <v>-0.22665450000000001</v>
      </c>
      <c r="L466">
        <v>-0.17251320000000001</v>
      </c>
      <c r="M466">
        <v>7.1506500000000001E-2</v>
      </c>
      <c r="N466">
        <v>5.1132E-3</v>
      </c>
      <c r="O466">
        <v>65</v>
      </c>
    </row>
    <row r="467" spans="1:15">
      <c r="A467" t="s">
        <v>49</v>
      </c>
      <c r="B467" s="34">
        <v>40010</v>
      </c>
      <c r="C467">
        <v>10</v>
      </c>
      <c r="D467">
        <v>1.068608</v>
      </c>
      <c r="E467">
        <v>1.328519</v>
      </c>
      <c r="F467">
        <v>-0.25991029999999998</v>
      </c>
      <c r="G467">
        <v>92</v>
      </c>
      <c r="H467">
        <v>-0.35154950000000001</v>
      </c>
      <c r="I467">
        <v>-0.29740830000000001</v>
      </c>
      <c r="J467">
        <v>-0.25991029999999998</v>
      </c>
      <c r="K467">
        <v>-0.2224122</v>
      </c>
      <c r="L467">
        <v>-0.168271</v>
      </c>
      <c r="M467">
        <v>7.1506500000000001E-2</v>
      </c>
      <c r="N467">
        <v>5.1132E-3</v>
      </c>
      <c r="O467">
        <v>65</v>
      </c>
    </row>
    <row r="468" spans="1:15">
      <c r="A468" t="s">
        <v>49</v>
      </c>
      <c r="B468" s="34">
        <v>40010</v>
      </c>
      <c r="C468">
        <v>11</v>
      </c>
      <c r="D468">
        <v>1.219403</v>
      </c>
      <c r="E468">
        <v>1.386595</v>
      </c>
      <c r="F468">
        <v>-0.16719200000000001</v>
      </c>
      <c r="G468">
        <v>94.5</v>
      </c>
      <c r="H468">
        <v>-0.25883129999999999</v>
      </c>
      <c r="I468">
        <v>-0.20469010000000001</v>
      </c>
      <c r="J468">
        <v>-0.16719200000000001</v>
      </c>
      <c r="K468">
        <v>-0.129694</v>
      </c>
      <c r="L468">
        <v>-7.5552800000000003E-2</v>
      </c>
      <c r="M468">
        <v>7.1506500000000001E-2</v>
      </c>
      <c r="N468">
        <v>5.1132E-3</v>
      </c>
      <c r="O468">
        <v>65</v>
      </c>
    </row>
    <row r="469" spans="1:15">
      <c r="A469" t="s">
        <v>49</v>
      </c>
      <c r="B469" s="34">
        <v>40010</v>
      </c>
      <c r="C469">
        <v>12</v>
      </c>
      <c r="D469">
        <v>1.3305359999999999</v>
      </c>
      <c r="E469">
        <v>1.483255</v>
      </c>
      <c r="F469">
        <v>-0.1527184</v>
      </c>
      <c r="G469">
        <v>96.5</v>
      </c>
      <c r="H469">
        <v>-0.24435770000000001</v>
      </c>
      <c r="I469">
        <v>-0.19021650000000001</v>
      </c>
      <c r="J469">
        <v>-0.1527184</v>
      </c>
      <c r="K469">
        <v>-0.1152204</v>
      </c>
      <c r="L469">
        <v>-6.10792E-2</v>
      </c>
      <c r="M469">
        <v>7.1506500000000001E-2</v>
      </c>
      <c r="N469">
        <v>5.1132E-3</v>
      </c>
      <c r="O469">
        <v>65</v>
      </c>
    </row>
    <row r="470" spans="1:15">
      <c r="A470" t="s">
        <v>49</v>
      </c>
      <c r="B470" s="34">
        <v>40010</v>
      </c>
      <c r="C470">
        <v>13</v>
      </c>
      <c r="D470">
        <v>1.3801030000000001</v>
      </c>
      <c r="E470">
        <v>1.4906740000000001</v>
      </c>
      <c r="F470">
        <v>-0.1105708</v>
      </c>
      <c r="G470">
        <v>99.5</v>
      </c>
      <c r="H470">
        <v>-0.2022101</v>
      </c>
      <c r="I470">
        <v>-0.1480689</v>
      </c>
      <c r="J470">
        <v>-0.1105708</v>
      </c>
      <c r="K470">
        <v>-7.3072799999999993E-2</v>
      </c>
      <c r="L470">
        <v>-1.89316E-2</v>
      </c>
      <c r="M470">
        <v>7.1506500000000001E-2</v>
      </c>
      <c r="N470">
        <v>5.1132E-3</v>
      </c>
      <c r="O470">
        <v>65</v>
      </c>
    </row>
    <row r="471" spans="1:15">
      <c r="A471" t="s">
        <v>49</v>
      </c>
      <c r="B471" s="34">
        <v>40010</v>
      </c>
      <c r="C471">
        <v>14</v>
      </c>
      <c r="D471">
        <v>1.4442090000000001</v>
      </c>
      <c r="E471">
        <v>1.448723</v>
      </c>
      <c r="F471">
        <v>-4.5136000000000004E-3</v>
      </c>
      <c r="G471">
        <v>101</v>
      </c>
      <c r="H471">
        <v>-9.6152899999999999E-2</v>
      </c>
      <c r="I471">
        <v>-4.2011699999999999E-2</v>
      </c>
      <c r="J471">
        <v>-4.5136000000000004E-3</v>
      </c>
      <c r="K471">
        <v>3.2984399999999997E-2</v>
      </c>
      <c r="L471">
        <v>8.7125599999999997E-2</v>
      </c>
      <c r="M471">
        <v>7.1506500000000001E-2</v>
      </c>
      <c r="N471">
        <v>5.1132E-3</v>
      </c>
      <c r="O471">
        <v>65</v>
      </c>
    </row>
    <row r="472" spans="1:15">
      <c r="A472" t="s">
        <v>49</v>
      </c>
      <c r="B472" s="34">
        <v>40010</v>
      </c>
      <c r="C472">
        <v>15</v>
      </c>
      <c r="D472">
        <v>1.5423770000000001</v>
      </c>
      <c r="E472">
        <v>1.5262450000000001</v>
      </c>
      <c r="F472">
        <v>1.6132000000000001E-2</v>
      </c>
      <c r="G472">
        <v>103</v>
      </c>
      <c r="H472">
        <v>-7.5507299999999999E-2</v>
      </c>
      <c r="I472">
        <v>-2.1366E-2</v>
      </c>
      <c r="J472">
        <v>1.6132000000000001E-2</v>
      </c>
      <c r="K472">
        <v>5.3629999999999997E-2</v>
      </c>
      <c r="L472">
        <v>0.1077713</v>
      </c>
      <c r="M472">
        <v>7.1506500000000001E-2</v>
      </c>
      <c r="N472">
        <v>5.1132E-3</v>
      </c>
      <c r="O472">
        <v>65</v>
      </c>
    </row>
    <row r="473" spans="1:15">
      <c r="A473" t="s">
        <v>49</v>
      </c>
      <c r="B473" s="34">
        <v>40010</v>
      </c>
      <c r="C473">
        <v>16</v>
      </c>
      <c r="D473">
        <v>1.518743</v>
      </c>
      <c r="E473">
        <v>1.5016069999999999</v>
      </c>
      <c r="F473">
        <v>1.71358E-2</v>
      </c>
      <c r="G473">
        <v>103</v>
      </c>
      <c r="H473">
        <v>-7.45035E-2</v>
      </c>
      <c r="I473">
        <v>-2.03623E-2</v>
      </c>
      <c r="J473">
        <v>1.71358E-2</v>
      </c>
      <c r="K473">
        <v>5.4633800000000003E-2</v>
      </c>
      <c r="L473">
        <v>0.108775</v>
      </c>
      <c r="M473">
        <v>7.1506500000000001E-2</v>
      </c>
      <c r="N473">
        <v>5.1132E-3</v>
      </c>
      <c r="O473">
        <v>65</v>
      </c>
    </row>
    <row r="474" spans="1:15">
      <c r="A474" t="s">
        <v>49</v>
      </c>
      <c r="B474" s="34">
        <v>40010</v>
      </c>
      <c r="C474">
        <v>17</v>
      </c>
      <c r="D474">
        <v>1.365834</v>
      </c>
      <c r="E474">
        <v>1.3679110000000001</v>
      </c>
      <c r="F474">
        <v>-2.0764999999999998E-3</v>
      </c>
      <c r="G474">
        <v>104.5</v>
      </c>
      <c r="H474">
        <v>-9.3715800000000002E-2</v>
      </c>
      <c r="I474">
        <v>-3.9574600000000001E-2</v>
      </c>
      <c r="J474">
        <v>-2.0764999999999998E-3</v>
      </c>
      <c r="K474">
        <v>3.5421500000000002E-2</v>
      </c>
      <c r="L474">
        <v>8.9562699999999995E-2</v>
      </c>
      <c r="M474">
        <v>7.1506500000000001E-2</v>
      </c>
      <c r="N474">
        <v>5.1132E-3</v>
      </c>
      <c r="O474">
        <v>65</v>
      </c>
    </row>
    <row r="475" spans="1:15">
      <c r="A475" t="s">
        <v>49</v>
      </c>
      <c r="B475" s="34">
        <v>40010</v>
      </c>
      <c r="C475">
        <v>18</v>
      </c>
      <c r="D475">
        <v>1.131742</v>
      </c>
      <c r="E475">
        <v>1.13374</v>
      </c>
      <c r="F475">
        <v>-1.9981999999999999E-3</v>
      </c>
      <c r="G475">
        <v>105</v>
      </c>
      <c r="H475">
        <v>-9.3637399999999996E-2</v>
      </c>
      <c r="I475">
        <v>-3.9496200000000002E-2</v>
      </c>
      <c r="J475">
        <v>-1.9981999999999999E-3</v>
      </c>
      <c r="K475">
        <v>3.5499900000000001E-2</v>
      </c>
      <c r="L475">
        <v>8.9641100000000001E-2</v>
      </c>
      <c r="M475">
        <v>7.1506500000000001E-2</v>
      </c>
      <c r="N475">
        <v>5.1132E-3</v>
      </c>
      <c r="O475">
        <v>65</v>
      </c>
    </row>
    <row r="476" spans="1:15">
      <c r="A476" t="s">
        <v>49</v>
      </c>
      <c r="B476" s="34">
        <v>40010</v>
      </c>
      <c r="C476">
        <v>19</v>
      </c>
      <c r="D476">
        <v>1.0205329999999999</v>
      </c>
      <c r="E476">
        <v>1.0913660000000001</v>
      </c>
      <c r="F476">
        <v>-7.0832900000000004E-2</v>
      </c>
      <c r="G476">
        <v>105</v>
      </c>
      <c r="H476">
        <v>-0.16247210000000001</v>
      </c>
      <c r="I476">
        <v>-0.10833089999999999</v>
      </c>
      <c r="J476">
        <v>-7.0832900000000004E-2</v>
      </c>
      <c r="K476">
        <v>-3.3334799999999998E-2</v>
      </c>
      <c r="L476">
        <v>2.0806399999999999E-2</v>
      </c>
      <c r="M476">
        <v>7.1506500000000001E-2</v>
      </c>
      <c r="N476">
        <v>5.1132E-3</v>
      </c>
      <c r="O476">
        <v>65</v>
      </c>
    </row>
    <row r="477" spans="1:15">
      <c r="A477" t="s">
        <v>49</v>
      </c>
      <c r="B477" s="34">
        <v>40010</v>
      </c>
      <c r="C477">
        <v>20</v>
      </c>
      <c r="D477">
        <v>1.0826579999999999</v>
      </c>
      <c r="E477">
        <v>1.1684859999999999</v>
      </c>
      <c r="F477">
        <v>-8.5828100000000004E-2</v>
      </c>
      <c r="G477">
        <v>102.5</v>
      </c>
      <c r="H477">
        <v>-0.17746729999999999</v>
      </c>
      <c r="I477">
        <v>-0.12332609999999999</v>
      </c>
      <c r="J477">
        <v>-8.5828100000000004E-2</v>
      </c>
      <c r="K477">
        <v>-4.8329999999999998E-2</v>
      </c>
      <c r="L477">
        <v>5.8111999999999999E-3</v>
      </c>
      <c r="M477">
        <v>7.1506500000000001E-2</v>
      </c>
      <c r="N477">
        <v>5.1132E-3</v>
      </c>
      <c r="O477">
        <v>65</v>
      </c>
    </row>
    <row r="478" spans="1:15">
      <c r="A478" t="s">
        <v>49</v>
      </c>
      <c r="B478" s="34">
        <v>40010</v>
      </c>
      <c r="C478">
        <v>21</v>
      </c>
      <c r="D478">
        <v>1.200844</v>
      </c>
      <c r="E478">
        <v>1.264003</v>
      </c>
      <c r="F478">
        <v>-6.3158800000000001E-2</v>
      </c>
      <c r="G478">
        <v>100</v>
      </c>
      <c r="H478">
        <v>-0.15479799999999999</v>
      </c>
      <c r="I478">
        <v>-0.1006568</v>
      </c>
      <c r="J478">
        <v>-6.3158800000000001E-2</v>
      </c>
      <c r="K478">
        <v>-2.5660700000000002E-2</v>
      </c>
      <c r="L478">
        <v>2.8480499999999999E-2</v>
      </c>
      <c r="M478">
        <v>7.1506500000000001E-2</v>
      </c>
      <c r="N478">
        <v>5.1132E-3</v>
      </c>
      <c r="O478">
        <v>65</v>
      </c>
    </row>
    <row r="479" spans="1:15">
      <c r="A479" t="s">
        <v>49</v>
      </c>
      <c r="B479" s="34">
        <v>40010</v>
      </c>
      <c r="C479">
        <v>22</v>
      </c>
      <c r="D479">
        <v>1.158253</v>
      </c>
      <c r="E479">
        <v>1.2011670000000001</v>
      </c>
      <c r="F479">
        <v>-4.2913699999999999E-2</v>
      </c>
      <c r="G479">
        <v>96.5</v>
      </c>
      <c r="H479">
        <v>-0.13455300000000001</v>
      </c>
      <c r="I479">
        <v>-8.0411700000000003E-2</v>
      </c>
      <c r="J479">
        <v>-4.2913699999999999E-2</v>
      </c>
      <c r="K479">
        <v>-5.4156999999999999E-3</v>
      </c>
      <c r="L479">
        <v>4.8725499999999998E-2</v>
      </c>
      <c r="M479">
        <v>7.1506500000000001E-2</v>
      </c>
      <c r="N479">
        <v>5.1132E-3</v>
      </c>
      <c r="O479">
        <v>65</v>
      </c>
    </row>
    <row r="480" spans="1:15">
      <c r="A480" t="s">
        <v>49</v>
      </c>
      <c r="B480" s="34">
        <v>40010</v>
      </c>
      <c r="C480">
        <v>23</v>
      </c>
      <c r="D480">
        <v>1.014481</v>
      </c>
      <c r="E480">
        <v>1.0622450000000001</v>
      </c>
      <c r="F480">
        <v>-4.77642E-2</v>
      </c>
      <c r="G480">
        <v>93.5</v>
      </c>
      <c r="H480">
        <v>-0.13940350000000001</v>
      </c>
      <c r="I480">
        <v>-8.5262299999999999E-2</v>
      </c>
      <c r="J480">
        <v>-4.77642E-2</v>
      </c>
      <c r="K480">
        <v>-1.02662E-2</v>
      </c>
      <c r="L480">
        <v>4.3874999999999997E-2</v>
      </c>
      <c r="M480">
        <v>7.1506500000000001E-2</v>
      </c>
      <c r="N480">
        <v>5.1132E-3</v>
      </c>
      <c r="O480">
        <v>65</v>
      </c>
    </row>
    <row r="481" spans="1:15">
      <c r="A481" t="s">
        <v>49</v>
      </c>
      <c r="B481" s="34">
        <v>40010</v>
      </c>
      <c r="C481">
        <v>24</v>
      </c>
      <c r="D481">
        <v>0.8761795</v>
      </c>
      <c r="E481">
        <v>0.87411179999999999</v>
      </c>
      <c r="F481">
        <v>2.0676000000000002E-3</v>
      </c>
      <c r="G481">
        <v>89.5</v>
      </c>
      <c r="H481">
        <v>-8.9571600000000001E-2</v>
      </c>
      <c r="I481">
        <v>-3.5430400000000001E-2</v>
      </c>
      <c r="J481">
        <v>2.0676000000000002E-3</v>
      </c>
      <c r="K481">
        <v>3.9565700000000002E-2</v>
      </c>
      <c r="L481">
        <v>9.3706899999999996E-2</v>
      </c>
      <c r="M481">
        <v>7.1506500000000001E-2</v>
      </c>
      <c r="N481">
        <v>5.1132E-3</v>
      </c>
      <c r="O481">
        <v>65</v>
      </c>
    </row>
    <row r="482" spans="1:15">
      <c r="A482" t="s">
        <v>49</v>
      </c>
      <c r="B482" s="34">
        <v>40015</v>
      </c>
      <c r="C482">
        <v>1</v>
      </c>
      <c r="D482">
        <v>0.61818399999999996</v>
      </c>
      <c r="E482">
        <v>0.63769290000000001</v>
      </c>
      <c r="F482">
        <v>-1.9508899999999999E-2</v>
      </c>
      <c r="G482">
        <v>85</v>
      </c>
      <c r="H482">
        <v>-0.13373750000000001</v>
      </c>
      <c r="I482">
        <v>-6.6250299999999998E-2</v>
      </c>
      <c r="J482">
        <v>-1.9508899999999999E-2</v>
      </c>
      <c r="K482">
        <v>2.7232599999999999E-2</v>
      </c>
      <c r="L482">
        <v>9.4719800000000007E-2</v>
      </c>
      <c r="M482">
        <v>8.9133100000000007E-2</v>
      </c>
      <c r="N482">
        <v>7.9447000000000007E-3</v>
      </c>
      <c r="O482">
        <v>66</v>
      </c>
    </row>
    <row r="483" spans="1:15">
      <c r="A483" t="s">
        <v>49</v>
      </c>
      <c r="B483" s="34">
        <v>40015</v>
      </c>
      <c r="C483">
        <v>2</v>
      </c>
      <c r="D483">
        <v>0.58618539999999997</v>
      </c>
      <c r="E483">
        <v>0.62901960000000001</v>
      </c>
      <c r="F483">
        <v>-4.28341E-2</v>
      </c>
      <c r="G483">
        <v>84.5</v>
      </c>
      <c r="H483">
        <v>-0.1570628</v>
      </c>
      <c r="I483">
        <v>-8.9575600000000005E-2</v>
      </c>
      <c r="J483">
        <v>-4.28341E-2</v>
      </c>
      <c r="K483">
        <v>3.9072999999999998E-3</v>
      </c>
      <c r="L483">
        <v>7.13945E-2</v>
      </c>
      <c r="M483">
        <v>8.9133100000000007E-2</v>
      </c>
      <c r="N483">
        <v>7.9447000000000007E-3</v>
      </c>
      <c r="O483">
        <v>66</v>
      </c>
    </row>
    <row r="484" spans="1:15">
      <c r="A484" t="s">
        <v>49</v>
      </c>
      <c r="B484" s="34">
        <v>40015</v>
      </c>
      <c r="C484">
        <v>3</v>
      </c>
      <c r="D484">
        <v>0.555369</v>
      </c>
      <c r="E484">
        <v>0.57870889999999997</v>
      </c>
      <c r="F484">
        <v>-2.334E-2</v>
      </c>
      <c r="G484">
        <v>81.5</v>
      </c>
      <c r="H484">
        <v>-0.13756860000000001</v>
      </c>
      <c r="I484">
        <v>-7.0081400000000002E-2</v>
      </c>
      <c r="J484">
        <v>-2.334E-2</v>
      </c>
      <c r="K484">
        <v>2.3401499999999999E-2</v>
      </c>
      <c r="L484">
        <v>9.0888700000000003E-2</v>
      </c>
      <c r="M484">
        <v>8.9133100000000007E-2</v>
      </c>
      <c r="N484">
        <v>7.9447000000000007E-3</v>
      </c>
      <c r="O484">
        <v>66</v>
      </c>
    </row>
    <row r="485" spans="1:15">
      <c r="A485" t="s">
        <v>49</v>
      </c>
      <c r="B485" s="34">
        <v>40015</v>
      </c>
      <c r="C485">
        <v>4</v>
      </c>
      <c r="D485">
        <v>0.53119680000000002</v>
      </c>
      <c r="E485">
        <v>0.55883070000000001</v>
      </c>
      <c r="F485">
        <v>-2.7633899999999999E-2</v>
      </c>
      <c r="G485">
        <v>79</v>
      </c>
      <c r="H485">
        <v>-0.14186260000000001</v>
      </c>
      <c r="I485">
        <v>-7.4375399999999994E-2</v>
      </c>
      <c r="J485">
        <v>-2.7633899999999999E-2</v>
      </c>
      <c r="K485">
        <v>1.9107499999999999E-2</v>
      </c>
      <c r="L485">
        <v>8.6594699999999997E-2</v>
      </c>
      <c r="M485">
        <v>8.9133100000000007E-2</v>
      </c>
      <c r="N485">
        <v>7.9447000000000007E-3</v>
      </c>
      <c r="O485">
        <v>66</v>
      </c>
    </row>
    <row r="486" spans="1:15">
      <c r="A486" t="s">
        <v>49</v>
      </c>
      <c r="B486" s="34">
        <v>40015</v>
      </c>
      <c r="C486">
        <v>5</v>
      </c>
      <c r="D486">
        <v>0.52783910000000001</v>
      </c>
      <c r="E486">
        <v>0.54968070000000002</v>
      </c>
      <c r="F486">
        <v>-2.1841699999999999E-2</v>
      </c>
      <c r="G486">
        <v>77.5</v>
      </c>
      <c r="H486">
        <v>-0.13607030000000001</v>
      </c>
      <c r="I486">
        <v>-6.8583099999999994E-2</v>
      </c>
      <c r="J486">
        <v>-2.1841699999999999E-2</v>
      </c>
      <c r="K486">
        <v>2.48998E-2</v>
      </c>
      <c r="L486">
        <v>9.2386999999999997E-2</v>
      </c>
      <c r="M486">
        <v>8.9133100000000007E-2</v>
      </c>
      <c r="N486">
        <v>7.9447000000000007E-3</v>
      </c>
      <c r="O486">
        <v>66</v>
      </c>
    </row>
    <row r="487" spans="1:15">
      <c r="A487" t="s">
        <v>49</v>
      </c>
      <c r="B487" s="34">
        <v>40015</v>
      </c>
      <c r="C487">
        <v>6</v>
      </c>
      <c r="D487">
        <v>0.51752419999999999</v>
      </c>
      <c r="E487">
        <v>0.53820590000000001</v>
      </c>
      <c r="F487">
        <v>-2.0681700000000001E-2</v>
      </c>
      <c r="G487">
        <v>75.5</v>
      </c>
      <c r="H487">
        <v>-0.13491030000000001</v>
      </c>
      <c r="I487">
        <v>-6.74231E-2</v>
      </c>
      <c r="J487">
        <v>-2.0681700000000001E-2</v>
      </c>
      <c r="K487">
        <v>2.6059800000000001E-2</v>
      </c>
      <c r="L487">
        <v>9.3547000000000005E-2</v>
      </c>
      <c r="M487">
        <v>8.9133100000000007E-2</v>
      </c>
      <c r="N487">
        <v>7.9447000000000007E-3</v>
      </c>
      <c r="O487">
        <v>66</v>
      </c>
    </row>
    <row r="488" spans="1:15">
      <c r="A488" t="s">
        <v>49</v>
      </c>
      <c r="B488" s="34">
        <v>40015</v>
      </c>
      <c r="C488">
        <v>7</v>
      </c>
      <c r="D488">
        <v>0.46482420000000002</v>
      </c>
      <c r="E488">
        <v>0.47972189999999998</v>
      </c>
      <c r="F488">
        <v>-1.48977E-2</v>
      </c>
      <c r="G488">
        <v>75.5</v>
      </c>
      <c r="H488">
        <v>-0.1291264</v>
      </c>
      <c r="I488">
        <v>-6.1639199999999998E-2</v>
      </c>
      <c r="J488">
        <v>-1.48977E-2</v>
      </c>
      <c r="K488">
        <v>3.1843700000000003E-2</v>
      </c>
      <c r="L488">
        <v>9.93309E-2</v>
      </c>
      <c r="M488">
        <v>8.9133100000000007E-2</v>
      </c>
      <c r="N488">
        <v>7.9447000000000007E-3</v>
      </c>
      <c r="O488">
        <v>66</v>
      </c>
    </row>
    <row r="489" spans="1:15">
      <c r="A489" t="s">
        <v>49</v>
      </c>
      <c r="B489" s="34">
        <v>40015</v>
      </c>
      <c r="C489">
        <v>8</v>
      </c>
      <c r="D489">
        <v>0.57430230000000004</v>
      </c>
      <c r="E489">
        <v>0.62683610000000001</v>
      </c>
      <c r="F489">
        <v>-5.2533799999999999E-2</v>
      </c>
      <c r="G489">
        <v>79.5</v>
      </c>
      <c r="H489">
        <v>-0.16676240000000001</v>
      </c>
      <c r="I489">
        <v>-9.9275199999999994E-2</v>
      </c>
      <c r="J489">
        <v>-5.2533799999999999E-2</v>
      </c>
      <c r="K489">
        <v>-5.7923000000000002E-3</v>
      </c>
      <c r="L489">
        <v>6.1694899999999997E-2</v>
      </c>
      <c r="M489">
        <v>8.9133100000000007E-2</v>
      </c>
      <c r="N489">
        <v>7.9447000000000007E-3</v>
      </c>
      <c r="O489">
        <v>66</v>
      </c>
    </row>
    <row r="490" spans="1:15">
      <c r="A490" t="s">
        <v>49</v>
      </c>
      <c r="B490" s="34">
        <v>40015</v>
      </c>
      <c r="C490">
        <v>9</v>
      </c>
      <c r="D490">
        <v>1.163597</v>
      </c>
      <c r="E490">
        <v>1.3396939999999999</v>
      </c>
      <c r="F490">
        <v>-0.17609649999999999</v>
      </c>
      <c r="G490">
        <v>85</v>
      </c>
      <c r="H490">
        <v>-0.29032520000000001</v>
      </c>
      <c r="I490">
        <v>-0.22283790000000001</v>
      </c>
      <c r="J490">
        <v>-0.17609649999999999</v>
      </c>
      <c r="K490">
        <v>-0.1293551</v>
      </c>
      <c r="L490">
        <v>-6.1867800000000001E-2</v>
      </c>
      <c r="M490">
        <v>8.9133100000000007E-2</v>
      </c>
      <c r="N490">
        <v>7.9447000000000007E-3</v>
      </c>
      <c r="O490">
        <v>66</v>
      </c>
    </row>
    <row r="491" spans="1:15">
      <c r="A491" t="s">
        <v>49</v>
      </c>
      <c r="B491" s="34">
        <v>40015</v>
      </c>
      <c r="C491">
        <v>10</v>
      </c>
      <c r="D491">
        <v>1.4430970000000001</v>
      </c>
      <c r="E491">
        <v>1.6056550000000001</v>
      </c>
      <c r="F491">
        <v>-0.16255810000000001</v>
      </c>
      <c r="G491">
        <v>89</v>
      </c>
      <c r="H491">
        <v>-0.2767868</v>
      </c>
      <c r="I491">
        <v>-0.2092995</v>
      </c>
      <c r="J491">
        <v>-0.16255810000000001</v>
      </c>
      <c r="K491">
        <v>-0.11581669999999999</v>
      </c>
      <c r="L491">
        <v>-4.8329499999999997E-2</v>
      </c>
      <c r="M491">
        <v>8.9133100000000007E-2</v>
      </c>
      <c r="N491">
        <v>7.9447000000000007E-3</v>
      </c>
      <c r="O491">
        <v>66</v>
      </c>
    </row>
    <row r="492" spans="1:15">
      <c r="A492" t="s">
        <v>49</v>
      </c>
      <c r="B492" s="34">
        <v>40015</v>
      </c>
      <c r="C492">
        <v>11</v>
      </c>
      <c r="D492">
        <v>1.59283</v>
      </c>
      <c r="E492">
        <v>1.705638</v>
      </c>
      <c r="F492">
        <v>-0.11280759999999999</v>
      </c>
      <c r="G492">
        <v>92</v>
      </c>
      <c r="H492">
        <v>-0.2270363</v>
      </c>
      <c r="I492">
        <v>-0.159549</v>
      </c>
      <c r="J492">
        <v>-0.11280759999999999</v>
      </c>
      <c r="K492">
        <v>-6.6066200000000005E-2</v>
      </c>
      <c r="L492">
        <v>1.4211E-3</v>
      </c>
      <c r="M492">
        <v>8.9133100000000007E-2</v>
      </c>
      <c r="N492">
        <v>7.9447000000000007E-3</v>
      </c>
      <c r="O492">
        <v>66</v>
      </c>
    </row>
    <row r="493" spans="1:15">
      <c r="A493" t="s">
        <v>49</v>
      </c>
      <c r="B493" s="34">
        <v>40015</v>
      </c>
      <c r="C493">
        <v>12</v>
      </c>
      <c r="D493">
        <v>1.795633</v>
      </c>
      <c r="E493">
        <v>1.928793</v>
      </c>
      <c r="F493">
        <v>-0.13316</v>
      </c>
      <c r="G493">
        <v>96</v>
      </c>
      <c r="H493">
        <v>-0.24738869999999999</v>
      </c>
      <c r="I493">
        <v>-0.17990149999999999</v>
      </c>
      <c r="J493">
        <v>-0.13316</v>
      </c>
      <c r="K493">
        <v>-8.6418599999999998E-2</v>
      </c>
      <c r="L493">
        <v>-1.8931400000000001E-2</v>
      </c>
      <c r="M493">
        <v>8.9133100000000007E-2</v>
      </c>
      <c r="N493">
        <v>7.9447000000000007E-3</v>
      </c>
      <c r="O493">
        <v>66</v>
      </c>
    </row>
    <row r="494" spans="1:15">
      <c r="A494" t="s">
        <v>49</v>
      </c>
      <c r="B494" s="34">
        <v>40015</v>
      </c>
      <c r="C494">
        <v>13</v>
      </c>
      <c r="D494">
        <v>1.8396300000000001</v>
      </c>
      <c r="E494">
        <v>1.91693</v>
      </c>
      <c r="F494">
        <v>-7.73007E-2</v>
      </c>
      <c r="G494">
        <v>98</v>
      </c>
      <c r="H494">
        <v>-0.19152930000000001</v>
      </c>
      <c r="I494">
        <v>-0.1240421</v>
      </c>
      <c r="J494">
        <v>-7.73007E-2</v>
      </c>
      <c r="K494">
        <v>-3.0559200000000002E-2</v>
      </c>
      <c r="L494">
        <v>3.6928000000000002E-2</v>
      </c>
      <c r="M494">
        <v>8.9133100000000007E-2</v>
      </c>
      <c r="N494">
        <v>7.9447000000000007E-3</v>
      </c>
      <c r="O494">
        <v>66</v>
      </c>
    </row>
    <row r="495" spans="1:15">
      <c r="A495" t="s">
        <v>49</v>
      </c>
      <c r="B495" s="34">
        <v>40015</v>
      </c>
      <c r="C495">
        <v>14</v>
      </c>
      <c r="D495">
        <v>1.9393039999999999</v>
      </c>
      <c r="E495">
        <v>1.9061159999999999</v>
      </c>
      <c r="F495">
        <v>3.3188200000000001E-2</v>
      </c>
      <c r="G495">
        <v>100.5</v>
      </c>
      <c r="H495">
        <v>-8.1040399999999999E-2</v>
      </c>
      <c r="I495">
        <v>-1.35532E-2</v>
      </c>
      <c r="J495">
        <v>3.3188200000000001E-2</v>
      </c>
      <c r="K495">
        <v>7.9929700000000006E-2</v>
      </c>
      <c r="L495">
        <v>0.14741689999999999</v>
      </c>
      <c r="M495">
        <v>8.9133100000000007E-2</v>
      </c>
      <c r="N495">
        <v>7.9447000000000007E-3</v>
      </c>
      <c r="O495">
        <v>66</v>
      </c>
    </row>
    <row r="496" spans="1:15">
      <c r="A496" t="s">
        <v>49</v>
      </c>
      <c r="B496" s="34">
        <v>40015</v>
      </c>
      <c r="C496">
        <v>15</v>
      </c>
      <c r="D496">
        <v>1.959773</v>
      </c>
      <c r="E496">
        <v>1.8040069999999999</v>
      </c>
      <c r="F496">
        <v>0.1557664</v>
      </c>
      <c r="G496">
        <v>101</v>
      </c>
      <c r="H496">
        <v>4.15378E-2</v>
      </c>
      <c r="I496">
        <v>0.109025</v>
      </c>
      <c r="J496">
        <v>0.1557664</v>
      </c>
      <c r="K496">
        <v>0.20250789999999999</v>
      </c>
      <c r="L496">
        <v>0.26999509999999999</v>
      </c>
      <c r="M496">
        <v>8.9133100000000007E-2</v>
      </c>
      <c r="N496">
        <v>7.9447000000000007E-3</v>
      </c>
      <c r="O496">
        <v>66</v>
      </c>
    </row>
    <row r="497" spans="1:15">
      <c r="A497" t="s">
        <v>49</v>
      </c>
      <c r="B497" s="34">
        <v>40015</v>
      </c>
      <c r="C497">
        <v>16</v>
      </c>
      <c r="D497">
        <v>1.9596420000000001</v>
      </c>
      <c r="E497">
        <v>1.7392080000000001</v>
      </c>
      <c r="F497">
        <v>0.2204333</v>
      </c>
      <c r="G497">
        <v>101</v>
      </c>
      <c r="H497">
        <v>0.1062047</v>
      </c>
      <c r="I497">
        <v>0.17369190000000001</v>
      </c>
      <c r="J497">
        <v>0.2204333</v>
      </c>
      <c r="K497">
        <v>0.26717479999999999</v>
      </c>
      <c r="L497">
        <v>0.33466200000000002</v>
      </c>
      <c r="M497">
        <v>8.9133100000000007E-2</v>
      </c>
      <c r="N497">
        <v>7.9447000000000007E-3</v>
      </c>
      <c r="O497">
        <v>66</v>
      </c>
    </row>
    <row r="498" spans="1:15">
      <c r="A498" t="s">
        <v>49</v>
      </c>
      <c r="B498" s="34">
        <v>40015</v>
      </c>
      <c r="C498">
        <v>17</v>
      </c>
      <c r="D498">
        <v>1.821558</v>
      </c>
      <c r="E498">
        <v>1.5564929999999999</v>
      </c>
      <c r="F498">
        <v>0.26506540000000001</v>
      </c>
      <c r="G498">
        <v>102</v>
      </c>
      <c r="H498">
        <v>0.15083679999999999</v>
      </c>
      <c r="I498">
        <v>0.21832399999999999</v>
      </c>
      <c r="J498">
        <v>0.26506540000000001</v>
      </c>
      <c r="K498">
        <v>0.3118068</v>
      </c>
      <c r="L498">
        <v>0.37929410000000002</v>
      </c>
      <c r="M498">
        <v>8.9133100000000007E-2</v>
      </c>
      <c r="N498">
        <v>7.9447000000000007E-3</v>
      </c>
      <c r="O498">
        <v>66</v>
      </c>
    </row>
    <row r="499" spans="1:15">
      <c r="A499" t="s">
        <v>49</v>
      </c>
      <c r="B499" s="34">
        <v>40015</v>
      </c>
      <c r="C499">
        <v>18</v>
      </c>
      <c r="D499">
        <v>1.6265160000000001</v>
      </c>
      <c r="E499">
        <v>1.368433</v>
      </c>
      <c r="F499">
        <v>0.2580829</v>
      </c>
      <c r="G499">
        <v>102</v>
      </c>
      <c r="H499">
        <v>0.14385419999999999</v>
      </c>
      <c r="I499">
        <v>0.21134140000000001</v>
      </c>
      <c r="J499">
        <v>0.2580829</v>
      </c>
      <c r="K499">
        <v>0.30482429999999999</v>
      </c>
      <c r="L499">
        <v>0.37231150000000002</v>
      </c>
      <c r="M499">
        <v>8.9133100000000007E-2</v>
      </c>
      <c r="N499">
        <v>7.9447000000000007E-3</v>
      </c>
      <c r="O499">
        <v>66</v>
      </c>
    </row>
    <row r="500" spans="1:15">
      <c r="A500" t="s">
        <v>49</v>
      </c>
      <c r="B500" s="34">
        <v>40015</v>
      </c>
      <c r="C500">
        <v>19</v>
      </c>
      <c r="D500">
        <v>1.540891</v>
      </c>
      <c r="E500">
        <v>1.70058</v>
      </c>
      <c r="F500">
        <v>-0.15968840000000001</v>
      </c>
      <c r="G500">
        <v>101</v>
      </c>
      <c r="H500">
        <v>-0.27391700000000002</v>
      </c>
      <c r="I500">
        <v>-0.2064298</v>
      </c>
      <c r="J500">
        <v>-0.15968840000000001</v>
      </c>
      <c r="K500">
        <v>-0.1129469</v>
      </c>
      <c r="L500">
        <v>-4.5459699999999999E-2</v>
      </c>
      <c r="M500">
        <v>8.9133100000000007E-2</v>
      </c>
      <c r="N500">
        <v>7.9447000000000007E-3</v>
      </c>
      <c r="O500">
        <v>66</v>
      </c>
    </row>
    <row r="501" spans="1:15">
      <c r="A501" t="s">
        <v>49</v>
      </c>
      <c r="B501" s="34">
        <v>40015</v>
      </c>
      <c r="C501">
        <v>20</v>
      </c>
      <c r="D501">
        <v>1.5775159999999999</v>
      </c>
      <c r="E501">
        <v>1.6740740000000001</v>
      </c>
      <c r="F501">
        <v>-9.6558099999999994E-2</v>
      </c>
      <c r="G501">
        <v>98.5</v>
      </c>
      <c r="H501">
        <v>-0.21078669999999999</v>
      </c>
      <c r="I501">
        <v>-0.1432995</v>
      </c>
      <c r="J501">
        <v>-9.6558099999999994E-2</v>
      </c>
      <c r="K501">
        <v>-4.9816600000000003E-2</v>
      </c>
      <c r="L501">
        <v>1.7670600000000002E-2</v>
      </c>
      <c r="M501">
        <v>8.9133100000000007E-2</v>
      </c>
      <c r="N501">
        <v>7.9447000000000007E-3</v>
      </c>
      <c r="O501">
        <v>66</v>
      </c>
    </row>
    <row r="502" spans="1:15">
      <c r="A502" t="s">
        <v>49</v>
      </c>
      <c r="B502" s="34">
        <v>40015</v>
      </c>
      <c r="C502">
        <v>21</v>
      </c>
      <c r="D502">
        <v>1.6369739999999999</v>
      </c>
      <c r="E502">
        <v>1.6616299999999999</v>
      </c>
      <c r="F502">
        <v>-2.4655900000000001E-2</v>
      </c>
      <c r="G502">
        <v>95.5</v>
      </c>
      <c r="H502">
        <v>-0.13888449999999999</v>
      </c>
      <c r="I502">
        <v>-7.1397299999999997E-2</v>
      </c>
      <c r="J502">
        <v>-2.4655900000000001E-2</v>
      </c>
      <c r="K502">
        <v>2.20856E-2</v>
      </c>
      <c r="L502">
        <v>8.9572799999999994E-2</v>
      </c>
      <c r="M502">
        <v>8.9133100000000007E-2</v>
      </c>
      <c r="N502">
        <v>7.9447000000000007E-3</v>
      </c>
      <c r="O502">
        <v>66</v>
      </c>
    </row>
    <row r="503" spans="1:15">
      <c r="A503" t="s">
        <v>49</v>
      </c>
      <c r="B503" s="34">
        <v>40015</v>
      </c>
      <c r="C503">
        <v>22</v>
      </c>
      <c r="D503">
        <v>1.520305</v>
      </c>
      <c r="E503">
        <v>1.5423960000000001</v>
      </c>
      <c r="F503">
        <v>-2.2090800000000001E-2</v>
      </c>
      <c r="G503">
        <v>93.5</v>
      </c>
      <c r="H503">
        <v>-0.13631940000000001</v>
      </c>
      <c r="I503">
        <v>-6.8832199999999996E-2</v>
      </c>
      <c r="J503">
        <v>-2.2090800000000001E-2</v>
      </c>
      <c r="K503">
        <v>2.4650700000000001E-2</v>
      </c>
      <c r="L503">
        <v>9.2137899999999995E-2</v>
      </c>
      <c r="M503">
        <v>8.9133100000000007E-2</v>
      </c>
      <c r="N503">
        <v>7.9447000000000007E-3</v>
      </c>
      <c r="O503">
        <v>66</v>
      </c>
    </row>
    <row r="504" spans="1:15">
      <c r="A504" t="s">
        <v>49</v>
      </c>
      <c r="B504" s="34">
        <v>40015</v>
      </c>
      <c r="C504">
        <v>23</v>
      </c>
      <c r="D504">
        <v>1.2198770000000001</v>
      </c>
      <c r="E504">
        <v>1.2111769999999999</v>
      </c>
      <c r="F504">
        <v>8.7007999999999999E-3</v>
      </c>
      <c r="G504">
        <v>91</v>
      </c>
      <c r="H504">
        <v>-0.1055278</v>
      </c>
      <c r="I504">
        <v>-3.8040600000000001E-2</v>
      </c>
      <c r="J504">
        <v>8.7007999999999999E-3</v>
      </c>
      <c r="K504">
        <v>5.5442199999999997E-2</v>
      </c>
      <c r="L504">
        <v>0.1229295</v>
      </c>
      <c r="M504">
        <v>8.9133100000000007E-2</v>
      </c>
      <c r="N504">
        <v>7.9447000000000007E-3</v>
      </c>
      <c r="O504">
        <v>66</v>
      </c>
    </row>
    <row r="505" spans="1:15">
      <c r="A505" t="s">
        <v>49</v>
      </c>
      <c r="B505" s="34">
        <v>40015</v>
      </c>
      <c r="C505">
        <v>24</v>
      </c>
      <c r="D505">
        <v>0.98575270000000004</v>
      </c>
      <c r="E505">
        <v>0.98527489999999995</v>
      </c>
      <c r="F505">
        <v>4.7780000000000001E-4</v>
      </c>
      <c r="G505">
        <v>87.5</v>
      </c>
      <c r="H505">
        <v>-0.1137508</v>
      </c>
      <c r="I505">
        <v>-4.6263600000000002E-2</v>
      </c>
      <c r="J505">
        <v>4.7780000000000001E-4</v>
      </c>
      <c r="K505">
        <v>4.7219299999999999E-2</v>
      </c>
      <c r="L505">
        <v>0.1147065</v>
      </c>
      <c r="M505">
        <v>8.9133100000000007E-2</v>
      </c>
      <c r="N505">
        <v>7.9447000000000007E-3</v>
      </c>
      <c r="O505">
        <v>66</v>
      </c>
    </row>
    <row r="506" spans="1:15">
      <c r="A506" t="s">
        <v>49</v>
      </c>
      <c r="B506" s="34">
        <v>40021</v>
      </c>
      <c r="C506">
        <v>1</v>
      </c>
      <c r="D506">
        <v>0.62269719999999995</v>
      </c>
      <c r="E506">
        <v>0.64799269999999998</v>
      </c>
      <c r="F506">
        <v>-2.5295499999999999E-2</v>
      </c>
      <c r="G506">
        <v>86</v>
      </c>
      <c r="H506">
        <v>-0.13952410000000001</v>
      </c>
      <c r="I506">
        <v>-7.2036900000000001E-2</v>
      </c>
      <c r="J506">
        <v>-2.5295499999999999E-2</v>
      </c>
      <c r="K506">
        <v>2.14459E-2</v>
      </c>
      <c r="L506">
        <v>8.8933200000000004E-2</v>
      </c>
      <c r="M506">
        <v>8.9133100000000007E-2</v>
      </c>
      <c r="N506">
        <v>7.9447000000000007E-3</v>
      </c>
      <c r="O506">
        <v>66</v>
      </c>
    </row>
    <row r="507" spans="1:15">
      <c r="A507" t="s">
        <v>49</v>
      </c>
      <c r="B507" s="34">
        <v>40021</v>
      </c>
      <c r="C507">
        <v>2</v>
      </c>
      <c r="D507">
        <v>0.58618539999999997</v>
      </c>
      <c r="E507">
        <v>0.62901960000000001</v>
      </c>
      <c r="F507">
        <v>-4.28341E-2</v>
      </c>
      <c r="G507">
        <v>84.5</v>
      </c>
      <c r="H507">
        <v>-0.1570628</v>
      </c>
      <c r="I507">
        <v>-8.9575600000000005E-2</v>
      </c>
      <c r="J507">
        <v>-4.28341E-2</v>
      </c>
      <c r="K507">
        <v>3.9072999999999998E-3</v>
      </c>
      <c r="L507">
        <v>7.13945E-2</v>
      </c>
      <c r="M507">
        <v>8.9133100000000007E-2</v>
      </c>
      <c r="N507">
        <v>7.9447000000000007E-3</v>
      </c>
      <c r="O507">
        <v>66</v>
      </c>
    </row>
    <row r="508" spans="1:15">
      <c r="A508" t="s">
        <v>49</v>
      </c>
      <c r="B508" s="34">
        <v>40021</v>
      </c>
      <c r="C508">
        <v>3</v>
      </c>
      <c r="D508">
        <v>0.54997620000000003</v>
      </c>
      <c r="E508">
        <v>0.57837019999999995</v>
      </c>
      <c r="F508">
        <v>-2.8393999999999999E-2</v>
      </c>
      <c r="G508">
        <v>82</v>
      </c>
      <c r="H508">
        <v>-0.14262259999999999</v>
      </c>
      <c r="I508">
        <v>-7.5135400000000005E-2</v>
      </c>
      <c r="J508">
        <v>-2.8393999999999999E-2</v>
      </c>
      <c r="K508">
        <v>1.8347499999999999E-2</v>
      </c>
      <c r="L508">
        <v>8.58347E-2</v>
      </c>
      <c r="M508">
        <v>8.9133100000000007E-2</v>
      </c>
      <c r="N508">
        <v>7.9447000000000007E-3</v>
      </c>
      <c r="O508">
        <v>66</v>
      </c>
    </row>
    <row r="509" spans="1:15">
      <c r="A509" t="s">
        <v>49</v>
      </c>
      <c r="B509" s="34">
        <v>40021</v>
      </c>
      <c r="C509">
        <v>4</v>
      </c>
      <c r="D509">
        <v>0.53375159999999999</v>
      </c>
      <c r="E509">
        <v>0.57200189999999995</v>
      </c>
      <c r="F509">
        <v>-3.8250399999999997E-2</v>
      </c>
      <c r="G509">
        <v>80.5</v>
      </c>
      <c r="H509">
        <v>-0.152479</v>
      </c>
      <c r="I509">
        <v>-8.4991800000000006E-2</v>
      </c>
      <c r="J509">
        <v>-3.8250399999999997E-2</v>
      </c>
      <c r="K509">
        <v>8.4910999999999997E-3</v>
      </c>
      <c r="L509">
        <v>7.5978299999999999E-2</v>
      </c>
      <c r="M509">
        <v>8.9133100000000007E-2</v>
      </c>
      <c r="N509">
        <v>7.9447000000000007E-3</v>
      </c>
      <c r="O509">
        <v>66</v>
      </c>
    </row>
    <row r="510" spans="1:15">
      <c r="A510" t="s">
        <v>49</v>
      </c>
      <c r="B510" s="34">
        <v>40021</v>
      </c>
      <c r="C510">
        <v>5</v>
      </c>
      <c r="D510">
        <v>0.5147661</v>
      </c>
      <c r="E510">
        <v>0.55821719999999997</v>
      </c>
      <c r="F510">
        <v>-4.3451099999999999E-2</v>
      </c>
      <c r="G510">
        <v>80</v>
      </c>
      <c r="H510">
        <v>-0.15767980000000001</v>
      </c>
      <c r="I510">
        <v>-9.0192599999999998E-2</v>
      </c>
      <c r="J510">
        <v>-4.3451099999999999E-2</v>
      </c>
      <c r="K510">
        <v>3.2902999999999999E-3</v>
      </c>
      <c r="L510">
        <v>7.0777499999999993E-2</v>
      </c>
      <c r="M510">
        <v>8.9133100000000007E-2</v>
      </c>
      <c r="N510">
        <v>7.9447000000000007E-3</v>
      </c>
      <c r="O510">
        <v>66</v>
      </c>
    </row>
    <row r="511" spans="1:15">
      <c r="A511" t="s">
        <v>49</v>
      </c>
      <c r="B511" s="34">
        <v>40021</v>
      </c>
      <c r="C511">
        <v>6</v>
      </c>
      <c r="D511">
        <v>0.50635810000000003</v>
      </c>
      <c r="E511">
        <v>0.54260019999999998</v>
      </c>
      <c r="F511">
        <v>-3.6242000000000003E-2</v>
      </c>
      <c r="G511">
        <v>78</v>
      </c>
      <c r="H511">
        <v>-0.15047070000000001</v>
      </c>
      <c r="I511">
        <v>-8.2983500000000002E-2</v>
      </c>
      <c r="J511">
        <v>-3.6242000000000003E-2</v>
      </c>
      <c r="K511">
        <v>1.0499400000000001E-2</v>
      </c>
      <c r="L511">
        <v>7.7986600000000003E-2</v>
      </c>
      <c r="M511">
        <v>8.9133100000000007E-2</v>
      </c>
      <c r="N511">
        <v>7.9447000000000007E-3</v>
      </c>
      <c r="O511">
        <v>66</v>
      </c>
    </row>
    <row r="512" spans="1:15">
      <c r="A512" t="s">
        <v>49</v>
      </c>
      <c r="B512" s="34">
        <v>40021</v>
      </c>
      <c r="C512">
        <v>7</v>
      </c>
      <c r="D512">
        <v>0.45032129999999998</v>
      </c>
      <c r="E512">
        <v>0.48602410000000001</v>
      </c>
      <c r="F512">
        <v>-3.57028E-2</v>
      </c>
      <c r="G512">
        <v>77.5</v>
      </c>
      <c r="H512">
        <v>-0.1499315</v>
      </c>
      <c r="I512">
        <v>-8.2444299999999998E-2</v>
      </c>
      <c r="J512">
        <v>-3.57028E-2</v>
      </c>
      <c r="K512">
        <v>1.1038600000000001E-2</v>
      </c>
      <c r="L512">
        <v>7.8525800000000007E-2</v>
      </c>
      <c r="M512">
        <v>8.9133100000000007E-2</v>
      </c>
      <c r="N512">
        <v>7.9447000000000007E-3</v>
      </c>
      <c r="O512">
        <v>66</v>
      </c>
    </row>
    <row r="513" spans="1:15">
      <c r="A513" t="s">
        <v>49</v>
      </c>
      <c r="B513" s="34">
        <v>40021</v>
      </c>
      <c r="C513">
        <v>8</v>
      </c>
      <c r="D513">
        <v>0.57430230000000004</v>
      </c>
      <c r="E513">
        <v>0.62683610000000001</v>
      </c>
      <c r="F513">
        <v>-5.2533799999999999E-2</v>
      </c>
      <c r="G513">
        <v>79.5</v>
      </c>
      <c r="H513">
        <v>-0.16676240000000001</v>
      </c>
      <c r="I513">
        <v>-9.9275199999999994E-2</v>
      </c>
      <c r="J513">
        <v>-5.2533799999999999E-2</v>
      </c>
      <c r="K513">
        <v>-5.7923000000000002E-3</v>
      </c>
      <c r="L513">
        <v>6.1694899999999997E-2</v>
      </c>
      <c r="M513">
        <v>8.9133100000000007E-2</v>
      </c>
      <c r="N513">
        <v>7.9447000000000007E-3</v>
      </c>
      <c r="O513">
        <v>66</v>
      </c>
    </row>
    <row r="514" spans="1:15">
      <c r="A514" t="s">
        <v>49</v>
      </c>
      <c r="B514" s="34">
        <v>40021</v>
      </c>
      <c r="C514">
        <v>9</v>
      </c>
      <c r="D514">
        <v>1.166566</v>
      </c>
      <c r="E514">
        <v>1.289393</v>
      </c>
      <c r="F514">
        <v>-0.1228264</v>
      </c>
      <c r="G514">
        <v>84</v>
      </c>
      <c r="H514">
        <v>-0.23705499999999999</v>
      </c>
      <c r="I514">
        <v>-0.16956779999999999</v>
      </c>
      <c r="J514">
        <v>-0.1228264</v>
      </c>
      <c r="K514">
        <v>-7.6084899999999997E-2</v>
      </c>
      <c r="L514">
        <v>-8.5976999999999998E-3</v>
      </c>
      <c r="M514">
        <v>8.9133100000000007E-2</v>
      </c>
      <c r="N514">
        <v>7.9447000000000007E-3</v>
      </c>
      <c r="O514">
        <v>66</v>
      </c>
    </row>
    <row r="515" spans="1:15">
      <c r="A515" t="s">
        <v>49</v>
      </c>
      <c r="B515" s="34">
        <v>40021</v>
      </c>
      <c r="C515">
        <v>10</v>
      </c>
      <c r="D515">
        <v>1.4275580000000001</v>
      </c>
      <c r="E515">
        <v>1.577267</v>
      </c>
      <c r="F515">
        <v>-0.1497087</v>
      </c>
      <c r="G515">
        <v>88.5</v>
      </c>
      <c r="H515">
        <v>-0.26393739999999999</v>
      </c>
      <c r="I515">
        <v>-0.19645019999999999</v>
      </c>
      <c r="J515">
        <v>-0.1497087</v>
      </c>
      <c r="K515">
        <v>-0.1029673</v>
      </c>
      <c r="L515">
        <v>-3.5480100000000001E-2</v>
      </c>
      <c r="M515">
        <v>8.9133100000000007E-2</v>
      </c>
      <c r="N515">
        <v>7.9447000000000007E-3</v>
      </c>
      <c r="O515">
        <v>66</v>
      </c>
    </row>
    <row r="516" spans="1:15">
      <c r="A516" t="s">
        <v>49</v>
      </c>
      <c r="B516" s="34">
        <v>40021</v>
      </c>
      <c r="C516">
        <v>11</v>
      </c>
      <c r="D516">
        <v>1.59283</v>
      </c>
      <c r="E516">
        <v>1.705638</v>
      </c>
      <c r="F516">
        <v>-0.11280759999999999</v>
      </c>
      <c r="G516">
        <v>92</v>
      </c>
      <c r="H516">
        <v>-0.2270363</v>
      </c>
      <c r="I516">
        <v>-0.159549</v>
      </c>
      <c r="J516">
        <v>-0.11280759999999999</v>
      </c>
      <c r="K516">
        <v>-6.6066200000000005E-2</v>
      </c>
      <c r="L516">
        <v>1.4211E-3</v>
      </c>
      <c r="M516">
        <v>8.9133100000000007E-2</v>
      </c>
      <c r="N516">
        <v>7.9447000000000007E-3</v>
      </c>
      <c r="O516">
        <v>66</v>
      </c>
    </row>
    <row r="517" spans="1:15">
      <c r="A517" t="s">
        <v>49</v>
      </c>
      <c r="B517" s="34">
        <v>40021</v>
      </c>
      <c r="C517">
        <v>12</v>
      </c>
      <c r="D517">
        <v>1.795633</v>
      </c>
      <c r="E517">
        <v>1.928793</v>
      </c>
      <c r="F517">
        <v>-0.13316</v>
      </c>
      <c r="G517">
        <v>96</v>
      </c>
      <c r="H517">
        <v>-0.24738869999999999</v>
      </c>
      <c r="I517">
        <v>-0.17990149999999999</v>
      </c>
      <c r="J517">
        <v>-0.13316</v>
      </c>
      <c r="K517">
        <v>-8.6418599999999998E-2</v>
      </c>
      <c r="L517">
        <v>-1.8931400000000001E-2</v>
      </c>
      <c r="M517">
        <v>8.9133100000000007E-2</v>
      </c>
      <c r="N517">
        <v>7.9447000000000007E-3</v>
      </c>
      <c r="O517">
        <v>66</v>
      </c>
    </row>
    <row r="518" spans="1:15">
      <c r="A518" t="s">
        <v>49</v>
      </c>
      <c r="B518" s="34">
        <v>40021</v>
      </c>
      <c r="C518">
        <v>13</v>
      </c>
      <c r="D518">
        <v>1.8559870000000001</v>
      </c>
      <c r="E518">
        <v>1.9427730000000001</v>
      </c>
      <c r="F518">
        <v>-8.6785500000000002E-2</v>
      </c>
      <c r="G518">
        <v>98.5</v>
      </c>
      <c r="H518">
        <v>-0.2010142</v>
      </c>
      <c r="I518">
        <v>-0.13352700000000001</v>
      </c>
      <c r="J518">
        <v>-8.6785500000000002E-2</v>
      </c>
      <c r="K518">
        <v>-4.0044099999999999E-2</v>
      </c>
      <c r="L518">
        <v>2.7443100000000002E-2</v>
      </c>
      <c r="M518">
        <v>8.9133100000000007E-2</v>
      </c>
      <c r="N518">
        <v>7.9447000000000007E-3</v>
      </c>
      <c r="O518">
        <v>66</v>
      </c>
    </row>
    <row r="519" spans="1:15">
      <c r="A519" t="s">
        <v>49</v>
      </c>
      <c r="B519" s="34">
        <v>40021</v>
      </c>
      <c r="C519">
        <v>14</v>
      </c>
      <c r="D519">
        <v>1.9393039999999999</v>
      </c>
      <c r="E519">
        <v>1.9061159999999999</v>
      </c>
      <c r="F519">
        <v>3.3188200000000001E-2</v>
      </c>
      <c r="G519">
        <v>100.5</v>
      </c>
      <c r="H519">
        <v>-8.1040399999999999E-2</v>
      </c>
      <c r="I519">
        <v>-1.35532E-2</v>
      </c>
      <c r="J519">
        <v>3.3188200000000001E-2</v>
      </c>
      <c r="K519">
        <v>7.9929700000000006E-2</v>
      </c>
      <c r="L519">
        <v>0.14741689999999999</v>
      </c>
      <c r="M519">
        <v>8.9133100000000007E-2</v>
      </c>
      <c r="N519">
        <v>7.9447000000000007E-3</v>
      </c>
      <c r="O519">
        <v>66</v>
      </c>
    </row>
    <row r="520" spans="1:15">
      <c r="A520" t="s">
        <v>49</v>
      </c>
      <c r="B520" s="34">
        <v>40021</v>
      </c>
      <c r="C520">
        <v>15</v>
      </c>
      <c r="D520">
        <v>2.0167220000000001</v>
      </c>
      <c r="E520">
        <v>1.8617170000000001</v>
      </c>
      <c r="F520">
        <v>0.15500559999999999</v>
      </c>
      <c r="G520">
        <v>102.5</v>
      </c>
      <c r="H520">
        <v>4.0777000000000001E-2</v>
      </c>
      <c r="I520">
        <v>0.1082642</v>
      </c>
      <c r="J520">
        <v>0.15500559999999999</v>
      </c>
      <c r="K520">
        <v>0.20174710000000001</v>
      </c>
      <c r="L520">
        <v>0.26923429999999998</v>
      </c>
      <c r="M520">
        <v>8.9133100000000007E-2</v>
      </c>
      <c r="N520">
        <v>7.9447000000000007E-3</v>
      </c>
      <c r="O520">
        <v>66</v>
      </c>
    </row>
    <row r="521" spans="1:15">
      <c r="A521" t="s">
        <v>49</v>
      </c>
      <c r="B521" s="34">
        <v>40021</v>
      </c>
      <c r="C521">
        <v>16</v>
      </c>
      <c r="D521">
        <v>2.0484740000000001</v>
      </c>
      <c r="E521">
        <v>1.8385199999999999</v>
      </c>
      <c r="F521">
        <v>0.2099541</v>
      </c>
      <c r="G521">
        <v>103.5</v>
      </c>
      <c r="H521">
        <v>9.5725500000000005E-2</v>
      </c>
      <c r="I521">
        <v>0.16321269999999999</v>
      </c>
      <c r="J521">
        <v>0.2099541</v>
      </c>
      <c r="K521">
        <v>0.25669550000000002</v>
      </c>
      <c r="L521">
        <v>0.32418279999999999</v>
      </c>
      <c r="M521">
        <v>8.9133100000000007E-2</v>
      </c>
      <c r="N521">
        <v>7.9447000000000007E-3</v>
      </c>
      <c r="O521">
        <v>66</v>
      </c>
    </row>
    <row r="522" spans="1:15">
      <c r="A522" t="s">
        <v>49</v>
      </c>
      <c r="B522" s="34">
        <v>40021</v>
      </c>
      <c r="C522">
        <v>17</v>
      </c>
      <c r="D522">
        <v>1.8832739999999999</v>
      </c>
      <c r="E522">
        <v>1.6297809999999999</v>
      </c>
      <c r="F522">
        <v>0.25349379999999999</v>
      </c>
      <c r="G522">
        <v>104</v>
      </c>
      <c r="H522">
        <v>0.13926520000000001</v>
      </c>
      <c r="I522">
        <v>0.2067524</v>
      </c>
      <c r="J522">
        <v>0.25349379999999999</v>
      </c>
      <c r="K522">
        <v>0.30023529999999998</v>
      </c>
      <c r="L522">
        <v>0.36772250000000001</v>
      </c>
      <c r="M522">
        <v>8.9133100000000007E-2</v>
      </c>
      <c r="N522">
        <v>7.9447000000000007E-3</v>
      </c>
      <c r="O522">
        <v>66</v>
      </c>
    </row>
    <row r="523" spans="1:15">
      <c r="A523" t="s">
        <v>49</v>
      </c>
      <c r="B523" s="34">
        <v>40021</v>
      </c>
      <c r="C523">
        <v>18</v>
      </c>
      <c r="D523">
        <v>1.675333</v>
      </c>
      <c r="E523">
        <v>1.4285559999999999</v>
      </c>
      <c r="F523">
        <v>0.24677750000000001</v>
      </c>
      <c r="G523">
        <v>104</v>
      </c>
      <c r="H523">
        <v>0.1325489</v>
      </c>
      <c r="I523">
        <v>0.20003609999999999</v>
      </c>
      <c r="J523">
        <v>0.24677750000000001</v>
      </c>
      <c r="K523">
        <v>0.29351899999999997</v>
      </c>
      <c r="L523">
        <v>0.3610062</v>
      </c>
      <c r="M523">
        <v>8.9133100000000007E-2</v>
      </c>
      <c r="N523">
        <v>7.9447000000000007E-3</v>
      </c>
      <c r="O523">
        <v>66</v>
      </c>
    </row>
    <row r="524" spans="1:15">
      <c r="A524" t="s">
        <v>49</v>
      </c>
      <c r="B524" s="34">
        <v>40021</v>
      </c>
      <c r="C524">
        <v>19</v>
      </c>
      <c r="D524">
        <v>1.6206339999999999</v>
      </c>
      <c r="E524">
        <v>1.7498990000000001</v>
      </c>
      <c r="F524">
        <v>-0.12926550000000001</v>
      </c>
      <c r="G524">
        <v>103.5</v>
      </c>
      <c r="H524">
        <v>-0.24349419999999999</v>
      </c>
      <c r="I524">
        <v>-0.176007</v>
      </c>
      <c r="J524">
        <v>-0.12926550000000001</v>
      </c>
      <c r="K524">
        <v>-8.2524100000000003E-2</v>
      </c>
      <c r="L524">
        <v>-1.5036900000000001E-2</v>
      </c>
      <c r="M524">
        <v>8.9133100000000007E-2</v>
      </c>
      <c r="N524">
        <v>7.9447000000000007E-3</v>
      </c>
      <c r="O524">
        <v>66</v>
      </c>
    </row>
    <row r="525" spans="1:15">
      <c r="A525" t="s">
        <v>49</v>
      </c>
      <c r="B525" s="34">
        <v>40021</v>
      </c>
      <c r="C525">
        <v>20</v>
      </c>
      <c r="D525">
        <v>1.6342680000000001</v>
      </c>
      <c r="E525">
        <v>1.761463</v>
      </c>
      <c r="F525">
        <v>-0.12719420000000001</v>
      </c>
      <c r="G525">
        <v>101.5</v>
      </c>
      <c r="H525">
        <v>-0.2414229</v>
      </c>
      <c r="I525">
        <v>-0.1739357</v>
      </c>
      <c r="J525">
        <v>-0.12719420000000001</v>
      </c>
      <c r="K525">
        <v>-8.0452800000000005E-2</v>
      </c>
      <c r="L525">
        <v>-1.2965600000000001E-2</v>
      </c>
      <c r="M525">
        <v>8.9133100000000007E-2</v>
      </c>
      <c r="N525">
        <v>7.9447000000000007E-3</v>
      </c>
      <c r="O525">
        <v>66</v>
      </c>
    </row>
    <row r="526" spans="1:15">
      <c r="A526" t="s">
        <v>49</v>
      </c>
      <c r="B526" s="34">
        <v>40021</v>
      </c>
      <c r="C526">
        <v>21</v>
      </c>
      <c r="D526">
        <v>1.6967719999999999</v>
      </c>
      <c r="E526">
        <v>1.7497290000000001</v>
      </c>
      <c r="F526">
        <v>-5.2956999999999997E-2</v>
      </c>
      <c r="G526">
        <v>98.5</v>
      </c>
      <c r="H526">
        <v>-0.16718569999999999</v>
      </c>
      <c r="I526">
        <v>-9.9698400000000006E-2</v>
      </c>
      <c r="J526">
        <v>-5.2956999999999997E-2</v>
      </c>
      <c r="K526">
        <v>-6.2155999999999999E-3</v>
      </c>
      <c r="L526">
        <v>6.1271600000000002E-2</v>
      </c>
      <c r="M526">
        <v>8.9133100000000007E-2</v>
      </c>
      <c r="N526">
        <v>7.9447000000000007E-3</v>
      </c>
      <c r="O526">
        <v>66</v>
      </c>
    </row>
    <row r="527" spans="1:15">
      <c r="A527" t="s">
        <v>49</v>
      </c>
      <c r="B527" s="34">
        <v>40021</v>
      </c>
      <c r="C527">
        <v>22</v>
      </c>
      <c r="D527">
        <v>1.579053</v>
      </c>
      <c r="E527">
        <v>1.618428</v>
      </c>
      <c r="F527">
        <v>-3.9375199999999999E-2</v>
      </c>
      <c r="G527">
        <v>96.5</v>
      </c>
      <c r="H527">
        <v>-0.15360380000000001</v>
      </c>
      <c r="I527">
        <v>-8.6116600000000001E-2</v>
      </c>
      <c r="J527">
        <v>-3.9375199999999999E-2</v>
      </c>
      <c r="K527">
        <v>7.3663000000000001E-3</v>
      </c>
      <c r="L527">
        <v>7.4853500000000003E-2</v>
      </c>
      <c r="M527">
        <v>8.9133100000000007E-2</v>
      </c>
      <c r="N527">
        <v>7.9447000000000007E-3</v>
      </c>
      <c r="O527">
        <v>66</v>
      </c>
    </row>
    <row r="528" spans="1:15">
      <c r="A528" t="s">
        <v>49</v>
      </c>
      <c r="B528" s="34">
        <v>40021</v>
      </c>
      <c r="C528">
        <v>23</v>
      </c>
      <c r="D528">
        <v>1.253368</v>
      </c>
      <c r="E528">
        <v>1.2848580000000001</v>
      </c>
      <c r="F528">
        <v>-3.1490700000000003E-2</v>
      </c>
      <c r="G528">
        <v>93.5</v>
      </c>
      <c r="H528">
        <v>-0.1457193</v>
      </c>
      <c r="I528">
        <v>-7.8232099999999999E-2</v>
      </c>
      <c r="J528">
        <v>-3.1490700000000003E-2</v>
      </c>
      <c r="K528">
        <v>1.52508E-2</v>
      </c>
      <c r="L528">
        <v>8.2738000000000006E-2</v>
      </c>
      <c r="M528">
        <v>8.9133100000000007E-2</v>
      </c>
      <c r="N528">
        <v>7.9447000000000007E-3</v>
      </c>
      <c r="O528">
        <v>66</v>
      </c>
    </row>
    <row r="529" spans="1:15">
      <c r="A529" t="s">
        <v>49</v>
      </c>
      <c r="B529" s="34">
        <v>40021</v>
      </c>
      <c r="C529">
        <v>24</v>
      </c>
      <c r="D529">
        <v>0.99377409999999999</v>
      </c>
      <c r="E529">
        <v>1.0145869999999999</v>
      </c>
      <c r="F529">
        <v>-2.08133E-2</v>
      </c>
      <c r="G529">
        <v>89.5</v>
      </c>
      <c r="H529">
        <v>-0.135042</v>
      </c>
      <c r="I529">
        <v>-6.7554799999999998E-2</v>
      </c>
      <c r="J529">
        <v>-2.08133E-2</v>
      </c>
      <c r="K529">
        <v>2.5928099999999999E-2</v>
      </c>
      <c r="L529">
        <v>9.3415300000000007E-2</v>
      </c>
      <c r="M529">
        <v>8.9133100000000007E-2</v>
      </c>
      <c r="N529">
        <v>7.9447000000000007E-3</v>
      </c>
      <c r="O529">
        <v>66</v>
      </c>
    </row>
    <row r="530" spans="1:15">
      <c r="A530" t="s">
        <v>49</v>
      </c>
      <c r="B530" s="34">
        <v>40035</v>
      </c>
      <c r="C530">
        <v>1</v>
      </c>
      <c r="D530">
        <v>0.55905369999999999</v>
      </c>
      <c r="E530">
        <v>0.56272540000000004</v>
      </c>
      <c r="F530">
        <v>-3.6717E-3</v>
      </c>
      <c r="G530">
        <v>81.5</v>
      </c>
      <c r="H530">
        <v>-0.1179003</v>
      </c>
      <c r="I530">
        <v>-5.0413100000000002E-2</v>
      </c>
      <c r="J530">
        <v>-3.6717E-3</v>
      </c>
      <c r="K530">
        <v>4.3069799999999998E-2</v>
      </c>
      <c r="L530">
        <v>0.110557</v>
      </c>
      <c r="M530">
        <v>8.9133100000000007E-2</v>
      </c>
      <c r="N530">
        <v>7.9447000000000007E-3</v>
      </c>
      <c r="O530">
        <v>66</v>
      </c>
    </row>
    <row r="531" spans="1:15">
      <c r="A531" t="s">
        <v>49</v>
      </c>
      <c r="B531" s="34">
        <v>40035</v>
      </c>
      <c r="C531">
        <v>2</v>
      </c>
      <c r="D531">
        <v>0.5333099</v>
      </c>
      <c r="E531">
        <v>0.5329661</v>
      </c>
      <c r="F531">
        <v>3.4370000000000001E-4</v>
      </c>
      <c r="G531">
        <v>79.5</v>
      </c>
      <c r="H531">
        <v>-0.1138849</v>
      </c>
      <c r="I531">
        <v>-4.63977E-2</v>
      </c>
      <c r="J531">
        <v>3.4370000000000001E-4</v>
      </c>
      <c r="K531">
        <v>4.7085099999999998E-2</v>
      </c>
      <c r="L531">
        <v>0.1145724</v>
      </c>
      <c r="M531">
        <v>8.9133100000000007E-2</v>
      </c>
      <c r="N531">
        <v>7.9447000000000007E-3</v>
      </c>
      <c r="O531">
        <v>66</v>
      </c>
    </row>
    <row r="532" spans="1:15">
      <c r="A532" t="s">
        <v>49</v>
      </c>
      <c r="B532" s="34">
        <v>40035</v>
      </c>
      <c r="C532">
        <v>3</v>
      </c>
      <c r="D532">
        <v>0.49239260000000001</v>
      </c>
      <c r="E532">
        <v>0.48710009999999998</v>
      </c>
      <c r="F532">
        <v>5.2925000000000003E-3</v>
      </c>
      <c r="G532">
        <v>77</v>
      </c>
      <c r="H532">
        <v>-0.10893609999999999</v>
      </c>
      <c r="I532">
        <v>-4.1448899999999997E-2</v>
      </c>
      <c r="J532">
        <v>5.2925000000000003E-3</v>
      </c>
      <c r="K532">
        <v>5.2033999999999997E-2</v>
      </c>
      <c r="L532">
        <v>0.11952119999999999</v>
      </c>
      <c r="M532">
        <v>8.9133100000000007E-2</v>
      </c>
      <c r="N532">
        <v>7.9447000000000007E-3</v>
      </c>
      <c r="O532">
        <v>66</v>
      </c>
    </row>
    <row r="533" spans="1:15">
      <c r="A533" t="s">
        <v>49</v>
      </c>
      <c r="B533" s="34">
        <v>40035</v>
      </c>
      <c r="C533">
        <v>4</v>
      </c>
      <c r="D533">
        <v>0.48282599999999998</v>
      </c>
      <c r="E533">
        <v>0.49789830000000002</v>
      </c>
      <c r="F533">
        <v>-1.50723E-2</v>
      </c>
      <c r="G533">
        <v>76.5</v>
      </c>
      <c r="H533">
        <v>-0.129301</v>
      </c>
      <c r="I533">
        <v>-6.1813699999999999E-2</v>
      </c>
      <c r="J533">
        <v>-1.50723E-2</v>
      </c>
      <c r="K533">
        <v>3.1669099999999999E-2</v>
      </c>
      <c r="L533">
        <v>9.9156300000000003E-2</v>
      </c>
      <c r="M533">
        <v>8.9133100000000007E-2</v>
      </c>
      <c r="N533">
        <v>7.9447000000000007E-3</v>
      </c>
      <c r="O533">
        <v>66</v>
      </c>
    </row>
    <row r="534" spans="1:15">
      <c r="A534" t="s">
        <v>49</v>
      </c>
      <c r="B534" s="34">
        <v>40035</v>
      </c>
      <c r="C534">
        <v>5</v>
      </c>
      <c r="D534">
        <v>0.46735460000000001</v>
      </c>
      <c r="E534">
        <v>0.47772740000000002</v>
      </c>
      <c r="F534">
        <v>-1.03728E-2</v>
      </c>
      <c r="G534">
        <v>74</v>
      </c>
      <c r="H534">
        <v>-0.1246014</v>
      </c>
      <c r="I534">
        <v>-5.7114199999999997E-2</v>
      </c>
      <c r="J534">
        <v>-1.03728E-2</v>
      </c>
      <c r="K534">
        <v>3.6368699999999997E-2</v>
      </c>
      <c r="L534">
        <v>0.1038559</v>
      </c>
      <c r="M534">
        <v>8.9133100000000007E-2</v>
      </c>
      <c r="N534">
        <v>7.9447000000000007E-3</v>
      </c>
      <c r="O534">
        <v>66</v>
      </c>
    </row>
    <row r="535" spans="1:15">
      <c r="A535" t="s">
        <v>49</v>
      </c>
      <c r="B535" s="34">
        <v>40035</v>
      </c>
      <c r="C535">
        <v>6</v>
      </c>
      <c r="D535">
        <v>0.46357710000000002</v>
      </c>
      <c r="E535">
        <v>0.47908020000000001</v>
      </c>
      <c r="F535">
        <v>-1.5502999999999999E-2</v>
      </c>
      <c r="G535">
        <v>73.5</v>
      </c>
      <c r="H535">
        <v>-0.12973170000000001</v>
      </c>
      <c r="I535">
        <v>-6.2244500000000001E-2</v>
      </c>
      <c r="J535">
        <v>-1.5502999999999999E-2</v>
      </c>
      <c r="K535">
        <v>3.12384E-2</v>
      </c>
      <c r="L535">
        <v>9.8725599999999997E-2</v>
      </c>
      <c r="M535">
        <v>8.9133100000000007E-2</v>
      </c>
      <c r="N535">
        <v>7.9447000000000007E-3</v>
      </c>
      <c r="O535">
        <v>66</v>
      </c>
    </row>
    <row r="536" spans="1:15">
      <c r="A536" t="s">
        <v>49</v>
      </c>
      <c r="B536" s="34">
        <v>40035</v>
      </c>
      <c r="C536">
        <v>7</v>
      </c>
      <c r="D536">
        <v>0.4116302</v>
      </c>
      <c r="E536">
        <v>0.41759279999999999</v>
      </c>
      <c r="F536">
        <v>-5.9626000000000002E-3</v>
      </c>
      <c r="G536">
        <v>74</v>
      </c>
      <c r="H536">
        <v>-0.1201913</v>
      </c>
      <c r="I536">
        <v>-5.2704000000000001E-2</v>
      </c>
      <c r="J536">
        <v>-5.9626000000000002E-3</v>
      </c>
      <c r="K536">
        <v>4.0778799999999997E-2</v>
      </c>
      <c r="L536">
        <v>0.108266</v>
      </c>
      <c r="M536">
        <v>8.9133100000000007E-2</v>
      </c>
      <c r="N536">
        <v>7.9447000000000007E-3</v>
      </c>
      <c r="O536">
        <v>66</v>
      </c>
    </row>
    <row r="537" spans="1:15">
      <c r="A537" t="s">
        <v>49</v>
      </c>
      <c r="B537" s="34">
        <v>40035</v>
      </c>
      <c r="C537">
        <v>8</v>
      </c>
      <c r="D537">
        <v>0.52085780000000004</v>
      </c>
      <c r="E537">
        <v>0.52757019999999999</v>
      </c>
      <c r="F537">
        <v>-6.7124999999999997E-3</v>
      </c>
      <c r="G537">
        <v>75</v>
      </c>
      <c r="H537">
        <v>-0.1209411</v>
      </c>
      <c r="I537">
        <v>-5.3453899999999999E-2</v>
      </c>
      <c r="J537">
        <v>-6.7124999999999997E-3</v>
      </c>
      <c r="K537">
        <v>4.0029000000000002E-2</v>
      </c>
      <c r="L537">
        <v>0.10751620000000001</v>
      </c>
      <c r="M537">
        <v>8.9133100000000007E-2</v>
      </c>
      <c r="N537">
        <v>7.9447000000000007E-3</v>
      </c>
      <c r="O537">
        <v>66</v>
      </c>
    </row>
    <row r="538" spans="1:15">
      <c r="A538" t="s">
        <v>49</v>
      </c>
      <c r="B538" s="34">
        <v>40035</v>
      </c>
      <c r="C538">
        <v>9</v>
      </c>
      <c r="D538">
        <v>1.0702389999999999</v>
      </c>
      <c r="E538">
        <v>1.030133</v>
      </c>
      <c r="F538">
        <v>4.0105700000000001E-2</v>
      </c>
      <c r="G538">
        <v>79.5</v>
      </c>
      <c r="H538">
        <v>-7.4122999999999994E-2</v>
      </c>
      <c r="I538">
        <v>-6.6357999999999999E-3</v>
      </c>
      <c r="J538">
        <v>4.0105700000000001E-2</v>
      </c>
      <c r="K538">
        <v>8.6847099999999997E-2</v>
      </c>
      <c r="L538">
        <v>0.15433430000000001</v>
      </c>
      <c r="M538">
        <v>8.9133100000000007E-2</v>
      </c>
      <c r="N538">
        <v>7.9447000000000007E-3</v>
      </c>
      <c r="O538">
        <v>66</v>
      </c>
    </row>
    <row r="539" spans="1:15">
      <c r="A539" t="s">
        <v>49</v>
      </c>
      <c r="B539" s="34">
        <v>40035</v>
      </c>
      <c r="C539">
        <v>10</v>
      </c>
      <c r="D539">
        <v>1.262051</v>
      </c>
      <c r="E539">
        <v>1.3172360000000001</v>
      </c>
      <c r="F539">
        <v>-5.5185600000000001E-2</v>
      </c>
      <c r="G539">
        <v>83.5</v>
      </c>
      <c r="H539">
        <v>-0.16941419999999999</v>
      </c>
      <c r="I539">
        <v>-0.101927</v>
      </c>
      <c r="J539">
        <v>-5.5185600000000001E-2</v>
      </c>
      <c r="K539">
        <v>-8.4442000000000007E-3</v>
      </c>
      <c r="L539">
        <v>5.9043100000000001E-2</v>
      </c>
      <c r="M539">
        <v>8.9133100000000007E-2</v>
      </c>
      <c r="N539">
        <v>7.9447000000000007E-3</v>
      </c>
      <c r="O539">
        <v>66</v>
      </c>
    </row>
    <row r="540" spans="1:15">
      <c r="A540" t="s">
        <v>49</v>
      </c>
      <c r="B540" s="34">
        <v>40035</v>
      </c>
      <c r="C540">
        <v>11</v>
      </c>
      <c r="D540">
        <v>1.3961250000000001</v>
      </c>
      <c r="E540">
        <v>1.452151</v>
      </c>
      <c r="F540">
        <v>-5.6025999999999999E-2</v>
      </c>
      <c r="G540">
        <v>87</v>
      </c>
      <c r="H540">
        <v>-0.17025460000000001</v>
      </c>
      <c r="I540">
        <v>-0.10276739999999999</v>
      </c>
      <c r="J540">
        <v>-5.6025999999999999E-2</v>
      </c>
      <c r="K540">
        <v>-9.2844999999999994E-3</v>
      </c>
      <c r="L540">
        <v>5.8202700000000003E-2</v>
      </c>
      <c r="M540">
        <v>8.9133100000000007E-2</v>
      </c>
      <c r="N540">
        <v>7.9447000000000007E-3</v>
      </c>
      <c r="O540">
        <v>66</v>
      </c>
    </row>
    <row r="541" spans="1:15">
      <c r="A541" t="s">
        <v>49</v>
      </c>
      <c r="B541" s="34">
        <v>40035</v>
      </c>
      <c r="C541">
        <v>12</v>
      </c>
      <c r="D541">
        <v>1.567887</v>
      </c>
      <c r="E541">
        <v>1.6211500000000001</v>
      </c>
      <c r="F541">
        <v>-5.3263199999999997E-2</v>
      </c>
      <c r="G541">
        <v>91</v>
      </c>
      <c r="H541">
        <v>-0.1674919</v>
      </c>
      <c r="I541">
        <v>-0.1000047</v>
      </c>
      <c r="J541">
        <v>-5.3263199999999997E-2</v>
      </c>
      <c r="K541">
        <v>-6.5218000000000003E-3</v>
      </c>
      <c r="L541">
        <v>6.0965400000000003E-2</v>
      </c>
      <c r="M541">
        <v>8.9133100000000007E-2</v>
      </c>
      <c r="N541">
        <v>7.9447000000000007E-3</v>
      </c>
      <c r="O541">
        <v>66</v>
      </c>
    </row>
    <row r="542" spans="1:15">
      <c r="A542" t="s">
        <v>49</v>
      </c>
      <c r="B542" s="34">
        <v>40035</v>
      </c>
      <c r="C542">
        <v>13</v>
      </c>
      <c r="D542">
        <v>1.6253409999999999</v>
      </c>
      <c r="E542">
        <v>1.6457079999999999</v>
      </c>
      <c r="F542">
        <v>-2.0367199999999998E-2</v>
      </c>
      <c r="G542">
        <v>93.5</v>
      </c>
      <c r="H542">
        <v>-0.13459589999999999</v>
      </c>
      <c r="I542">
        <v>-6.7108699999999993E-2</v>
      </c>
      <c r="J542">
        <v>-2.0367199999999998E-2</v>
      </c>
      <c r="K542">
        <v>2.63742E-2</v>
      </c>
      <c r="L542">
        <v>9.3861399999999998E-2</v>
      </c>
      <c r="M542">
        <v>8.9133100000000007E-2</v>
      </c>
      <c r="N542">
        <v>7.9447000000000007E-3</v>
      </c>
      <c r="O542">
        <v>66</v>
      </c>
    </row>
    <row r="543" spans="1:15">
      <c r="A543" t="s">
        <v>49</v>
      </c>
      <c r="B543" s="34">
        <v>40035</v>
      </c>
      <c r="C543">
        <v>14</v>
      </c>
      <c r="D543">
        <v>1.69445</v>
      </c>
      <c r="E543">
        <v>1.690053</v>
      </c>
      <c r="F543">
        <v>4.3977E-3</v>
      </c>
      <c r="G543">
        <v>95.5</v>
      </c>
      <c r="H543">
        <v>-0.109831</v>
      </c>
      <c r="I543">
        <v>-4.2343800000000001E-2</v>
      </c>
      <c r="J543">
        <v>4.3977E-3</v>
      </c>
      <c r="K543">
        <v>5.11391E-2</v>
      </c>
      <c r="L543">
        <v>0.1186263</v>
      </c>
      <c r="M543">
        <v>8.9133100000000007E-2</v>
      </c>
      <c r="N543">
        <v>7.9447000000000007E-3</v>
      </c>
      <c r="O543">
        <v>66</v>
      </c>
    </row>
    <row r="544" spans="1:15">
      <c r="A544" t="s">
        <v>49</v>
      </c>
      <c r="B544" s="34">
        <v>40035</v>
      </c>
      <c r="C544">
        <v>15</v>
      </c>
      <c r="D544">
        <v>1.744723</v>
      </c>
      <c r="E544">
        <v>1.547763</v>
      </c>
      <c r="F544">
        <v>0.19696</v>
      </c>
      <c r="G544">
        <v>96.5</v>
      </c>
      <c r="H544">
        <v>8.2731299999999994E-2</v>
      </c>
      <c r="I544">
        <v>0.1502185</v>
      </c>
      <c r="J544">
        <v>0.19696</v>
      </c>
      <c r="K544">
        <v>0.24370140000000001</v>
      </c>
      <c r="L544">
        <v>0.31118859999999998</v>
      </c>
      <c r="M544">
        <v>8.9133100000000007E-2</v>
      </c>
      <c r="N544">
        <v>7.9447000000000007E-3</v>
      </c>
      <c r="O544">
        <v>66</v>
      </c>
    </row>
    <row r="545" spans="1:15">
      <c r="A545" t="s">
        <v>49</v>
      </c>
      <c r="B545" s="34">
        <v>40035</v>
      </c>
      <c r="C545">
        <v>16</v>
      </c>
      <c r="D545">
        <v>1.7895030000000001</v>
      </c>
      <c r="E545">
        <v>1.5054270000000001</v>
      </c>
      <c r="F545">
        <v>0.28407539999999998</v>
      </c>
      <c r="G545">
        <v>97.5</v>
      </c>
      <c r="H545">
        <v>0.16984669999999999</v>
      </c>
      <c r="I545">
        <v>0.23733389999999999</v>
      </c>
      <c r="J545">
        <v>0.28407539999999998</v>
      </c>
      <c r="K545">
        <v>0.33081680000000002</v>
      </c>
      <c r="L545">
        <v>0.39830399999999999</v>
      </c>
      <c r="M545">
        <v>8.9133100000000007E-2</v>
      </c>
      <c r="N545">
        <v>7.9447000000000007E-3</v>
      </c>
      <c r="O545">
        <v>66</v>
      </c>
    </row>
    <row r="546" spans="1:15">
      <c r="A546" t="s">
        <v>49</v>
      </c>
      <c r="B546" s="34">
        <v>40035</v>
      </c>
      <c r="C546">
        <v>17</v>
      </c>
      <c r="D546">
        <v>1.668774</v>
      </c>
      <c r="E546">
        <v>1.36165</v>
      </c>
      <c r="F546">
        <v>0.3071237</v>
      </c>
      <c r="G546">
        <v>98.5</v>
      </c>
      <c r="H546">
        <v>0.19289500000000001</v>
      </c>
      <c r="I546">
        <v>0.26038220000000001</v>
      </c>
      <c r="J546">
        <v>0.3071237</v>
      </c>
      <c r="K546">
        <v>0.35386509999999999</v>
      </c>
      <c r="L546">
        <v>0.42135230000000001</v>
      </c>
      <c r="M546">
        <v>8.9133100000000007E-2</v>
      </c>
      <c r="N546">
        <v>7.9447000000000007E-3</v>
      </c>
      <c r="O546">
        <v>66</v>
      </c>
    </row>
    <row r="547" spans="1:15">
      <c r="A547" t="s">
        <v>49</v>
      </c>
      <c r="B547" s="34">
        <v>40035</v>
      </c>
      <c r="C547">
        <v>18</v>
      </c>
      <c r="D547">
        <v>1.504389</v>
      </c>
      <c r="E547">
        <v>1.2063280000000001</v>
      </c>
      <c r="F547">
        <v>0.29806110000000002</v>
      </c>
      <c r="G547">
        <v>99</v>
      </c>
      <c r="H547">
        <v>0.18383250000000001</v>
      </c>
      <c r="I547">
        <v>0.25131969999999998</v>
      </c>
      <c r="J547">
        <v>0.29806110000000002</v>
      </c>
      <c r="K547">
        <v>0.34480260000000001</v>
      </c>
      <c r="L547">
        <v>0.41228979999999998</v>
      </c>
      <c r="M547">
        <v>8.9133100000000007E-2</v>
      </c>
      <c r="N547">
        <v>7.9447000000000007E-3</v>
      </c>
      <c r="O547">
        <v>66</v>
      </c>
    </row>
    <row r="548" spans="1:15">
      <c r="A548" t="s">
        <v>49</v>
      </c>
      <c r="B548" s="34">
        <v>40035</v>
      </c>
      <c r="C548">
        <v>19</v>
      </c>
      <c r="D548">
        <v>1.4190480000000001</v>
      </c>
      <c r="E548">
        <v>1.594287</v>
      </c>
      <c r="F548">
        <v>-0.17523839999999999</v>
      </c>
      <c r="G548">
        <v>98</v>
      </c>
      <c r="H548">
        <v>-0.28946699999999997</v>
      </c>
      <c r="I548">
        <v>-0.2219798</v>
      </c>
      <c r="J548">
        <v>-0.17523839999999999</v>
      </c>
      <c r="K548">
        <v>-0.1284969</v>
      </c>
      <c r="L548">
        <v>-6.10097E-2</v>
      </c>
      <c r="M548">
        <v>8.9133100000000007E-2</v>
      </c>
      <c r="N548">
        <v>7.9447000000000007E-3</v>
      </c>
      <c r="O548">
        <v>66</v>
      </c>
    </row>
    <row r="549" spans="1:15">
      <c r="A549" t="s">
        <v>49</v>
      </c>
      <c r="B549" s="34">
        <v>40035</v>
      </c>
      <c r="C549">
        <v>20</v>
      </c>
      <c r="D549">
        <v>1.4727950000000001</v>
      </c>
      <c r="E549">
        <v>1.557069</v>
      </c>
      <c r="F549">
        <v>-8.4274100000000005E-2</v>
      </c>
      <c r="G549">
        <v>96</v>
      </c>
      <c r="H549">
        <v>-0.1985027</v>
      </c>
      <c r="I549">
        <v>-0.13101550000000001</v>
      </c>
      <c r="J549">
        <v>-8.4274100000000005E-2</v>
      </c>
      <c r="K549">
        <v>-3.7532599999999999E-2</v>
      </c>
      <c r="L549">
        <v>2.9954600000000001E-2</v>
      </c>
      <c r="M549">
        <v>8.9133100000000007E-2</v>
      </c>
      <c r="N549">
        <v>7.9447000000000007E-3</v>
      </c>
      <c r="O549">
        <v>66</v>
      </c>
    </row>
    <row r="550" spans="1:15">
      <c r="A550" t="s">
        <v>49</v>
      </c>
      <c r="B550" s="34">
        <v>40035</v>
      </c>
      <c r="C550">
        <v>21</v>
      </c>
      <c r="D550">
        <v>1.531819</v>
      </c>
      <c r="E550">
        <v>1.5367999999999999</v>
      </c>
      <c r="F550">
        <v>-4.9801999999999997E-3</v>
      </c>
      <c r="G550">
        <v>93</v>
      </c>
      <c r="H550">
        <v>-0.11920890000000001</v>
      </c>
      <c r="I550">
        <v>-5.17216E-2</v>
      </c>
      <c r="J550">
        <v>-4.9801999999999997E-3</v>
      </c>
      <c r="K550">
        <v>4.1761199999999998E-2</v>
      </c>
      <c r="L550">
        <v>0.1092484</v>
      </c>
      <c r="M550">
        <v>8.9133100000000007E-2</v>
      </c>
      <c r="N550">
        <v>7.9447000000000007E-3</v>
      </c>
      <c r="O550">
        <v>66</v>
      </c>
    </row>
    <row r="551" spans="1:15">
      <c r="A551" t="s">
        <v>49</v>
      </c>
      <c r="B551" s="34">
        <v>40035</v>
      </c>
      <c r="C551">
        <v>22</v>
      </c>
      <c r="D551">
        <v>1.3968689999999999</v>
      </c>
      <c r="E551">
        <v>1.372549</v>
      </c>
      <c r="F551">
        <v>2.4320499999999998E-2</v>
      </c>
      <c r="G551">
        <v>89.5</v>
      </c>
      <c r="H551">
        <v>-8.9908100000000005E-2</v>
      </c>
      <c r="I551">
        <v>-2.2420900000000001E-2</v>
      </c>
      <c r="J551">
        <v>2.4320499999999998E-2</v>
      </c>
      <c r="K551">
        <v>7.1061899999999997E-2</v>
      </c>
      <c r="L551">
        <v>0.13854920000000001</v>
      </c>
      <c r="M551">
        <v>8.9133100000000007E-2</v>
      </c>
      <c r="N551">
        <v>7.9447000000000007E-3</v>
      </c>
      <c r="O551">
        <v>66</v>
      </c>
    </row>
    <row r="552" spans="1:15">
      <c r="A552" t="s">
        <v>49</v>
      </c>
      <c r="B552" s="34">
        <v>40035</v>
      </c>
      <c r="C552">
        <v>23</v>
      </c>
      <c r="D552">
        <v>1.122395</v>
      </c>
      <c r="E552">
        <v>1.0716479999999999</v>
      </c>
      <c r="F552">
        <v>5.0747E-2</v>
      </c>
      <c r="G552">
        <v>86</v>
      </c>
      <c r="H552">
        <v>-6.3481700000000002E-2</v>
      </c>
      <c r="I552">
        <v>4.0055999999999998E-3</v>
      </c>
      <c r="J552">
        <v>5.0747E-2</v>
      </c>
      <c r="K552">
        <v>9.7488400000000003E-2</v>
      </c>
      <c r="L552">
        <v>0.1649756</v>
      </c>
      <c r="M552">
        <v>8.9133100000000007E-2</v>
      </c>
      <c r="N552">
        <v>7.9447000000000007E-3</v>
      </c>
      <c r="O552">
        <v>66</v>
      </c>
    </row>
    <row r="553" spans="1:15">
      <c r="A553" t="s">
        <v>49</v>
      </c>
      <c r="B553" s="34">
        <v>40035</v>
      </c>
      <c r="C553">
        <v>24</v>
      </c>
      <c r="D553">
        <v>0.91593979999999997</v>
      </c>
      <c r="E553">
        <v>0.89713719999999997</v>
      </c>
      <c r="F553">
        <v>1.8802699999999999E-2</v>
      </c>
      <c r="G553">
        <v>85</v>
      </c>
      <c r="H553">
        <v>-9.5425999999999997E-2</v>
      </c>
      <c r="I553">
        <v>-2.79388E-2</v>
      </c>
      <c r="J553">
        <v>1.8802699999999999E-2</v>
      </c>
      <c r="K553">
        <v>6.5544099999999994E-2</v>
      </c>
      <c r="L553">
        <v>0.13303129999999999</v>
      </c>
      <c r="M553">
        <v>8.9133100000000007E-2</v>
      </c>
      <c r="N553">
        <v>7.9447000000000007E-3</v>
      </c>
      <c r="O553">
        <v>66</v>
      </c>
    </row>
    <row r="554" spans="1:15">
      <c r="A554" t="s">
        <v>49</v>
      </c>
      <c r="B554" s="34">
        <v>40036</v>
      </c>
      <c r="C554">
        <v>1</v>
      </c>
      <c r="D554">
        <v>0.55714229999999998</v>
      </c>
      <c r="E554">
        <v>0.56206940000000005</v>
      </c>
      <c r="F554">
        <v>-4.9271000000000002E-3</v>
      </c>
      <c r="G554">
        <v>83</v>
      </c>
      <c r="H554">
        <v>-0.11915580000000001</v>
      </c>
      <c r="I554">
        <v>-5.1668600000000002E-2</v>
      </c>
      <c r="J554">
        <v>-4.9271000000000002E-3</v>
      </c>
      <c r="K554">
        <v>4.1814299999999999E-2</v>
      </c>
      <c r="L554">
        <v>0.1093015</v>
      </c>
      <c r="M554">
        <v>8.9133100000000007E-2</v>
      </c>
      <c r="N554">
        <v>7.9447000000000007E-3</v>
      </c>
      <c r="O554">
        <v>66</v>
      </c>
    </row>
    <row r="555" spans="1:15">
      <c r="A555" t="s">
        <v>49</v>
      </c>
      <c r="B555" s="34">
        <v>40036</v>
      </c>
      <c r="C555">
        <v>2</v>
      </c>
      <c r="D555">
        <v>0.5333099</v>
      </c>
      <c r="E555">
        <v>0.5282753</v>
      </c>
      <c r="F555">
        <v>5.0344999999999999E-3</v>
      </c>
      <c r="G555">
        <v>79.5</v>
      </c>
      <c r="H555">
        <v>-0.1091941</v>
      </c>
      <c r="I555">
        <v>-4.1706899999999998E-2</v>
      </c>
      <c r="J555">
        <v>5.0344999999999999E-3</v>
      </c>
      <c r="K555">
        <v>5.1776000000000003E-2</v>
      </c>
      <c r="L555">
        <v>0.1192632</v>
      </c>
      <c r="M555">
        <v>8.9133100000000007E-2</v>
      </c>
      <c r="N555">
        <v>7.9447000000000007E-3</v>
      </c>
      <c r="O555">
        <v>66</v>
      </c>
    </row>
    <row r="556" spans="1:15">
      <c r="A556" t="s">
        <v>49</v>
      </c>
      <c r="B556" s="34">
        <v>40036</v>
      </c>
      <c r="C556">
        <v>3</v>
      </c>
      <c r="D556">
        <v>0.49882379999999998</v>
      </c>
      <c r="E556">
        <v>0.49052380000000001</v>
      </c>
      <c r="F556">
        <v>8.3000999999999995E-3</v>
      </c>
      <c r="G556">
        <v>77.5</v>
      </c>
      <c r="H556">
        <v>-0.1059286</v>
      </c>
      <c r="I556">
        <v>-3.8441400000000001E-2</v>
      </c>
      <c r="J556">
        <v>8.3000999999999995E-3</v>
      </c>
      <c r="K556">
        <v>5.50415E-2</v>
      </c>
      <c r="L556">
        <v>0.1225287</v>
      </c>
      <c r="M556">
        <v>8.9133100000000007E-2</v>
      </c>
      <c r="N556">
        <v>7.9447000000000007E-3</v>
      </c>
      <c r="O556">
        <v>66</v>
      </c>
    </row>
    <row r="557" spans="1:15">
      <c r="A557" t="s">
        <v>49</v>
      </c>
      <c r="B557" s="34">
        <v>40036</v>
      </c>
      <c r="C557">
        <v>4</v>
      </c>
      <c r="D557">
        <v>0.47675410000000001</v>
      </c>
      <c r="E557">
        <v>0.48539320000000002</v>
      </c>
      <c r="F557">
        <v>-8.6390000000000008E-3</v>
      </c>
      <c r="G557">
        <v>76</v>
      </c>
      <c r="H557">
        <v>-0.1228677</v>
      </c>
      <c r="I557">
        <v>-5.5380499999999999E-2</v>
      </c>
      <c r="J557">
        <v>-8.6390000000000008E-3</v>
      </c>
      <c r="K557">
        <v>3.8102400000000002E-2</v>
      </c>
      <c r="L557">
        <v>0.10558960000000001</v>
      </c>
      <c r="M557">
        <v>8.9133100000000007E-2</v>
      </c>
      <c r="N557">
        <v>7.9447000000000007E-3</v>
      </c>
      <c r="O557">
        <v>66</v>
      </c>
    </row>
    <row r="558" spans="1:15">
      <c r="A558" t="s">
        <v>49</v>
      </c>
      <c r="B558" s="34">
        <v>40036</v>
      </c>
      <c r="C558">
        <v>5</v>
      </c>
      <c r="D558">
        <v>0.47570269999999998</v>
      </c>
      <c r="E558">
        <v>0.4836165</v>
      </c>
      <c r="F558">
        <v>-7.9136999999999992E-3</v>
      </c>
      <c r="G558">
        <v>75.5</v>
      </c>
      <c r="H558">
        <v>-0.1221424</v>
      </c>
      <c r="I558">
        <v>-5.4655099999999998E-2</v>
      </c>
      <c r="J558">
        <v>-7.9136999999999992E-3</v>
      </c>
      <c r="K558">
        <v>3.88277E-2</v>
      </c>
      <c r="L558">
        <v>0.1063149</v>
      </c>
      <c r="M558">
        <v>8.9133100000000007E-2</v>
      </c>
      <c r="N558">
        <v>7.9447000000000007E-3</v>
      </c>
      <c r="O558">
        <v>66</v>
      </c>
    </row>
    <row r="559" spans="1:15">
      <c r="A559" t="s">
        <v>49</v>
      </c>
      <c r="B559" s="34">
        <v>40036</v>
      </c>
      <c r="C559">
        <v>6</v>
      </c>
      <c r="D559">
        <v>0.46496890000000002</v>
      </c>
      <c r="E559">
        <v>0.47756270000000001</v>
      </c>
      <c r="F559">
        <v>-1.25938E-2</v>
      </c>
      <c r="G559">
        <v>74.5</v>
      </c>
      <c r="H559">
        <v>-0.1268225</v>
      </c>
      <c r="I559">
        <v>-5.9335199999999998E-2</v>
      </c>
      <c r="J559">
        <v>-1.25938E-2</v>
      </c>
      <c r="K559">
        <v>3.41476E-2</v>
      </c>
      <c r="L559">
        <v>0.1016349</v>
      </c>
      <c r="M559">
        <v>8.9133100000000007E-2</v>
      </c>
      <c r="N559">
        <v>7.9447000000000007E-3</v>
      </c>
      <c r="O559">
        <v>66</v>
      </c>
    </row>
    <row r="560" spans="1:15">
      <c r="A560" t="s">
        <v>49</v>
      </c>
      <c r="B560" s="34">
        <v>40036</v>
      </c>
      <c r="C560">
        <v>7</v>
      </c>
      <c r="D560">
        <v>0.40853869999999998</v>
      </c>
      <c r="E560">
        <v>0.4151321</v>
      </c>
      <c r="F560">
        <v>-6.5934000000000001E-3</v>
      </c>
      <c r="G560">
        <v>75</v>
      </c>
      <c r="H560">
        <v>-0.1208221</v>
      </c>
      <c r="I560">
        <v>-5.3334899999999998E-2</v>
      </c>
      <c r="J560">
        <v>-6.5934000000000001E-3</v>
      </c>
      <c r="K560">
        <v>4.0148000000000003E-2</v>
      </c>
      <c r="L560">
        <v>0.1076352</v>
      </c>
      <c r="M560">
        <v>8.9133100000000007E-2</v>
      </c>
      <c r="N560">
        <v>7.9447000000000007E-3</v>
      </c>
      <c r="O560">
        <v>66</v>
      </c>
    </row>
    <row r="561" spans="1:15">
      <c r="A561" t="s">
        <v>49</v>
      </c>
      <c r="B561" s="34">
        <v>40036</v>
      </c>
      <c r="C561">
        <v>8</v>
      </c>
      <c r="D561">
        <v>0.52227880000000004</v>
      </c>
      <c r="E561">
        <v>0.56117430000000001</v>
      </c>
      <c r="F561">
        <v>-3.88955E-2</v>
      </c>
      <c r="G561">
        <v>79</v>
      </c>
      <c r="H561">
        <v>-0.15312419999999999</v>
      </c>
      <c r="I561">
        <v>-8.5637000000000005E-2</v>
      </c>
      <c r="J561">
        <v>-3.88955E-2</v>
      </c>
      <c r="K561">
        <v>7.8458999999999994E-3</v>
      </c>
      <c r="L561">
        <v>7.53331E-2</v>
      </c>
      <c r="M561">
        <v>8.9133100000000007E-2</v>
      </c>
      <c r="N561">
        <v>7.9447000000000007E-3</v>
      </c>
      <c r="O561">
        <v>66</v>
      </c>
    </row>
    <row r="562" spans="1:15">
      <c r="A562" t="s">
        <v>49</v>
      </c>
      <c r="B562" s="34">
        <v>40036</v>
      </c>
      <c r="C562">
        <v>9</v>
      </c>
      <c r="D562">
        <v>1.1112059999999999</v>
      </c>
      <c r="E562">
        <v>1.2826109999999999</v>
      </c>
      <c r="F562">
        <v>-0.17140569999999999</v>
      </c>
      <c r="G562">
        <v>85</v>
      </c>
      <c r="H562">
        <v>-0.28563430000000001</v>
      </c>
      <c r="I562">
        <v>-0.21814710000000001</v>
      </c>
      <c r="J562">
        <v>-0.17140569999999999</v>
      </c>
      <c r="K562">
        <v>-0.1246642</v>
      </c>
      <c r="L562">
        <v>-5.7176999999999999E-2</v>
      </c>
      <c r="M562">
        <v>8.9133100000000007E-2</v>
      </c>
      <c r="N562">
        <v>7.9447000000000007E-3</v>
      </c>
      <c r="O562">
        <v>66</v>
      </c>
    </row>
    <row r="563" spans="1:15">
      <c r="A563" t="s">
        <v>49</v>
      </c>
      <c r="B563" s="34">
        <v>40036</v>
      </c>
      <c r="C563">
        <v>10</v>
      </c>
      <c r="D563">
        <v>1.3967620000000001</v>
      </c>
      <c r="E563">
        <v>1.5680959999999999</v>
      </c>
      <c r="F563">
        <v>-0.17133429999999999</v>
      </c>
      <c r="G563">
        <v>89.5</v>
      </c>
      <c r="H563">
        <v>-0.28556300000000001</v>
      </c>
      <c r="I563">
        <v>-0.21807579999999999</v>
      </c>
      <c r="J563">
        <v>-0.17133429999999999</v>
      </c>
      <c r="K563">
        <v>-0.12459290000000001</v>
      </c>
      <c r="L563">
        <v>-5.7105700000000002E-2</v>
      </c>
      <c r="M563">
        <v>8.9133100000000007E-2</v>
      </c>
      <c r="N563">
        <v>7.9447000000000007E-3</v>
      </c>
      <c r="O563">
        <v>66</v>
      </c>
    </row>
    <row r="564" spans="1:15">
      <c r="A564" t="s">
        <v>49</v>
      </c>
      <c r="B564" s="34">
        <v>40036</v>
      </c>
      <c r="C564">
        <v>11</v>
      </c>
      <c r="D564">
        <v>1.554319</v>
      </c>
      <c r="E564">
        <v>1.6700459999999999</v>
      </c>
      <c r="F564">
        <v>-0.1157275</v>
      </c>
      <c r="G564">
        <v>92.5</v>
      </c>
      <c r="H564">
        <v>-0.2299562</v>
      </c>
      <c r="I564">
        <v>-0.1624689</v>
      </c>
      <c r="J564">
        <v>-0.1157275</v>
      </c>
      <c r="K564">
        <v>-6.8986099999999995E-2</v>
      </c>
      <c r="L564">
        <v>-1.4988E-3</v>
      </c>
      <c r="M564">
        <v>8.9133100000000007E-2</v>
      </c>
      <c r="N564">
        <v>7.9447000000000007E-3</v>
      </c>
      <c r="O564">
        <v>66</v>
      </c>
    </row>
    <row r="565" spans="1:15">
      <c r="A565" t="s">
        <v>49</v>
      </c>
      <c r="B565" s="34">
        <v>40036</v>
      </c>
      <c r="C565">
        <v>12</v>
      </c>
      <c r="D565">
        <v>1.6884319999999999</v>
      </c>
      <c r="E565">
        <v>1.7903899999999999</v>
      </c>
      <c r="F565">
        <v>-0.1019576</v>
      </c>
      <c r="G565">
        <v>94.5</v>
      </c>
      <c r="H565">
        <v>-0.2161862</v>
      </c>
      <c r="I565">
        <v>-0.148699</v>
      </c>
      <c r="J565">
        <v>-0.1019576</v>
      </c>
      <c r="K565">
        <v>-5.5216099999999997E-2</v>
      </c>
      <c r="L565">
        <v>1.22711E-2</v>
      </c>
      <c r="M565">
        <v>8.9133100000000007E-2</v>
      </c>
      <c r="N565">
        <v>7.9447000000000007E-3</v>
      </c>
      <c r="O565">
        <v>66</v>
      </c>
    </row>
    <row r="566" spans="1:15">
      <c r="A566" t="s">
        <v>49</v>
      </c>
      <c r="B566" s="34">
        <v>40036</v>
      </c>
      <c r="C566">
        <v>13</v>
      </c>
      <c r="D566">
        <v>1.7308060000000001</v>
      </c>
      <c r="E566">
        <v>1.7787520000000001</v>
      </c>
      <c r="F566">
        <v>-4.7946099999999998E-2</v>
      </c>
      <c r="G566">
        <v>96.5</v>
      </c>
      <c r="H566">
        <v>-0.1621747</v>
      </c>
      <c r="I566">
        <v>-9.4687499999999994E-2</v>
      </c>
      <c r="J566">
        <v>-4.7946099999999998E-2</v>
      </c>
      <c r="K566">
        <v>-1.2045999999999999E-3</v>
      </c>
      <c r="L566">
        <v>6.6282599999999997E-2</v>
      </c>
      <c r="M566">
        <v>8.9133100000000007E-2</v>
      </c>
      <c r="N566">
        <v>7.9447000000000007E-3</v>
      </c>
      <c r="O566">
        <v>66</v>
      </c>
    </row>
    <row r="567" spans="1:15">
      <c r="A567" t="s">
        <v>49</v>
      </c>
      <c r="B567" s="34">
        <v>40036</v>
      </c>
      <c r="C567">
        <v>14</v>
      </c>
      <c r="D567">
        <v>1.8080879999999999</v>
      </c>
      <c r="E567">
        <v>1.7688250000000001</v>
      </c>
      <c r="F567">
        <v>3.92623E-2</v>
      </c>
      <c r="G567">
        <v>98.5</v>
      </c>
      <c r="H567">
        <v>-7.49663E-2</v>
      </c>
      <c r="I567">
        <v>-7.4790999999999998E-3</v>
      </c>
      <c r="J567">
        <v>3.92623E-2</v>
      </c>
      <c r="K567">
        <v>8.6003800000000005E-2</v>
      </c>
      <c r="L567">
        <v>0.15349099999999999</v>
      </c>
      <c r="M567">
        <v>8.9133100000000007E-2</v>
      </c>
      <c r="N567">
        <v>7.9447000000000007E-3</v>
      </c>
      <c r="O567">
        <v>66</v>
      </c>
    </row>
    <row r="568" spans="1:15">
      <c r="A568" t="s">
        <v>49</v>
      </c>
      <c r="B568" s="34">
        <v>40036</v>
      </c>
      <c r="C568">
        <v>15</v>
      </c>
      <c r="D568">
        <v>1.8517969999999999</v>
      </c>
      <c r="E568">
        <v>1.627049</v>
      </c>
      <c r="F568">
        <v>0.22474759999999999</v>
      </c>
      <c r="G568">
        <v>99.5</v>
      </c>
      <c r="H568">
        <v>0.1105189</v>
      </c>
      <c r="I568">
        <v>0.1780061</v>
      </c>
      <c r="J568">
        <v>0.22474759999999999</v>
      </c>
      <c r="K568">
        <v>0.27148899999999998</v>
      </c>
      <c r="L568">
        <v>0.33897620000000001</v>
      </c>
      <c r="M568">
        <v>8.9133100000000007E-2</v>
      </c>
      <c r="N568">
        <v>7.9447000000000007E-3</v>
      </c>
      <c r="O568">
        <v>66</v>
      </c>
    </row>
    <row r="569" spans="1:15">
      <c r="A569" t="s">
        <v>49</v>
      </c>
      <c r="B569" s="34">
        <v>40036</v>
      </c>
      <c r="C569">
        <v>16</v>
      </c>
      <c r="D569">
        <v>1.9072499999999999</v>
      </c>
      <c r="E569">
        <v>1.6108629999999999</v>
      </c>
      <c r="F569">
        <v>0.29638690000000001</v>
      </c>
      <c r="G569">
        <v>101</v>
      </c>
      <c r="H569">
        <v>0.1821583</v>
      </c>
      <c r="I569">
        <v>0.24964549999999999</v>
      </c>
      <c r="J569">
        <v>0.29638690000000001</v>
      </c>
      <c r="K569">
        <v>0.3431284</v>
      </c>
      <c r="L569">
        <v>0.41061560000000003</v>
      </c>
      <c r="M569">
        <v>8.9133100000000007E-2</v>
      </c>
      <c r="N569">
        <v>7.9447000000000007E-3</v>
      </c>
      <c r="O569">
        <v>66</v>
      </c>
    </row>
    <row r="570" spans="1:15">
      <c r="A570" t="s">
        <v>49</v>
      </c>
      <c r="B570" s="34">
        <v>40036</v>
      </c>
      <c r="C570">
        <v>17</v>
      </c>
      <c r="D570">
        <v>1.756634</v>
      </c>
      <c r="E570">
        <v>1.4164350000000001</v>
      </c>
      <c r="F570">
        <v>0.34019890000000003</v>
      </c>
      <c r="G570">
        <v>101.5</v>
      </c>
      <c r="H570">
        <v>0.22597030000000001</v>
      </c>
      <c r="I570">
        <v>0.29345749999999998</v>
      </c>
      <c r="J570">
        <v>0.34019890000000003</v>
      </c>
      <c r="K570">
        <v>0.38694030000000001</v>
      </c>
      <c r="L570">
        <v>0.45442759999999999</v>
      </c>
      <c r="M570">
        <v>8.9133100000000007E-2</v>
      </c>
      <c r="N570">
        <v>7.9447000000000007E-3</v>
      </c>
      <c r="O570">
        <v>66</v>
      </c>
    </row>
    <row r="571" spans="1:15">
      <c r="A571" t="s">
        <v>49</v>
      </c>
      <c r="B571" s="34">
        <v>40036</v>
      </c>
      <c r="C571">
        <v>18</v>
      </c>
      <c r="D571">
        <v>1.574125</v>
      </c>
      <c r="E571">
        <v>1.2400880000000001</v>
      </c>
      <c r="F571">
        <v>0.33403650000000001</v>
      </c>
      <c r="G571">
        <v>102</v>
      </c>
      <c r="H571">
        <v>0.2198078</v>
      </c>
      <c r="I571">
        <v>0.28729500000000002</v>
      </c>
      <c r="J571">
        <v>0.33403650000000001</v>
      </c>
      <c r="K571">
        <v>0.3807779</v>
      </c>
      <c r="L571">
        <v>0.44826510000000003</v>
      </c>
      <c r="M571">
        <v>8.9133100000000007E-2</v>
      </c>
      <c r="N571">
        <v>7.9447000000000007E-3</v>
      </c>
      <c r="O571">
        <v>66</v>
      </c>
    </row>
    <row r="572" spans="1:15">
      <c r="A572" t="s">
        <v>49</v>
      </c>
      <c r="B572" s="34">
        <v>40036</v>
      </c>
      <c r="C572">
        <v>19</v>
      </c>
      <c r="D572">
        <v>1.490437</v>
      </c>
      <c r="E572">
        <v>1.584829</v>
      </c>
      <c r="F572">
        <v>-9.4392500000000004E-2</v>
      </c>
      <c r="G572">
        <v>100.5</v>
      </c>
      <c r="H572">
        <v>-0.2086211</v>
      </c>
      <c r="I572">
        <v>-0.14113390000000001</v>
      </c>
      <c r="J572">
        <v>-9.4392500000000004E-2</v>
      </c>
      <c r="K572">
        <v>-4.7650999999999999E-2</v>
      </c>
      <c r="L572">
        <v>1.9836199999999998E-2</v>
      </c>
      <c r="M572">
        <v>8.9133100000000007E-2</v>
      </c>
      <c r="N572">
        <v>7.9447000000000007E-3</v>
      </c>
      <c r="O572">
        <v>66</v>
      </c>
    </row>
    <row r="573" spans="1:15">
      <c r="A573" t="s">
        <v>49</v>
      </c>
      <c r="B573" s="34">
        <v>40036</v>
      </c>
      <c r="C573">
        <v>20</v>
      </c>
      <c r="D573">
        <v>1.489498</v>
      </c>
      <c r="E573">
        <v>1.5725499999999999</v>
      </c>
      <c r="F573">
        <v>-8.3051799999999995E-2</v>
      </c>
      <c r="G573">
        <v>97</v>
      </c>
      <c r="H573">
        <v>-0.1972805</v>
      </c>
      <c r="I573">
        <v>-0.1297933</v>
      </c>
      <c r="J573">
        <v>-8.3051799999999995E-2</v>
      </c>
      <c r="K573">
        <v>-3.63104E-2</v>
      </c>
      <c r="L573">
        <v>3.1176800000000001E-2</v>
      </c>
      <c r="M573">
        <v>8.9133100000000007E-2</v>
      </c>
      <c r="N573">
        <v>7.9447000000000007E-3</v>
      </c>
      <c r="O573">
        <v>66</v>
      </c>
    </row>
    <row r="574" spans="1:15">
      <c r="A574" t="s">
        <v>49</v>
      </c>
      <c r="B574" s="34">
        <v>40036</v>
      </c>
      <c r="C574">
        <v>21</v>
      </c>
      <c r="D574">
        <v>1.56572</v>
      </c>
      <c r="E574">
        <v>1.5773889999999999</v>
      </c>
      <c r="F574">
        <v>-1.1668400000000001E-2</v>
      </c>
      <c r="G574">
        <v>94.5</v>
      </c>
      <c r="H574">
        <v>-0.12589700000000001</v>
      </c>
      <c r="I574">
        <v>-5.8409799999999998E-2</v>
      </c>
      <c r="J574">
        <v>-1.1668400000000001E-2</v>
      </c>
      <c r="K574">
        <v>3.5073E-2</v>
      </c>
      <c r="L574">
        <v>0.10256029999999999</v>
      </c>
      <c r="M574">
        <v>8.9133100000000007E-2</v>
      </c>
      <c r="N574">
        <v>7.9447000000000007E-3</v>
      </c>
      <c r="O574">
        <v>66</v>
      </c>
    </row>
    <row r="575" spans="1:15">
      <c r="A575" t="s">
        <v>49</v>
      </c>
      <c r="B575" s="34">
        <v>40036</v>
      </c>
      <c r="C575">
        <v>22</v>
      </c>
      <c r="D575">
        <v>1.4342280000000001</v>
      </c>
      <c r="E575">
        <v>1.4373530000000001</v>
      </c>
      <c r="F575">
        <v>-3.1250000000000002E-3</v>
      </c>
      <c r="G575">
        <v>92</v>
      </c>
      <c r="H575">
        <v>-0.11735370000000001</v>
      </c>
      <c r="I575">
        <v>-4.9866500000000001E-2</v>
      </c>
      <c r="J575">
        <v>-3.1250000000000002E-3</v>
      </c>
      <c r="K575">
        <v>4.36164E-2</v>
      </c>
      <c r="L575">
        <v>0.1111036</v>
      </c>
      <c r="M575">
        <v>8.9133100000000007E-2</v>
      </c>
      <c r="N575">
        <v>7.9447000000000007E-3</v>
      </c>
      <c r="O575">
        <v>66</v>
      </c>
    </row>
    <row r="576" spans="1:15">
      <c r="A576" t="s">
        <v>49</v>
      </c>
      <c r="B576" s="34">
        <v>40036</v>
      </c>
      <c r="C576">
        <v>23</v>
      </c>
      <c r="D576">
        <v>1.151791</v>
      </c>
      <c r="E576">
        <v>1.1109869999999999</v>
      </c>
      <c r="F576">
        <v>4.0804199999999999E-2</v>
      </c>
      <c r="G576">
        <v>88.5</v>
      </c>
      <c r="H576">
        <v>-7.3424500000000004E-2</v>
      </c>
      <c r="I576">
        <v>-5.9373000000000004E-3</v>
      </c>
      <c r="J576">
        <v>4.0804199999999999E-2</v>
      </c>
      <c r="K576">
        <v>8.7545600000000001E-2</v>
      </c>
      <c r="L576">
        <v>0.1550328</v>
      </c>
      <c r="M576">
        <v>8.9133100000000007E-2</v>
      </c>
      <c r="N576">
        <v>7.9447000000000007E-3</v>
      </c>
      <c r="O576">
        <v>66</v>
      </c>
    </row>
    <row r="577" spans="1:15">
      <c r="A577" t="s">
        <v>49</v>
      </c>
      <c r="B577" s="34">
        <v>40036</v>
      </c>
      <c r="C577">
        <v>24</v>
      </c>
      <c r="D577">
        <v>0.92539039999999995</v>
      </c>
      <c r="E577">
        <v>0.90482510000000005</v>
      </c>
      <c r="F577">
        <v>2.0565300000000002E-2</v>
      </c>
      <c r="G577">
        <v>85.5</v>
      </c>
      <c r="H577">
        <v>-9.3663300000000005E-2</v>
      </c>
      <c r="I577">
        <v>-2.6176100000000001E-2</v>
      </c>
      <c r="J577">
        <v>2.0565300000000002E-2</v>
      </c>
      <c r="K577">
        <v>6.73068E-2</v>
      </c>
      <c r="L577">
        <v>0.134794</v>
      </c>
      <c r="M577">
        <v>8.9133100000000007E-2</v>
      </c>
      <c r="N577">
        <v>7.9447000000000007E-3</v>
      </c>
      <c r="O577">
        <v>66</v>
      </c>
    </row>
    <row r="578" spans="1:15">
      <c r="A578" t="s">
        <v>49</v>
      </c>
      <c r="B578" s="34">
        <v>40043</v>
      </c>
      <c r="C578">
        <v>1</v>
      </c>
      <c r="D578">
        <v>0.55128200000000005</v>
      </c>
      <c r="E578">
        <v>0.54898800000000003</v>
      </c>
      <c r="F578">
        <v>2.294E-3</v>
      </c>
      <c r="G578">
        <v>79.5</v>
      </c>
      <c r="H578">
        <v>-0.1119346</v>
      </c>
      <c r="I578">
        <v>-4.4447399999999998E-2</v>
      </c>
      <c r="J578">
        <v>2.294E-3</v>
      </c>
      <c r="K578">
        <v>4.9035500000000003E-2</v>
      </c>
      <c r="L578">
        <v>0.11652270000000001</v>
      </c>
      <c r="M578">
        <v>8.9133100000000007E-2</v>
      </c>
      <c r="N578">
        <v>7.9447000000000007E-3</v>
      </c>
      <c r="O578">
        <v>66</v>
      </c>
    </row>
    <row r="579" spans="1:15">
      <c r="A579" t="s">
        <v>49</v>
      </c>
      <c r="B579" s="34">
        <v>40043</v>
      </c>
      <c r="C579">
        <v>2</v>
      </c>
      <c r="D579">
        <v>0.52085720000000002</v>
      </c>
      <c r="E579">
        <v>0.5130673</v>
      </c>
      <c r="F579">
        <v>7.7898999999999998E-3</v>
      </c>
      <c r="G579">
        <v>76.5</v>
      </c>
      <c r="H579">
        <v>-0.1064388</v>
      </c>
      <c r="I579">
        <v>-3.8951600000000003E-2</v>
      </c>
      <c r="J579">
        <v>7.7898999999999998E-3</v>
      </c>
      <c r="K579">
        <v>5.4531299999999998E-2</v>
      </c>
      <c r="L579">
        <v>0.1220185</v>
      </c>
      <c r="M579">
        <v>8.9133100000000007E-2</v>
      </c>
      <c r="N579">
        <v>7.9447000000000007E-3</v>
      </c>
      <c r="O579">
        <v>66</v>
      </c>
    </row>
    <row r="580" spans="1:15">
      <c r="A580" t="s">
        <v>49</v>
      </c>
      <c r="B580" s="34">
        <v>40043</v>
      </c>
      <c r="C580">
        <v>3</v>
      </c>
      <c r="D580">
        <v>0.48724339999999999</v>
      </c>
      <c r="E580">
        <v>0.47915219999999997</v>
      </c>
      <c r="F580">
        <v>8.0911999999999998E-3</v>
      </c>
      <c r="G580">
        <v>74.5</v>
      </c>
      <c r="H580">
        <v>-0.1061375</v>
      </c>
      <c r="I580">
        <v>-3.8650299999999999E-2</v>
      </c>
      <c r="J580">
        <v>8.0911999999999998E-3</v>
      </c>
      <c r="K580">
        <v>5.4832600000000002E-2</v>
      </c>
      <c r="L580">
        <v>0.12231980000000001</v>
      </c>
      <c r="M580">
        <v>8.9133100000000007E-2</v>
      </c>
      <c r="N580">
        <v>7.9447000000000007E-3</v>
      </c>
      <c r="O580">
        <v>66</v>
      </c>
    </row>
    <row r="581" spans="1:15">
      <c r="A581" t="s">
        <v>49</v>
      </c>
      <c r="B581" s="34">
        <v>40043</v>
      </c>
      <c r="C581">
        <v>4</v>
      </c>
      <c r="D581">
        <v>0.46525139999999998</v>
      </c>
      <c r="E581">
        <v>0.47351549999999998</v>
      </c>
      <c r="F581">
        <v>-8.2640999999999999E-3</v>
      </c>
      <c r="G581">
        <v>73</v>
      </c>
      <c r="H581">
        <v>-0.1224928</v>
      </c>
      <c r="I581">
        <v>-5.5005499999999999E-2</v>
      </c>
      <c r="J581">
        <v>-8.2640999999999999E-3</v>
      </c>
      <c r="K581">
        <v>3.8477299999999999E-2</v>
      </c>
      <c r="L581">
        <v>0.1059645</v>
      </c>
      <c r="M581">
        <v>8.9133100000000007E-2</v>
      </c>
      <c r="N581">
        <v>7.9447000000000007E-3</v>
      </c>
      <c r="O581">
        <v>66</v>
      </c>
    </row>
    <row r="582" spans="1:15">
      <c r="A582" t="s">
        <v>49</v>
      </c>
      <c r="B582" s="34">
        <v>40043</v>
      </c>
      <c r="C582">
        <v>5</v>
      </c>
      <c r="D582">
        <v>0.45935789999999999</v>
      </c>
      <c r="E582">
        <v>0.47495589999999999</v>
      </c>
      <c r="F582">
        <v>-1.55981E-2</v>
      </c>
      <c r="G582">
        <v>71.5</v>
      </c>
      <c r="H582">
        <v>-0.12982669999999999</v>
      </c>
      <c r="I582">
        <v>-6.2339499999999999E-2</v>
      </c>
      <c r="J582">
        <v>-1.55981E-2</v>
      </c>
      <c r="K582">
        <v>3.1143400000000002E-2</v>
      </c>
      <c r="L582">
        <v>9.8630599999999999E-2</v>
      </c>
      <c r="M582">
        <v>8.9133100000000007E-2</v>
      </c>
      <c r="N582">
        <v>7.9447000000000007E-3</v>
      </c>
      <c r="O582">
        <v>66</v>
      </c>
    </row>
    <row r="583" spans="1:15">
      <c r="A583" t="s">
        <v>49</v>
      </c>
      <c r="B583" s="34">
        <v>40043</v>
      </c>
      <c r="C583">
        <v>6</v>
      </c>
      <c r="D583">
        <v>0.44283220000000001</v>
      </c>
      <c r="E583">
        <v>0.4648217</v>
      </c>
      <c r="F583">
        <v>-2.1989499999999999E-2</v>
      </c>
      <c r="G583">
        <v>70</v>
      </c>
      <c r="H583">
        <v>-0.13621810000000001</v>
      </c>
      <c r="I583">
        <v>-6.8730899999999998E-2</v>
      </c>
      <c r="J583">
        <v>-2.1989499999999999E-2</v>
      </c>
      <c r="K583">
        <v>2.4752E-2</v>
      </c>
      <c r="L583">
        <v>9.2239199999999993E-2</v>
      </c>
      <c r="M583">
        <v>8.9133100000000007E-2</v>
      </c>
      <c r="N583">
        <v>7.9447000000000007E-3</v>
      </c>
      <c r="O583">
        <v>66</v>
      </c>
    </row>
    <row r="584" spans="1:15">
      <c r="A584" t="s">
        <v>49</v>
      </c>
      <c r="B584" s="34">
        <v>40043</v>
      </c>
      <c r="C584">
        <v>7</v>
      </c>
      <c r="D584">
        <v>0.4031962</v>
      </c>
      <c r="E584">
        <v>0.4132768</v>
      </c>
      <c r="F584">
        <v>-1.00806E-2</v>
      </c>
      <c r="G584">
        <v>70</v>
      </c>
      <c r="H584">
        <v>-0.12430919999999999</v>
      </c>
      <c r="I584">
        <v>-5.6821999999999998E-2</v>
      </c>
      <c r="J584">
        <v>-1.00806E-2</v>
      </c>
      <c r="K584">
        <v>3.6660900000000003E-2</v>
      </c>
      <c r="L584">
        <v>0.10414809999999999</v>
      </c>
      <c r="M584">
        <v>8.9133100000000007E-2</v>
      </c>
      <c r="N584">
        <v>7.9447000000000007E-3</v>
      </c>
      <c r="O584">
        <v>66</v>
      </c>
    </row>
    <row r="585" spans="1:15">
      <c r="A585" t="s">
        <v>49</v>
      </c>
      <c r="B585" s="34">
        <v>40043</v>
      </c>
      <c r="C585">
        <v>8</v>
      </c>
      <c r="D585">
        <v>0.48087639999999998</v>
      </c>
      <c r="E585">
        <v>0.5198547</v>
      </c>
      <c r="F585">
        <v>-3.8978199999999998E-2</v>
      </c>
      <c r="G585">
        <v>70.5</v>
      </c>
      <c r="H585">
        <v>-0.15320690000000001</v>
      </c>
      <c r="I585">
        <v>-8.5719699999999996E-2</v>
      </c>
      <c r="J585">
        <v>-3.8978199999999998E-2</v>
      </c>
      <c r="K585">
        <v>7.7631999999999996E-3</v>
      </c>
      <c r="L585">
        <v>7.5250399999999995E-2</v>
      </c>
      <c r="M585">
        <v>8.9133100000000007E-2</v>
      </c>
      <c r="N585">
        <v>7.9447000000000007E-3</v>
      </c>
      <c r="O585">
        <v>66</v>
      </c>
    </row>
    <row r="586" spans="1:15">
      <c r="A586" t="s">
        <v>49</v>
      </c>
      <c r="B586" s="34">
        <v>40043</v>
      </c>
      <c r="C586">
        <v>9</v>
      </c>
      <c r="D586">
        <v>0.95489199999999996</v>
      </c>
      <c r="E586">
        <v>0.88111309999999998</v>
      </c>
      <c r="F586">
        <v>7.3778899999999994E-2</v>
      </c>
      <c r="G586">
        <v>74.5</v>
      </c>
      <c r="H586">
        <v>-4.0449699999999998E-2</v>
      </c>
      <c r="I586">
        <v>2.7037499999999999E-2</v>
      </c>
      <c r="J586">
        <v>7.3778899999999994E-2</v>
      </c>
      <c r="K586">
        <v>0.1205204</v>
      </c>
      <c r="L586">
        <v>0.1880076</v>
      </c>
      <c r="M586">
        <v>8.9133100000000007E-2</v>
      </c>
      <c r="N586">
        <v>7.9447000000000007E-3</v>
      </c>
      <c r="O586">
        <v>66</v>
      </c>
    </row>
    <row r="587" spans="1:15">
      <c r="A587" t="s">
        <v>49</v>
      </c>
      <c r="B587" s="34">
        <v>40043</v>
      </c>
      <c r="C587">
        <v>10</v>
      </c>
      <c r="D587">
        <v>1.1653929999999999</v>
      </c>
      <c r="E587">
        <v>1.1894309999999999</v>
      </c>
      <c r="F587">
        <v>-2.4037900000000001E-2</v>
      </c>
      <c r="G587">
        <v>79.5</v>
      </c>
      <c r="H587">
        <v>-0.13826649999999999</v>
      </c>
      <c r="I587">
        <v>-7.0779300000000003E-2</v>
      </c>
      <c r="J587">
        <v>-2.4037900000000001E-2</v>
      </c>
      <c r="K587">
        <v>2.2703500000000001E-2</v>
      </c>
      <c r="L587">
        <v>9.0190800000000002E-2</v>
      </c>
      <c r="M587">
        <v>8.9133100000000007E-2</v>
      </c>
      <c r="N587">
        <v>7.9447000000000007E-3</v>
      </c>
      <c r="O587">
        <v>66</v>
      </c>
    </row>
    <row r="588" spans="1:15">
      <c r="A588" t="s">
        <v>49</v>
      </c>
      <c r="B588" s="34">
        <v>40043</v>
      </c>
      <c r="C588">
        <v>11</v>
      </c>
      <c r="D588">
        <v>1.314419</v>
      </c>
      <c r="E588">
        <v>1.3532420000000001</v>
      </c>
      <c r="F588">
        <v>-3.88229E-2</v>
      </c>
      <c r="G588">
        <v>84</v>
      </c>
      <c r="H588">
        <v>-0.15305160000000001</v>
      </c>
      <c r="I588">
        <v>-8.5564299999999996E-2</v>
      </c>
      <c r="J588">
        <v>-3.88229E-2</v>
      </c>
      <c r="K588">
        <v>7.9185000000000002E-3</v>
      </c>
      <c r="L588">
        <v>7.5405799999999995E-2</v>
      </c>
      <c r="M588">
        <v>8.9133100000000007E-2</v>
      </c>
      <c r="N588">
        <v>7.9447000000000007E-3</v>
      </c>
      <c r="O588">
        <v>66</v>
      </c>
    </row>
    <row r="589" spans="1:15">
      <c r="A589" t="s">
        <v>49</v>
      </c>
      <c r="B589" s="34">
        <v>40043</v>
      </c>
      <c r="C589">
        <v>12</v>
      </c>
      <c r="D589">
        <v>1.4705379999999999</v>
      </c>
      <c r="E589">
        <v>1.487487</v>
      </c>
      <c r="F589">
        <v>-1.6948600000000001E-2</v>
      </c>
      <c r="G589">
        <v>88</v>
      </c>
      <c r="H589">
        <v>-0.1311773</v>
      </c>
      <c r="I589">
        <v>-6.3690099999999999E-2</v>
      </c>
      <c r="J589">
        <v>-1.6948600000000001E-2</v>
      </c>
      <c r="K589">
        <v>2.9792800000000001E-2</v>
      </c>
      <c r="L589">
        <v>9.7280000000000005E-2</v>
      </c>
      <c r="M589">
        <v>8.9133100000000007E-2</v>
      </c>
      <c r="N589">
        <v>7.9447000000000007E-3</v>
      </c>
      <c r="O589">
        <v>66</v>
      </c>
    </row>
    <row r="590" spans="1:15">
      <c r="A590" t="s">
        <v>49</v>
      </c>
      <c r="B590" s="34">
        <v>40043</v>
      </c>
      <c r="C590">
        <v>13</v>
      </c>
      <c r="D590">
        <v>1.576308</v>
      </c>
      <c r="E590">
        <v>1.5890690000000001</v>
      </c>
      <c r="F590">
        <v>-1.2761399999999999E-2</v>
      </c>
      <c r="G590">
        <v>92</v>
      </c>
      <c r="H590">
        <v>-0.12698999999999999</v>
      </c>
      <c r="I590">
        <v>-5.9502800000000002E-2</v>
      </c>
      <c r="J590">
        <v>-1.2761399999999999E-2</v>
      </c>
      <c r="K590">
        <v>3.3980099999999999E-2</v>
      </c>
      <c r="L590">
        <v>0.1014673</v>
      </c>
      <c r="M590">
        <v>8.9133100000000007E-2</v>
      </c>
      <c r="N590">
        <v>7.9447000000000007E-3</v>
      </c>
      <c r="O590">
        <v>66</v>
      </c>
    </row>
    <row r="591" spans="1:15">
      <c r="A591" t="s">
        <v>49</v>
      </c>
      <c r="B591" s="34">
        <v>40043</v>
      </c>
      <c r="C591">
        <v>14</v>
      </c>
      <c r="D591">
        <v>1.6577980000000001</v>
      </c>
      <c r="E591">
        <v>1.672058</v>
      </c>
      <c r="F591">
        <v>-1.4259900000000001E-2</v>
      </c>
      <c r="G591">
        <v>94.5</v>
      </c>
      <c r="H591">
        <v>-0.12848860000000001</v>
      </c>
      <c r="I591">
        <v>-6.1001399999999997E-2</v>
      </c>
      <c r="J591">
        <v>-1.4259900000000001E-2</v>
      </c>
      <c r="K591">
        <v>3.2481500000000003E-2</v>
      </c>
      <c r="L591">
        <v>9.9968699999999994E-2</v>
      </c>
      <c r="M591">
        <v>8.9133100000000007E-2</v>
      </c>
      <c r="N591">
        <v>7.9447000000000007E-3</v>
      </c>
      <c r="O591">
        <v>66</v>
      </c>
    </row>
    <row r="592" spans="1:15">
      <c r="A592" t="s">
        <v>49</v>
      </c>
      <c r="B592" s="34">
        <v>40043</v>
      </c>
      <c r="C592">
        <v>15</v>
      </c>
      <c r="D592">
        <v>1.744723</v>
      </c>
      <c r="E592">
        <v>1.5407379999999999</v>
      </c>
      <c r="F592">
        <v>0.2039841</v>
      </c>
      <c r="G592">
        <v>96.5</v>
      </c>
      <c r="H592">
        <v>8.9755399999999999E-2</v>
      </c>
      <c r="I592">
        <v>0.15724270000000001</v>
      </c>
      <c r="J592">
        <v>0.2039841</v>
      </c>
      <c r="K592">
        <v>0.25072549999999999</v>
      </c>
      <c r="L592">
        <v>0.31821270000000001</v>
      </c>
      <c r="M592">
        <v>8.9133100000000007E-2</v>
      </c>
      <c r="N592">
        <v>7.9447000000000007E-3</v>
      </c>
      <c r="O592">
        <v>66</v>
      </c>
    </row>
    <row r="593" spans="1:15">
      <c r="A593" t="s">
        <v>49</v>
      </c>
      <c r="B593" s="34">
        <v>40043</v>
      </c>
      <c r="C593">
        <v>16</v>
      </c>
      <c r="D593">
        <v>1.8055829999999999</v>
      </c>
      <c r="E593">
        <v>1.5140100000000001</v>
      </c>
      <c r="F593">
        <v>0.29157290000000002</v>
      </c>
      <c r="G593">
        <v>98</v>
      </c>
      <c r="H593">
        <v>0.17734420000000001</v>
      </c>
      <c r="I593">
        <v>0.2448314</v>
      </c>
      <c r="J593">
        <v>0.29157290000000002</v>
      </c>
      <c r="K593">
        <v>0.33831430000000001</v>
      </c>
      <c r="L593">
        <v>0.40580149999999998</v>
      </c>
      <c r="M593">
        <v>8.9133100000000007E-2</v>
      </c>
      <c r="N593">
        <v>7.9447000000000007E-3</v>
      </c>
      <c r="O593">
        <v>66</v>
      </c>
    </row>
    <row r="594" spans="1:15">
      <c r="A594" t="s">
        <v>49</v>
      </c>
      <c r="B594" s="34">
        <v>40043</v>
      </c>
      <c r="C594">
        <v>17</v>
      </c>
      <c r="D594">
        <v>1.668774</v>
      </c>
      <c r="E594">
        <v>1.3546260000000001</v>
      </c>
      <c r="F594">
        <v>0.31414779999999998</v>
      </c>
      <c r="G594">
        <v>98.5</v>
      </c>
      <c r="H594">
        <v>0.19991909999999999</v>
      </c>
      <c r="I594">
        <v>0.26740639999999999</v>
      </c>
      <c r="J594">
        <v>0.31414779999999998</v>
      </c>
      <c r="K594">
        <v>0.36088920000000002</v>
      </c>
      <c r="L594">
        <v>0.42837649999999999</v>
      </c>
      <c r="M594">
        <v>8.9133100000000007E-2</v>
      </c>
      <c r="N594">
        <v>7.9447000000000007E-3</v>
      </c>
      <c r="O594">
        <v>66</v>
      </c>
    </row>
    <row r="595" spans="1:15">
      <c r="A595" t="s">
        <v>49</v>
      </c>
      <c r="B595" s="34">
        <v>40043</v>
      </c>
      <c r="C595">
        <v>18</v>
      </c>
      <c r="D595">
        <v>1.504389</v>
      </c>
      <c r="E595">
        <v>1.1993039999999999</v>
      </c>
      <c r="F595">
        <v>0.3050853</v>
      </c>
      <c r="G595">
        <v>99</v>
      </c>
      <c r="H595">
        <v>0.19085669999999999</v>
      </c>
      <c r="I595">
        <v>0.25834390000000002</v>
      </c>
      <c r="J595">
        <v>0.3050853</v>
      </c>
      <c r="K595">
        <v>0.35182669999999999</v>
      </c>
      <c r="L595">
        <v>0.41931400000000002</v>
      </c>
      <c r="M595">
        <v>8.9133100000000007E-2</v>
      </c>
      <c r="N595">
        <v>7.9447000000000007E-3</v>
      </c>
      <c r="O595">
        <v>66</v>
      </c>
    </row>
    <row r="596" spans="1:15">
      <c r="A596" t="s">
        <v>49</v>
      </c>
      <c r="B596" s="34">
        <v>40043</v>
      </c>
      <c r="C596">
        <v>19</v>
      </c>
      <c r="D596">
        <v>1.4441360000000001</v>
      </c>
      <c r="E596">
        <v>1.5964119999999999</v>
      </c>
      <c r="F596">
        <v>-0.15227579999999999</v>
      </c>
      <c r="G596">
        <v>98.5</v>
      </c>
      <c r="H596">
        <v>-0.26650439999999997</v>
      </c>
      <c r="I596">
        <v>-0.19901720000000001</v>
      </c>
      <c r="J596">
        <v>-0.15227579999999999</v>
      </c>
      <c r="K596">
        <v>-0.1055343</v>
      </c>
      <c r="L596">
        <v>-3.80471E-2</v>
      </c>
      <c r="M596">
        <v>8.9133100000000007E-2</v>
      </c>
      <c r="N596">
        <v>7.9447000000000007E-3</v>
      </c>
      <c r="O596">
        <v>66</v>
      </c>
    </row>
    <row r="597" spans="1:15">
      <c r="A597" t="s">
        <v>49</v>
      </c>
      <c r="B597" s="34">
        <v>40043</v>
      </c>
      <c r="C597">
        <v>20</v>
      </c>
      <c r="D597">
        <v>1.4727950000000001</v>
      </c>
      <c r="E597">
        <v>1.557069</v>
      </c>
      <c r="F597">
        <v>-8.4274100000000005E-2</v>
      </c>
      <c r="G597">
        <v>96</v>
      </c>
      <c r="H597">
        <v>-0.1985027</v>
      </c>
      <c r="I597">
        <v>-0.13101550000000001</v>
      </c>
      <c r="J597">
        <v>-8.4274100000000005E-2</v>
      </c>
      <c r="K597">
        <v>-3.7532599999999999E-2</v>
      </c>
      <c r="L597">
        <v>2.9954600000000001E-2</v>
      </c>
      <c r="M597">
        <v>8.9133100000000007E-2</v>
      </c>
      <c r="N597">
        <v>7.9447000000000007E-3</v>
      </c>
      <c r="O597">
        <v>66</v>
      </c>
    </row>
    <row r="598" spans="1:15">
      <c r="A598" t="s">
        <v>49</v>
      </c>
      <c r="B598" s="34">
        <v>40043</v>
      </c>
      <c r="C598">
        <v>21</v>
      </c>
      <c r="D598">
        <v>1.529601</v>
      </c>
      <c r="E598">
        <v>1.5310729999999999</v>
      </c>
      <c r="F598">
        <v>-1.4714000000000001E-3</v>
      </c>
      <c r="G598">
        <v>92.5</v>
      </c>
      <c r="H598">
        <v>-0.1157001</v>
      </c>
      <c r="I598">
        <v>-4.8212900000000003E-2</v>
      </c>
      <c r="J598">
        <v>-1.4714000000000001E-3</v>
      </c>
      <c r="K598">
        <v>4.5269999999999998E-2</v>
      </c>
      <c r="L598">
        <v>0.1127572</v>
      </c>
      <c r="M598">
        <v>8.9133100000000007E-2</v>
      </c>
      <c r="N598">
        <v>7.9447000000000007E-3</v>
      </c>
      <c r="O598">
        <v>66</v>
      </c>
    </row>
    <row r="599" spans="1:15">
      <c r="A599" t="s">
        <v>49</v>
      </c>
      <c r="B599" s="34">
        <v>40043</v>
      </c>
      <c r="C599">
        <v>22</v>
      </c>
      <c r="D599">
        <v>1.382506</v>
      </c>
      <c r="E599">
        <v>1.3505069999999999</v>
      </c>
      <c r="F599">
        <v>3.19995E-2</v>
      </c>
      <c r="G599">
        <v>89</v>
      </c>
      <c r="H599">
        <v>-8.2229200000000002E-2</v>
      </c>
      <c r="I599">
        <v>-1.4742E-2</v>
      </c>
      <c r="J599">
        <v>3.19995E-2</v>
      </c>
      <c r="K599">
        <v>7.8740900000000003E-2</v>
      </c>
      <c r="L599">
        <v>0.1462281</v>
      </c>
      <c r="M599">
        <v>8.9133100000000007E-2</v>
      </c>
      <c r="N599">
        <v>7.9447000000000007E-3</v>
      </c>
      <c r="O599">
        <v>66</v>
      </c>
    </row>
    <row r="600" spans="1:15">
      <c r="A600" t="s">
        <v>49</v>
      </c>
      <c r="B600" s="34">
        <v>40043</v>
      </c>
      <c r="C600">
        <v>23</v>
      </c>
      <c r="D600">
        <v>1.1344099999999999</v>
      </c>
      <c r="E600">
        <v>1.0855680000000001</v>
      </c>
      <c r="F600">
        <v>4.88426E-2</v>
      </c>
      <c r="G600">
        <v>86.5</v>
      </c>
      <c r="H600">
        <v>-6.5386E-2</v>
      </c>
      <c r="I600">
        <v>2.1012000000000001E-3</v>
      </c>
      <c r="J600">
        <v>4.88426E-2</v>
      </c>
      <c r="K600">
        <v>9.5584000000000002E-2</v>
      </c>
      <c r="L600">
        <v>0.1630713</v>
      </c>
      <c r="M600">
        <v>8.9133100000000007E-2</v>
      </c>
      <c r="N600">
        <v>7.9447000000000007E-3</v>
      </c>
      <c r="O600">
        <v>66</v>
      </c>
    </row>
    <row r="601" spans="1:15">
      <c r="A601" t="s">
        <v>49</v>
      </c>
      <c r="B601" s="34">
        <v>40043</v>
      </c>
      <c r="C601">
        <v>24</v>
      </c>
      <c r="D601">
        <v>0.91197989999999995</v>
      </c>
      <c r="E601">
        <v>0.88842620000000005</v>
      </c>
      <c r="F601">
        <v>2.35537E-2</v>
      </c>
      <c r="G601">
        <v>84</v>
      </c>
      <c r="H601">
        <v>-9.0674900000000003E-2</v>
      </c>
      <c r="I601">
        <v>-2.3187699999999999E-2</v>
      </c>
      <c r="J601">
        <v>2.35537E-2</v>
      </c>
      <c r="K601">
        <v>7.0295200000000002E-2</v>
      </c>
      <c r="L601">
        <v>0.1377824</v>
      </c>
      <c r="M601">
        <v>8.9133100000000007E-2</v>
      </c>
      <c r="N601">
        <v>7.9447000000000007E-3</v>
      </c>
      <c r="O601">
        <v>66</v>
      </c>
    </row>
    <row r="602" spans="1:15">
      <c r="A602" t="s">
        <v>49</v>
      </c>
      <c r="B602" s="34">
        <v>40052</v>
      </c>
      <c r="C602">
        <v>1</v>
      </c>
      <c r="D602">
        <v>0.44602140000000001</v>
      </c>
      <c r="E602">
        <v>0.43626900000000002</v>
      </c>
      <c r="F602">
        <v>9.7525000000000008E-3</v>
      </c>
      <c r="G602">
        <v>78</v>
      </c>
      <c r="H602">
        <v>-8.1886799999999996E-2</v>
      </c>
      <c r="I602">
        <v>-2.7745599999999999E-2</v>
      </c>
      <c r="J602">
        <v>9.7525000000000008E-3</v>
      </c>
      <c r="K602">
        <v>4.7250500000000001E-2</v>
      </c>
      <c r="L602">
        <v>0.1013917</v>
      </c>
      <c r="M602">
        <v>7.1506500000000001E-2</v>
      </c>
      <c r="N602">
        <v>5.1132E-3</v>
      </c>
      <c r="O602">
        <v>65</v>
      </c>
    </row>
    <row r="603" spans="1:15">
      <c r="A603" t="s">
        <v>49</v>
      </c>
      <c r="B603" s="34">
        <v>40052</v>
      </c>
      <c r="C603">
        <v>2</v>
      </c>
      <c r="D603">
        <v>0.42860429999999999</v>
      </c>
      <c r="E603">
        <v>0.4187128</v>
      </c>
      <c r="F603">
        <v>9.8914999999999993E-3</v>
      </c>
      <c r="G603">
        <v>77</v>
      </c>
      <c r="H603">
        <v>-8.1747700000000006E-2</v>
      </c>
      <c r="I603">
        <v>-2.7606499999999999E-2</v>
      </c>
      <c r="J603">
        <v>9.8914999999999993E-3</v>
      </c>
      <c r="K603">
        <v>4.7389599999999997E-2</v>
      </c>
      <c r="L603">
        <v>0.1015308</v>
      </c>
      <c r="M603">
        <v>7.1506500000000001E-2</v>
      </c>
      <c r="N603">
        <v>5.1132E-3</v>
      </c>
      <c r="O603">
        <v>65</v>
      </c>
    </row>
    <row r="604" spans="1:15">
      <c r="A604" t="s">
        <v>49</v>
      </c>
      <c r="B604" s="34">
        <v>40052</v>
      </c>
      <c r="C604">
        <v>3</v>
      </c>
      <c r="D604">
        <v>0.4016517</v>
      </c>
      <c r="E604">
        <v>0.39382729999999999</v>
      </c>
      <c r="F604">
        <v>7.8242999999999993E-3</v>
      </c>
      <c r="G604">
        <v>77</v>
      </c>
      <c r="H604">
        <v>-8.3814899999999998E-2</v>
      </c>
      <c r="I604">
        <v>-2.9673700000000001E-2</v>
      </c>
      <c r="J604">
        <v>7.8242999999999993E-3</v>
      </c>
      <c r="K604">
        <v>4.5322399999999999E-2</v>
      </c>
      <c r="L604">
        <v>9.9463599999999999E-2</v>
      </c>
      <c r="M604">
        <v>7.1506500000000001E-2</v>
      </c>
      <c r="N604">
        <v>5.1132E-3</v>
      </c>
      <c r="O604">
        <v>65</v>
      </c>
    </row>
    <row r="605" spans="1:15">
      <c r="A605" t="s">
        <v>49</v>
      </c>
      <c r="B605" s="34">
        <v>40052</v>
      </c>
      <c r="C605">
        <v>4</v>
      </c>
      <c r="D605">
        <v>0.38207619999999998</v>
      </c>
      <c r="E605">
        <v>0.38324340000000001</v>
      </c>
      <c r="F605">
        <v>-1.1672E-3</v>
      </c>
      <c r="G605">
        <v>74</v>
      </c>
      <c r="H605">
        <v>-9.2806399999999997E-2</v>
      </c>
      <c r="I605">
        <v>-3.8665199999999997E-2</v>
      </c>
      <c r="J605">
        <v>-1.1672E-3</v>
      </c>
      <c r="K605">
        <v>3.6330899999999999E-2</v>
      </c>
      <c r="L605">
        <v>9.04721E-2</v>
      </c>
      <c r="M605">
        <v>7.1506500000000001E-2</v>
      </c>
      <c r="N605">
        <v>5.1132E-3</v>
      </c>
      <c r="O605">
        <v>65</v>
      </c>
    </row>
    <row r="606" spans="1:15">
      <c r="A606" t="s">
        <v>49</v>
      </c>
      <c r="B606" s="34">
        <v>40052</v>
      </c>
      <c r="C606">
        <v>5</v>
      </c>
      <c r="D606">
        <v>0.36631649999999999</v>
      </c>
      <c r="E606">
        <v>0.37925809999999999</v>
      </c>
      <c r="F606">
        <v>-1.29415E-2</v>
      </c>
      <c r="G606">
        <v>70</v>
      </c>
      <c r="H606">
        <v>-0.1045808</v>
      </c>
      <c r="I606">
        <v>-5.0439600000000001E-2</v>
      </c>
      <c r="J606">
        <v>-1.29415E-2</v>
      </c>
      <c r="K606">
        <v>2.4556499999999998E-2</v>
      </c>
      <c r="L606">
        <v>7.8697699999999995E-2</v>
      </c>
      <c r="M606">
        <v>7.1506500000000001E-2</v>
      </c>
      <c r="N606">
        <v>5.1132E-3</v>
      </c>
      <c r="O606">
        <v>65</v>
      </c>
    </row>
    <row r="607" spans="1:15">
      <c r="A607" t="s">
        <v>49</v>
      </c>
      <c r="B607" s="34">
        <v>40052</v>
      </c>
      <c r="C607">
        <v>6</v>
      </c>
      <c r="D607">
        <v>0.3659965</v>
      </c>
      <c r="E607">
        <v>0.37747150000000002</v>
      </c>
      <c r="F607">
        <v>-1.1475000000000001E-2</v>
      </c>
      <c r="G607">
        <v>69</v>
      </c>
      <c r="H607">
        <v>-0.10311430000000001</v>
      </c>
      <c r="I607">
        <v>-4.8973099999999999E-2</v>
      </c>
      <c r="J607">
        <v>-1.1475000000000001E-2</v>
      </c>
      <c r="K607">
        <v>2.6023000000000001E-2</v>
      </c>
      <c r="L607">
        <v>8.0164200000000005E-2</v>
      </c>
      <c r="M607">
        <v>7.1506500000000001E-2</v>
      </c>
      <c r="N607">
        <v>5.1132E-3</v>
      </c>
      <c r="O607">
        <v>65</v>
      </c>
    </row>
    <row r="608" spans="1:15">
      <c r="A608" t="s">
        <v>49</v>
      </c>
      <c r="B608" s="34">
        <v>40052</v>
      </c>
      <c r="C608">
        <v>7</v>
      </c>
      <c r="D608">
        <v>0.32759310000000003</v>
      </c>
      <c r="E608">
        <v>0.32572200000000001</v>
      </c>
      <c r="F608">
        <v>1.8711000000000001E-3</v>
      </c>
      <c r="G608">
        <v>68</v>
      </c>
      <c r="H608">
        <v>-8.9768200000000006E-2</v>
      </c>
      <c r="I608">
        <v>-3.5626999999999999E-2</v>
      </c>
      <c r="J608">
        <v>1.8711000000000001E-3</v>
      </c>
      <c r="K608">
        <v>3.9369099999999997E-2</v>
      </c>
      <c r="L608">
        <v>9.3510300000000005E-2</v>
      </c>
      <c r="M608">
        <v>7.1506500000000001E-2</v>
      </c>
      <c r="N608">
        <v>5.1132E-3</v>
      </c>
      <c r="O608">
        <v>65</v>
      </c>
    </row>
    <row r="609" spans="1:15">
      <c r="A609" t="s">
        <v>49</v>
      </c>
      <c r="B609" s="34">
        <v>40052</v>
      </c>
      <c r="C609">
        <v>8</v>
      </c>
      <c r="D609">
        <v>0.3680985</v>
      </c>
      <c r="E609">
        <v>0.38398359999999998</v>
      </c>
      <c r="F609">
        <v>-1.5885099999999999E-2</v>
      </c>
      <c r="G609">
        <v>70.5</v>
      </c>
      <c r="H609">
        <v>-0.10752440000000001</v>
      </c>
      <c r="I609">
        <v>-5.3383100000000003E-2</v>
      </c>
      <c r="J609">
        <v>-1.5885099999999999E-2</v>
      </c>
      <c r="K609">
        <v>2.1612900000000001E-2</v>
      </c>
      <c r="L609">
        <v>7.5754199999999994E-2</v>
      </c>
      <c r="M609">
        <v>7.1506500000000001E-2</v>
      </c>
      <c r="N609">
        <v>5.1132E-3</v>
      </c>
      <c r="O609">
        <v>65</v>
      </c>
    </row>
    <row r="610" spans="1:15">
      <c r="A610" t="s">
        <v>49</v>
      </c>
      <c r="B610" s="34">
        <v>40052</v>
      </c>
      <c r="C610">
        <v>9</v>
      </c>
      <c r="D610">
        <v>0.67711670000000002</v>
      </c>
      <c r="E610">
        <v>0.66979169999999999</v>
      </c>
      <c r="F610">
        <v>7.3249999999999999E-3</v>
      </c>
      <c r="G610">
        <v>75.5</v>
      </c>
      <c r="H610">
        <v>-8.4314299999999995E-2</v>
      </c>
      <c r="I610">
        <v>-3.0172999999999998E-2</v>
      </c>
      <c r="J610">
        <v>7.3249999999999999E-3</v>
      </c>
      <c r="K610">
        <v>4.4823000000000002E-2</v>
      </c>
      <c r="L610">
        <v>9.8964300000000005E-2</v>
      </c>
      <c r="M610">
        <v>7.1506500000000001E-2</v>
      </c>
      <c r="N610">
        <v>5.1132E-3</v>
      </c>
      <c r="O610">
        <v>65</v>
      </c>
    </row>
    <row r="611" spans="1:15">
      <c r="A611" t="s">
        <v>49</v>
      </c>
      <c r="B611" s="34">
        <v>40052</v>
      </c>
      <c r="C611">
        <v>10</v>
      </c>
      <c r="D611">
        <v>0.86829909999999999</v>
      </c>
      <c r="E611">
        <v>0.92891109999999999</v>
      </c>
      <c r="F611">
        <v>-6.0611900000000003E-2</v>
      </c>
      <c r="G611">
        <v>79.5</v>
      </c>
      <c r="H611">
        <v>-0.1522512</v>
      </c>
      <c r="I611">
        <v>-9.8110000000000003E-2</v>
      </c>
      <c r="J611">
        <v>-6.0611900000000003E-2</v>
      </c>
      <c r="K611">
        <v>-2.31139E-2</v>
      </c>
      <c r="L611">
        <v>3.1027300000000001E-2</v>
      </c>
      <c r="M611">
        <v>7.1506500000000001E-2</v>
      </c>
      <c r="N611">
        <v>5.1132E-3</v>
      </c>
      <c r="O611">
        <v>65</v>
      </c>
    </row>
    <row r="612" spans="1:15">
      <c r="A612" t="s">
        <v>49</v>
      </c>
      <c r="B612" s="34">
        <v>40052</v>
      </c>
      <c r="C612">
        <v>11</v>
      </c>
      <c r="D612">
        <v>0.97882579999999997</v>
      </c>
      <c r="E612">
        <v>1.0698780000000001</v>
      </c>
      <c r="F612">
        <v>-9.1051900000000005E-2</v>
      </c>
      <c r="G612">
        <v>83</v>
      </c>
      <c r="H612">
        <v>-0.1826912</v>
      </c>
      <c r="I612">
        <v>-0.12855</v>
      </c>
      <c r="J612">
        <v>-9.1051900000000005E-2</v>
      </c>
      <c r="K612">
        <v>-5.3553900000000002E-2</v>
      </c>
      <c r="L612">
        <v>5.8730000000000002E-4</v>
      </c>
      <c r="M612">
        <v>7.1506500000000001E-2</v>
      </c>
      <c r="N612">
        <v>5.1132E-3</v>
      </c>
      <c r="O612">
        <v>65</v>
      </c>
    </row>
    <row r="613" spans="1:15">
      <c r="A613" t="s">
        <v>49</v>
      </c>
      <c r="B613" s="34">
        <v>40052</v>
      </c>
      <c r="C613">
        <v>12</v>
      </c>
      <c r="D613">
        <v>1.0475209999999999</v>
      </c>
      <c r="E613">
        <v>1.09476</v>
      </c>
      <c r="F613">
        <v>-4.7239099999999999E-2</v>
      </c>
      <c r="G613">
        <v>85.5</v>
      </c>
      <c r="H613">
        <v>-0.13887830000000001</v>
      </c>
      <c r="I613">
        <v>-8.4737099999999996E-2</v>
      </c>
      <c r="J613">
        <v>-4.7239099999999999E-2</v>
      </c>
      <c r="K613">
        <v>-9.7409999999999997E-3</v>
      </c>
      <c r="L613">
        <v>4.4400200000000001E-2</v>
      </c>
      <c r="M613">
        <v>7.1506500000000001E-2</v>
      </c>
      <c r="N613">
        <v>5.1132E-3</v>
      </c>
      <c r="O613">
        <v>65</v>
      </c>
    </row>
    <row r="614" spans="1:15">
      <c r="A614" t="s">
        <v>49</v>
      </c>
      <c r="B614" s="34">
        <v>40052</v>
      </c>
      <c r="C614">
        <v>13</v>
      </c>
      <c r="D614">
        <v>1.0719339999999999</v>
      </c>
      <c r="E614">
        <v>1.144582</v>
      </c>
      <c r="F614">
        <v>-7.2648000000000004E-2</v>
      </c>
      <c r="G614">
        <v>88.5</v>
      </c>
      <c r="H614">
        <v>-0.1642873</v>
      </c>
      <c r="I614">
        <v>-0.1101461</v>
      </c>
      <c r="J614">
        <v>-7.2648000000000004E-2</v>
      </c>
      <c r="K614">
        <v>-3.5150000000000001E-2</v>
      </c>
      <c r="L614">
        <v>1.89912E-2</v>
      </c>
      <c r="M614">
        <v>7.1506500000000001E-2</v>
      </c>
      <c r="N614">
        <v>5.1132E-3</v>
      </c>
      <c r="O614">
        <v>65</v>
      </c>
    </row>
    <row r="615" spans="1:15">
      <c r="A615" t="s">
        <v>49</v>
      </c>
      <c r="B615" s="34">
        <v>40052</v>
      </c>
      <c r="C615">
        <v>14</v>
      </c>
      <c r="D615">
        <v>1.1556470000000001</v>
      </c>
      <c r="E615">
        <v>1.257279</v>
      </c>
      <c r="F615">
        <v>-0.1016321</v>
      </c>
      <c r="G615">
        <v>91.5</v>
      </c>
      <c r="H615">
        <v>-0.19327130000000001</v>
      </c>
      <c r="I615">
        <v>-0.13913010000000001</v>
      </c>
      <c r="J615">
        <v>-0.1016321</v>
      </c>
      <c r="K615">
        <v>-6.4133999999999997E-2</v>
      </c>
      <c r="L615">
        <v>-9.9927999999999996E-3</v>
      </c>
      <c r="M615">
        <v>7.1506500000000001E-2</v>
      </c>
      <c r="N615">
        <v>5.1132E-3</v>
      </c>
      <c r="O615">
        <v>65</v>
      </c>
    </row>
    <row r="616" spans="1:15">
      <c r="A616" t="s">
        <v>49</v>
      </c>
      <c r="B616" s="34">
        <v>40052</v>
      </c>
      <c r="C616">
        <v>15</v>
      </c>
      <c r="D616">
        <v>1.263665</v>
      </c>
      <c r="E616">
        <v>1.266249</v>
      </c>
      <c r="F616">
        <v>-2.5839000000000001E-3</v>
      </c>
      <c r="G616">
        <v>93.5</v>
      </c>
      <c r="H616">
        <v>-9.4223100000000004E-2</v>
      </c>
      <c r="I616">
        <v>-4.0081899999999997E-2</v>
      </c>
      <c r="J616">
        <v>-2.5839000000000001E-3</v>
      </c>
      <c r="K616">
        <v>3.4914199999999999E-2</v>
      </c>
      <c r="L616">
        <v>8.9055400000000007E-2</v>
      </c>
      <c r="M616">
        <v>7.1506500000000001E-2</v>
      </c>
      <c r="N616">
        <v>5.1132E-3</v>
      </c>
      <c r="O616">
        <v>65</v>
      </c>
    </row>
    <row r="617" spans="1:15">
      <c r="A617" t="s">
        <v>49</v>
      </c>
      <c r="B617" s="34">
        <v>40052</v>
      </c>
      <c r="C617">
        <v>16</v>
      </c>
      <c r="D617">
        <v>1.308632</v>
      </c>
      <c r="E617">
        <v>1.246518</v>
      </c>
      <c r="F617">
        <v>6.2114500000000003E-2</v>
      </c>
      <c r="G617">
        <v>95.5</v>
      </c>
      <c r="H617">
        <v>-2.95248E-2</v>
      </c>
      <c r="I617">
        <v>2.46164E-2</v>
      </c>
      <c r="J617">
        <v>6.2114500000000003E-2</v>
      </c>
      <c r="K617">
        <v>9.9612500000000007E-2</v>
      </c>
      <c r="L617">
        <v>0.15375369999999999</v>
      </c>
      <c r="M617">
        <v>7.1506500000000001E-2</v>
      </c>
      <c r="N617">
        <v>5.1132E-3</v>
      </c>
      <c r="O617">
        <v>65</v>
      </c>
    </row>
    <row r="618" spans="1:15">
      <c r="A618" t="s">
        <v>49</v>
      </c>
      <c r="B618" s="34">
        <v>40052</v>
      </c>
      <c r="C618">
        <v>17</v>
      </c>
      <c r="D618">
        <v>1.1802459999999999</v>
      </c>
      <c r="E618">
        <v>1.1840090000000001</v>
      </c>
      <c r="F618">
        <v>-3.7634999999999999E-3</v>
      </c>
      <c r="G618">
        <v>97</v>
      </c>
      <c r="H618">
        <v>-9.5402699999999993E-2</v>
      </c>
      <c r="I618">
        <v>-4.12615E-2</v>
      </c>
      <c r="J618">
        <v>-3.7634999999999999E-3</v>
      </c>
      <c r="K618">
        <v>3.3734599999999997E-2</v>
      </c>
      <c r="L618">
        <v>8.7875800000000004E-2</v>
      </c>
      <c r="M618">
        <v>7.1506500000000001E-2</v>
      </c>
      <c r="N618">
        <v>5.1132E-3</v>
      </c>
      <c r="O618">
        <v>65</v>
      </c>
    </row>
    <row r="619" spans="1:15">
      <c r="A619" t="s">
        <v>49</v>
      </c>
      <c r="B619" s="34">
        <v>40052</v>
      </c>
      <c r="C619">
        <v>18</v>
      </c>
      <c r="D619">
        <v>0.99910920000000003</v>
      </c>
      <c r="E619">
        <v>0.99937370000000003</v>
      </c>
      <c r="F619">
        <v>-2.6449999999999998E-4</v>
      </c>
      <c r="G619">
        <v>97</v>
      </c>
      <c r="H619">
        <v>-9.1903799999999994E-2</v>
      </c>
      <c r="I619">
        <v>-3.7762499999999997E-2</v>
      </c>
      <c r="J619">
        <v>-2.6449999999999998E-4</v>
      </c>
      <c r="K619">
        <v>3.7233500000000003E-2</v>
      </c>
      <c r="L619">
        <v>9.1374700000000003E-2</v>
      </c>
      <c r="M619">
        <v>7.1506500000000001E-2</v>
      </c>
      <c r="N619">
        <v>5.1132E-3</v>
      </c>
      <c r="O619">
        <v>65</v>
      </c>
    </row>
    <row r="620" spans="1:15">
      <c r="A620" t="s">
        <v>49</v>
      </c>
      <c r="B620" s="34">
        <v>40052</v>
      </c>
      <c r="C620">
        <v>19</v>
      </c>
      <c r="D620">
        <v>0.91416500000000001</v>
      </c>
      <c r="E620">
        <v>1.0201309999999999</v>
      </c>
      <c r="F620">
        <v>-0.1059658</v>
      </c>
      <c r="G620">
        <v>96</v>
      </c>
      <c r="H620">
        <v>-0.197605</v>
      </c>
      <c r="I620">
        <v>-0.1434638</v>
      </c>
      <c r="J620">
        <v>-0.1059658</v>
      </c>
      <c r="K620">
        <v>-6.8467700000000006E-2</v>
      </c>
      <c r="L620">
        <v>-1.4326500000000001E-2</v>
      </c>
      <c r="M620">
        <v>7.1506500000000001E-2</v>
      </c>
      <c r="N620">
        <v>5.1132E-3</v>
      </c>
      <c r="O620">
        <v>65</v>
      </c>
    </row>
    <row r="621" spans="1:15">
      <c r="A621" t="s">
        <v>49</v>
      </c>
      <c r="B621" s="34">
        <v>40052</v>
      </c>
      <c r="C621">
        <v>20</v>
      </c>
      <c r="D621">
        <v>1.005355</v>
      </c>
      <c r="E621">
        <v>1.0842099999999999</v>
      </c>
      <c r="F621">
        <v>-7.8855099999999997E-2</v>
      </c>
      <c r="G621">
        <v>94</v>
      </c>
      <c r="H621">
        <v>-0.17049439999999999</v>
      </c>
      <c r="I621">
        <v>-0.1163532</v>
      </c>
      <c r="J621">
        <v>-7.8855099999999997E-2</v>
      </c>
      <c r="K621">
        <v>-4.1357100000000001E-2</v>
      </c>
      <c r="L621">
        <v>1.27841E-2</v>
      </c>
      <c r="M621">
        <v>7.1506500000000001E-2</v>
      </c>
      <c r="N621">
        <v>5.1132E-3</v>
      </c>
      <c r="O621">
        <v>65</v>
      </c>
    </row>
    <row r="622" spans="1:15">
      <c r="A622" t="s">
        <v>49</v>
      </c>
      <c r="B622" s="34">
        <v>40052</v>
      </c>
      <c r="C622">
        <v>21</v>
      </c>
      <c r="D622">
        <v>1.097367</v>
      </c>
      <c r="E622">
        <v>1.098042</v>
      </c>
      <c r="F622">
        <v>-6.7489999999999998E-4</v>
      </c>
      <c r="G622">
        <v>89</v>
      </c>
      <c r="H622">
        <v>-9.2314099999999996E-2</v>
      </c>
      <c r="I622">
        <v>-3.8172900000000003E-2</v>
      </c>
      <c r="J622">
        <v>-6.7489999999999998E-4</v>
      </c>
      <c r="K622">
        <v>3.68232E-2</v>
      </c>
      <c r="L622">
        <v>9.0964400000000001E-2</v>
      </c>
      <c r="M622">
        <v>7.1506500000000001E-2</v>
      </c>
      <c r="N622">
        <v>5.1132E-3</v>
      </c>
      <c r="O622">
        <v>65</v>
      </c>
    </row>
    <row r="623" spans="1:15">
      <c r="A623" t="s">
        <v>49</v>
      </c>
      <c r="B623" s="34">
        <v>40052</v>
      </c>
      <c r="C623">
        <v>22</v>
      </c>
      <c r="D623">
        <v>1.051077</v>
      </c>
      <c r="E623">
        <v>1.0108520000000001</v>
      </c>
      <c r="F623">
        <v>4.0224799999999998E-2</v>
      </c>
      <c r="G623">
        <v>86.5</v>
      </c>
      <c r="H623">
        <v>-5.1414500000000002E-2</v>
      </c>
      <c r="I623">
        <v>2.7268000000000001E-3</v>
      </c>
      <c r="J623">
        <v>4.0224799999999998E-2</v>
      </c>
      <c r="K623">
        <v>7.7722799999999995E-2</v>
      </c>
      <c r="L623">
        <v>0.13186410000000001</v>
      </c>
      <c r="M623">
        <v>7.1506500000000001E-2</v>
      </c>
      <c r="N623">
        <v>5.1132E-3</v>
      </c>
      <c r="O623">
        <v>65</v>
      </c>
    </row>
    <row r="624" spans="1:15">
      <c r="A624" t="s">
        <v>49</v>
      </c>
      <c r="B624" s="34">
        <v>40052</v>
      </c>
      <c r="C624">
        <v>23</v>
      </c>
      <c r="D624">
        <v>0.9426004</v>
      </c>
      <c r="E624">
        <v>0.88304260000000001</v>
      </c>
      <c r="F624">
        <v>5.9557699999999998E-2</v>
      </c>
      <c r="G624">
        <v>83</v>
      </c>
      <c r="H624">
        <v>-3.2081499999999999E-2</v>
      </c>
      <c r="I624">
        <v>2.2059700000000002E-2</v>
      </c>
      <c r="J624">
        <v>5.9557699999999998E-2</v>
      </c>
      <c r="K624">
        <v>9.7055799999999998E-2</v>
      </c>
      <c r="L624">
        <v>0.151197</v>
      </c>
      <c r="M624">
        <v>7.1506500000000001E-2</v>
      </c>
      <c r="N624">
        <v>5.1132E-3</v>
      </c>
      <c r="O624">
        <v>65</v>
      </c>
    </row>
    <row r="625" spans="1:15">
      <c r="A625" t="s">
        <v>49</v>
      </c>
      <c r="B625" s="34">
        <v>40052</v>
      </c>
      <c r="C625">
        <v>24</v>
      </c>
      <c r="D625">
        <v>0.80506319999999998</v>
      </c>
      <c r="E625">
        <v>0.76960949999999995</v>
      </c>
      <c r="F625">
        <v>3.5453699999999998E-2</v>
      </c>
      <c r="G625">
        <v>80.5</v>
      </c>
      <c r="H625">
        <v>-5.6185600000000002E-2</v>
      </c>
      <c r="I625">
        <v>-2.0443000000000002E-3</v>
      </c>
      <c r="J625">
        <v>3.5453699999999998E-2</v>
      </c>
      <c r="K625">
        <v>7.2951699999999994E-2</v>
      </c>
      <c r="L625">
        <v>0.12709300000000001</v>
      </c>
      <c r="M625">
        <v>7.1506500000000001E-2</v>
      </c>
      <c r="N625">
        <v>5.1132E-3</v>
      </c>
      <c r="O625">
        <v>65</v>
      </c>
    </row>
    <row r="626" spans="1:15">
      <c r="A626" t="s">
        <v>49</v>
      </c>
      <c r="B626" s="34">
        <v>40053</v>
      </c>
      <c r="C626">
        <v>1</v>
      </c>
      <c r="D626">
        <v>0.54758439999999997</v>
      </c>
      <c r="E626">
        <v>0.53845779999999999</v>
      </c>
      <c r="F626">
        <v>9.1266000000000003E-3</v>
      </c>
      <c r="G626">
        <v>78.5</v>
      </c>
      <c r="H626">
        <v>-0.1051021</v>
      </c>
      <c r="I626">
        <v>-3.76149E-2</v>
      </c>
      <c r="J626">
        <v>9.1266000000000003E-3</v>
      </c>
      <c r="K626">
        <v>5.5868000000000001E-2</v>
      </c>
      <c r="L626">
        <v>0.1233552</v>
      </c>
      <c r="M626">
        <v>8.9133100000000007E-2</v>
      </c>
      <c r="N626">
        <v>7.9447000000000007E-3</v>
      </c>
      <c r="O626">
        <v>66</v>
      </c>
    </row>
    <row r="627" spans="1:15">
      <c r="A627" t="s">
        <v>49</v>
      </c>
      <c r="B627" s="34">
        <v>40053</v>
      </c>
      <c r="C627">
        <v>2</v>
      </c>
      <c r="D627">
        <v>0.52499960000000001</v>
      </c>
      <c r="E627">
        <v>0.5145113</v>
      </c>
      <c r="F627">
        <v>1.0488300000000001E-2</v>
      </c>
      <c r="G627">
        <v>78</v>
      </c>
      <c r="H627">
        <v>-0.1037404</v>
      </c>
      <c r="I627">
        <v>-3.6253199999999999E-2</v>
      </c>
      <c r="J627">
        <v>1.0488300000000001E-2</v>
      </c>
      <c r="K627">
        <v>5.7229700000000001E-2</v>
      </c>
      <c r="L627">
        <v>0.12471690000000001</v>
      </c>
      <c r="M627">
        <v>8.9133100000000007E-2</v>
      </c>
      <c r="N627">
        <v>7.9447000000000007E-3</v>
      </c>
      <c r="O627">
        <v>66</v>
      </c>
    </row>
    <row r="628" spans="1:15">
      <c r="A628" t="s">
        <v>49</v>
      </c>
      <c r="B628" s="34">
        <v>40053</v>
      </c>
      <c r="C628">
        <v>3</v>
      </c>
      <c r="D628">
        <v>0.49190980000000001</v>
      </c>
      <c r="E628">
        <v>0.47912369999999999</v>
      </c>
      <c r="F628">
        <v>1.27861E-2</v>
      </c>
      <c r="G628">
        <v>75.5</v>
      </c>
      <c r="H628">
        <v>-0.10144259999999999</v>
      </c>
      <c r="I628">
        <v>-3.3955300000000001E-2</v>
      </c>
      <c r="J628">
        <v>1.27861E-2</v>
      </c>
      <c r="K628">
        <v>5.9527499999999997E-2</v>
      </c>
      <c r="L628">
        <v>0.12701470000000001</v>
      </c>
      <c r="M628">
        <v>8.9133100000000007E-2</v>
      </c>
      <c r="N628">
        <v>7.9447000000000007E-3</v>
      </c>
      <c r="O628">
        <v>66</v>
      </c>
    </row>
    <row r="629" spans="1:15">
      <c r="A629" t="s">
        <v>49</v>
      </c>
      <c r="B629" s="34">
        <v>40053</v>
      </c>
      <c r="C629">
        <v>4</v>
      </c>
      <c r="D629">
        <v>0.47013579999999999</v>
      </c>
      <c r="E629">
        <v>0.47437119999999999</v>
      </c>
      <c r="F629">
        <v>-4.2354000000000003E-3</v>
      </c>
      <c r="G629">
        <v>74</v>
      </c>
      <c r="H629">
        <v>-0.118464</v>
      </c>
      <c r="I629">
        <v>-5.0976800000000003E-2</v>
      </c>
      <c r="J629">
        <v>-4.2354000000000003E-3</v>
      </c>
      <c r="K629">
        <v>4.2506099999999998E-2</v>
      </c>
      <c r="L629">
        <v>0.1099933</v>
      </c>
      <c r="M629">
        <v>8.9133100000000007E-2</v>
      </c>
      <c r="N629">
        <v>7.9447000000000007E-3</v>
      </c>
      <c r="O629">
        <v>66</v>
      </c>
    </row>
    <row r="630" spans="1:15">
      <c r="A630" t="s">
        <v>49</v>
      </c>
      <c r="B630" s="34">
        <v>40053</v>
      </c>
      <c r="C630">
        <v>5</v>
      </c>
      <c r="D630">
        <v>0.45777760000000001</v>
      </c>
      <c r="E630">
        <v>0.46674529999999997</v>
      </c>
      <c r="F630">
        <v>-8.9677000000000003E-3</v>
      </c>
      <c r="G630">
        <v>72</v>
      </c>
      <c r="H630">
        <v>-0.1231964</v>
      </c>
      <c r="I630">
        <v>-5.5709099999999998E-2</v>
      </c>
      <c r="J630">
        <v>-8.9677000000000003E-3</v>
      </c>
      <c r="K630">
        <v>3.77737E-2</v>
      </c>
      <c r="L630">
        <v>0.10526099999999999</v>
      </c>
      <c r="M630">
        <v>8.9133100000000007E-2</v>
      </c>
      <c r="N630">
        <v>7.9447000000000007E-3</v>
      </c>
      <c r="O630">
        <v>66</v>
      </c>
    </row>
    <row r="631" spans="1:15">
      <c r="A631" t="s">
        <v>49</v>
      </c>
      <c r="B631" s="34">
        <v>40053</v>
      </c>
      <c r="C631">
        <v>6</v>
      </c>
      <c r="D631">
        <v>0.45710889999999998</v>
      </c>
      <c r="E631">
        <v>0.46920440000000002</v>
      </c>
      <c r="F631">
        <v>-1.20955E-2</v>
      </c>
      <c r="G631">
        <v>71.5</v>
      </c>
      <c r="H631">
        <v>-0.1263242</v>
      </c>
      <c r="I631">
        <v>-5.8837E-2</v>
      </c>
      <c r="J631">
        <v>-1.20955E-2</v>
      </c>
      <c r="K631">
        <v>3.46459E-2</v>
      </c>
      <c r="L631">
        <v>0.1021331</v>
      </c>
      <c r="M631">
        <v>8.9133100000000007E-2</v>
      </c>
      <c r="N631">
        <v>7.9447000000000007E-3</v>
      </c>
      <c r="O631">
        <v>66</v>
      </c>
    </row>
    <row r="632" spans="1:15">
      <c r="A632" t="s">
        <v>49</v>
      </c>
      <c r="B632" s="34">
        <v>40053</v>
      </c>
      <c r="C632">
        <v>7</v>
      </c>
      <c r="D632">
        <v>0.4031962</v>
      </c>
      <c r="E632">
        <v>0.408586</v>
      </c>
      <c r="F632">
        <v>-5.3896999999999999E-3</v>
      </c>
      <c r="G632">
        <v>70</v>
      </c>
      <c r="H632">
        <v>-0.1196184</v>
      </c>
      <c r="I632">
        <v>-5.2131200000000003E-2</v>
      </c>
      <c r="J632">
        <v>-5.3896999999999999E-3</v>
      </c>
      <c r="K632">
        <v>4.1351699999999998E-2</v>
      </c>
      <c r="L632">
        <v>0.1088389</v>
      </c>
      <c r="M632">
        <v>8.9133100000000007E-2</v>
      </c>
      <c r="N632">
        <v>7.9447000000000007E-3</v>
      </c>
      <c r="O632">
        <v>66</v>
      </c>
    </row>
    <row r="633" spans="1:15">
      <c r="A633" t="s">
        <v>49</v>
      </c>
      <c r="B633" s="34">
        <v>40053</v>
      </c>
      <c r="C633">
        <v>8</v>
      </c>
      <c r="D633">
        <v>0.51524740000000002</v>
      </c>
      <c r="E633">
        <v>0.51769100000000001</v>
      </c>
      <c r="F633">
        <v>-2.4434999999999999E-3</v>
      </c>
      <c r="G633">
        <v>74</v>
      </c>
      <c r="H633">
        <v>-0.1166722</v>
      </c>
      <c r="I633">
        <v>-4.9185E-2</v>
      </c>
      <c r="J633">
        <v>-2.4434999999999999E-3</v>
      </c>
      <c r="K633">
        <v>4.4297900000000001E-2</v>
      </c>
      <c r="L633">
        <v>0.1117851</v>
      </c>
      <c r="M633">
        <v>8.9133100000000007E-2</v>
      </c>
      <c r="N633">
        <v>7.9447000000000007E-3</v>
      </c>
      <c r="O633">
        <v>66</v>
      </c>
    </row>
    <row r="634" spans="1:15">
      <c r="A634" t="s">
        <v>49</v>
      </c>
      <c r="B634" s="34">
        <v>40053</v>
      </c>
      <c r="C634">
        <v>9</v>
      </c>
      <c r="D634">
        <v>1.091332</v>
      </c>
      <c r="E634">
        <v>1.0584340000000001</v>
      </c>
      <c r="F634">
        <v>3.2897700000000002E-2</v>
      </c>
      <c r="G634">
        <v>80</v>
      </c>
      <c r="H634">
        <v>-8.1331000000000001E-2</v>
      </c>
      <c r="I634">
        <v>-1.38438E-2</v>
      </c>
      <c r="J634">
        <v>3.2897700000000002E-2</v>
      </c>
      <c r="K634">
        <v>7.9639100000000004E-2</v>
      </c>
      <c r="L634">
        <v>0.14712629999999999</v>
      </c>
      <c r="M634">
        <v>8.9133100000000007E-2</v>
      </c>
      <c r="N634">
        <v>7.9447000000000007E-3</v>
      </c>
      <c r="O634">
        <v>66</v>
      </c>
    </row>
    <row r="635" spans="1:15">
      <c r="A635" t="s">
        <v>49</v>
      </c>
      <c r="B635" s="34">
        <v>40053</v>
      </c>
      <c r="C635">
        <v>10</v>
      </c>
      <c r="D635">
        <v>1.301582</v>
      </c>
      <c r="E635">
        <v>1.3739490000000001</v>
      </c>
      <c r="F635">
        <v>-7.2366399999999997E-2</v>
      </c>
      <c r="G635">
        <v>85</v>
      </c>
      <c r="H635">
        <v>-0.18659500000000001</v>
      </c>
      <c r="I635">
        <v>-0.1191078</v>
      </c>
      <c r="J635">
        <v>-7.2366399999999997E-2</v>
      </c>
      <c r="K635">
        <v>-2.5624899999999999E-2</v>
      </c>
      <c r="L635">
        <v>4.1862299999999998E-2</v>
      </c>
      <c r="M635">
        <v>8.9133100000000007E-2</v>
      </c>
      <c r="N635">
        <v>7.9447000000000007E-3</v>
      </c>
      <c r="O635">
        <v>66</v>
      </c>
    </row>
    <row r="636" spans="1:15">
      <c r="A636" t="s">
        <v>49</v>
      </c>
      <c r="B636" s="34">
        <v>40053</v>
      </c>
      <c r="C636">
        <v>11</v>
      </c>
      <c r="D636">
        <v>1.4372400000000001</v>
      </c>
      <c r="E636">
        <v>1.5019199999999999</v>
      </c>
      <c r="F636">
        <v>-6.4680199999999993E-2</v>
      </c>
      <c r="G636">
        <v>88.5</v>
      </c>
      <c r="H636">
        <v>-0.17890890000000001</v>
      </c>
      <c r="I636">
        <v>-0.1114217</v>
      </c>
      <c r="J636">
        <v>-6.4680199999999993E-2</v>
      </c>
      <c r="K636">
        <v>-1.7938800000000001E-2</v>
      </c>
      <c r="L636">
        <v>4.9548399999999999E-2</v>
      </c>
      <c r="M636">
        <v>8.9133100000000007E-2</v>
      </c>
      <c r="N636">
        <v>7.9447000000000007E-3</v>
      </c>
      <c r="O636">
        <v>66</v>
      </c>
    </row>
    <row r="637" spans="1:15">
      <c r="A637" t="s">
        <v>49</v>
      </c>
      <c r="B637" s="34">
        <v>40053</v>
      </c>
      <c r="C637">
        <v>12</v>
      </c>
      <c r="D637">
        <v>1.567887</v>
      </c>
      <c r="E637">
        <v>1.61646</v>
      </c>
      <c r="F637">
        <v>-4.8572400000000002E-2</v>
      </c>
      <c r="G637">
        <v>91</v>
      </c>
      <c r="H637">
        <v>-0.1628011</v>
      </c>
      <c r="I637">
        <v>-9.5313899999999993E-2</v>
      </c>
      <c r="J637">
        <v>-4.8572400000000002E-2</v>
      </c>
      <c r="K637">
        <v>-1.8309999999999999E-3</v>
      </c>
      <c r="L637">
        <v>6.5656199999999998E-2</v>
      </c>
      <c r="M637">
        <v>8.9133100000000007E-2</v>
      </c>
      <c r="N637">
        <v>7.9447000000000007E-3</v>
      </c>
      <c r="O637">
        <v>66</v>
      </c>
    </row>
    <row r="638" spans="1:15">
      <c r="A638" t="s">
        <v>49</v>
      </c>
      <c r="B638" s="34">
        <v>40053</v>
      </c>
      <c r="C638">
        <v>13</v>
      </c>
      <c r="D638">
        <v>1.591178</v>
      </c>
      <c r="E638">
        <v>1.6011519999999999</v>
      </c>
      <c r="F638">
        <v>-9.9740999999999996E-3</v>
      </c>
      <c r="G638">
        <v>92.5</v>
      </c>
      <c r="H638">
        <v>-0.1242027</v>
      </c>
      <c r="I638">
        <v>-5.6715500000000002E-2</v>
      </c>
      <c r="J638">
        <v>-9.9740999999999996E-3</v>
      </c>
      <c r="K638">
        <v>3.6767399999999999E-2</v>
      </c>
      <c r="L638">
        <v>0.1042546</v>
      </c>
      <c r="M638">
        <v>8.9133100000000007E-2</v>
      </c>
      <c r="N638">
        <v>7.9447000000000007E-3</v>
      </c>
      <c r="O638">
        <v>66</v>
      </c>
    </row>
    <row r="639" spans="1:15">
      <c r="A639" t="s">
        <v>49</v>
      </c>
      <c r="B639" s="34">
        <v>40053</v>
      </c>
      <c r="C639">
        <v>14</v>
      </c>
      <c r="D639">
        <v>1.69445</v>
      </c>
      <c r="E639">
        <v>1.685362</v>
      </c>
      <c r="F639">
        <v>9.0884999999999994E-3</v>
      </c>
      <c r="G639">
        <v>95.5</v>
      </c>
      <c r="H639">
        <v>-0.1051402</v>
      </c>
      <c r="I639">
        <v>-3.7652999999999999E-2</v>
      </c>
      <c r="J639">
        <v>9.0884999999999994E-3</v>
      </c>
      <c r="K639">
        <v>5.5829900000000002E-2</v>
      </c>
      <c r="L639">
        <v>0.1233171</v>
      </c>
      <c r="M639">
        <v>8.9133100000000007E-2</v>
      </c>
      <c r="N639">
        <v>7.9447000000000007E-3</v>
      </c>
      <c r="O639">
        <v>66</v>
      </c>
    </row>
    <row r="640" spans="1:15">
      <c r="A640" t="s">
        <v>49</v>
      </c>
      <c r="B640" s="34">
        <v>40053</v>
      </c>
      <c r="C640">
        <v>15</v>
      </c>
      <c r="D640">
        <v>1.7274080000000001</v>
      </c>
      <c r="E640">
        <v>1.5199990000000001</v>
      </c>
      <c r="F640">
        <v>0.20740890000000001</v>
      </c>
      <c r="G640">
        <v>96</v>
      </c>
      <c r="H640">
        <v>9.3180200000000005E-2</v>
      </c>
      <c r="I640">
        <v>0.16066739999999999</v>
      </c>
      <c r="J640">
        <v>0.20740890000000001</v>
      </c>
      <c r="K640">
        <v>0.2541503</v>
      </c>
      <c r="L640">
        <v>0.32163750000000002</v>
      </c>
      <c r="M640">
        <v>8.9133100000000007E-2</v>
      </c>
      <c r="N640">
        <v>7.9447000000000007E-3</v>
      </c>
      <c r="O640">
        <v>66</v>
      </c>
    </row>
    <row r="641" spans="1:15">
      <c r="A641" t="s">
        <v>49</v>
      </c>
      <c r="B641" s="34">
        <v>40053</v>
      </c>
      <c r="C641">
        <v>16</v>
      </c>
      <c r="D641">
        <v>1.7405109999999999</v>
      </c>
      <c r="E641">
        <v>1.445228</v>
      </c>
      <c r="F641">
        <v>0.29528260000000001</v>
      </c>
      <c r="G641">
        <v>96</v>
      </c>
      <c r="H641">
        <v>0.18105399999999999</v>
      </c>
      <c r="I641">
        <v>0.24854119999999999</v>
      </c>
      <c r="J641">
        <v>0.29528260000000001</v>
      </c>
      <c r="K641">
        <v>0.34202399999999999</v>
      </c>
      <c r="L641">
        <v>0.40951130000000002</v>
      </c>
      <c r="M641">
        <v>8.9133100000000007E-2</v>
      </c>
      <c r="N641">
        <v>7.9447000000000007E-3</v>
      </c>
      <c r="O641">
        <v>66</v>
      </c>
    </row>
    <row r="642" spans="1:15">
      <c r="A642" t="s">
        <v>49</v>
      </c>
      <c r="B642" s="34">
        <v>40053</v>
      </c>
      <c r="C642">
        <v>17</v>
      </c>
      <c r="D642">
        <v>1.624044</v>
      </c>
      <c r="E642">
        <v>1.324765</v>
      </c>
      <c r="F642">
        <v>0.29927900000000002</v>
      </c>
      <c r="G642">
        <v>97</v>
      </c>
      <c r="H642">
        <v>0.1850503</v>
      </c>
      <c r="I642">
        <v>0.25253750000000003</v>
      </c>
      <c r="J642">
        <v>0.29927900000000002</v>
      </c>
      <c r="K642">
        <v>0.34602040000000001</v>
      </c>
      <c r="L642">
        <v>0.41350759999999998</v>
      </c>
      <c r="M642">
        <v>8.9133100000000007E-2</v>
      </c>
      <c r="N642">
        <v>7.9447000000000007E-3</v>
      </c>
      <c r="O642">
        <v>66</v>
      </c>
    </row>
    <row r="643" spans="1:15">
      <c r="A643" t="s">
        <v>49</v>
      </c>
      <c r="B643" s="34">
        <v>40053</v>
      </c>
      <c r="C643">
        <v>18</v>
      </c>
      <c r="D643">
        <v>1.4543029999999999</v>
      </c>
      <c r="E643">
        <v>1.1911799999999999</v>
      </c>
      <c r="F643">
        <v>0.26312229999999998</v>
      </c>
      <c r="G643">
        <v>96.5</v>
      </c>
      <c r="H643">
        <v>0.14889369999999999</v>
      </c>
      <c r="I643">
        <v>0.21638089999999999</v>
      </c>
      <c r="J643">
        <v>0.26312229999999998</v>
      </c>
      <c r="K643">
        <v>0.30986370000000002</v>
      </c>
      <c r="L643">
        <v>0.37735099999999999</v>
      </c>
      <c r="M643">
        <v>8.9133100000000007E-2</v>
      </c>
      <c r="N643">
        <v>7.9447000000000007E-3</v>
      </c>
      <c r="O643">
        <v>66</v>
      </c>
    </row>
    <row r="644" spans="1:15">
      <c r="A644" t="s">
        <v>49</v>
      </c>
      <c r="B644" s="34">
        <v>40053</v>
      </c>
      <c r="C644">
        <v>19</v>
      </c>
      <c r="D644">
        <v>1.402291</v>
      </c>
      <c r="E644">
        <v>1.6182780000000001</v>
      </c>
      <c r="F644">
        <v>-0.21598709999999999</v>
      </c>
      <c r="G644">
        <v>96.5</v>
      </c>
      <c r="H644">
        <v>-0.3302158</v>
      </c>
      <c r="I644">
        <v>-0.26272859999999998</v>
      </c>
      <c r="J644">
        <v>-0.21598709999999999</v>
      </c>
      <c r="K644">
        <v>-0.1692457</v>
      </c>
      <c r="L644">
        <v>-0.1017585</v>
      </c>
      <c r="M644">
        <v>8.9133100000000007E-2</v>
      </c>
      <c r="N644">
        <v>7.9447000000000007E-3</v>
      </c>
      <c r="O644">
        <v>66</v>
      </c>
    </row>
    <row r="645" spans="1:15">
      <c r="A645" t="s">
        <v>49</v>
      </c>
      <c r="B645" s="34">
        <v>40053</v>
      </c>
      <c r="C645">
        <v>20</v>
      </c>
      <c r="D645">
        <v>1.441287</v>
      </c>
      <c r="E645">
        <v>1.5197130000000001</v>
      </c>
      <c r="F645">
        <v>-7.8426300000000004E-2</v>
      </c>
      <c r="G645">
        <v>94</v>
      </c>
      <c r="H645">
        <v>-0.19265489999999999</v>
      </c>
      <c r="I645">
        <v>-0.12516769999999999</v>
      </c>
      <c r="J645">
        <v>-7.8426300000000004E-2</v>
      </c>
      <c r="K645">
        <v>-3.1684799999999999E-2</v>
      </c>
      <c r="L645">
        <v>3.5802399999999998E-2</v>
      </c>
      <c r="M645">
        <v>8.9133100000000007E-2</v>
      </c>
      <c r="N645">
        <v>7.9447000000000007E-3</v>
      </c>
      <c r="O645">
        <v>66</v>
      </c>
    </row>
    <row r="646" spans="1:15">
      <c r="A646" t="s">
        <v>49</v>
      </c>
      <c r="B646" s="34">
        <v>40053</v>
      </c>
      <c r="C646">
        <v>21</v>
      </c>
      <c r="D646">
        <v>1.464931</v>
      </c>
      <c r="E646">
        <v>1.4411309999999999</v>
      </c>
      <c r="F646">
        <v>2.3800999999999999E-2</v>
      </c>
      <c r="G646">
        <v>89</v>
      </c>
      <c r="H646">
        <v>-9.04277E-2</v>
      </c>
      <c r="I646">
        <v>-2.2940499999999999E-2</v>
      </c>
      <c r="J646">
        <v>2.3800999999999999E-2</v>
      </c>
      <c r="K646">
        <v>7.0542400000000005E-2</v>
      </c>
      <c r="L646">
        <v>0.1380296</v>
      </c>
      <c r="M646">
        <v>8.9133100000000007E-2</v>
      </c>
      <c r="N646">
        <v>7.9447000000000007E-3</v>
      </c>
      <c r="O646">
        <v>66</v>
      </c>
    </row>
    <row r="647" spans="1:15">
      <c r="A647" t="s">
        <v>49</v>
      </c>
      <c r="B647" s="34">
        <v>40053</v>
      </c>
      <c r="C647">
        <v>22</v>
      </c>
      <c r="D647">
        <v>1.3354680000000001</v>
      </c>
      <c r="E647">
        <v>1.2439420000000001</v>
      </c>
      <c r="F647">
        <v>9.1526300000000005E-2</v>
      </c>
      <c r="G647">
        <v>86</v>
      </c>
      <c r="H647">
        <v>-2.2702300000000002E-2</v>
      </c>
      <c r="I647">
        <v>4.4784900000000002E-2</v>
      </c>
      <c r="J647">
        <v>9.1526300000000005E-2</v>
      </c>
      <c r="K647">
        <v>0.1382678</v>
      </c>
      <c r="L647">
        <v>0.20575499999999999</v>
      </c>
      <c r="M647">
        <v>8.9133100000000007E-2</v>
      </c>
      <c r="N647">
        <v>7.9447000000000007E-3</v>
      </c>
      <c r="O647">
        <v>66</v>
      </c>
    </row>
    <row r="648" spans="1:15">
      <c r="A648" t="s">
        <v>49</v>
      </c>
      <c r="B648" s="34">
        <v>40053</v>
      </c>
      <c r="C648">
        <v>23</v>
      </c>
      <c r="D648">
        <v>1.110795</v>
      </c>
      <c r="E648">
        <v>1.0535030000000001</v>
      </c>
      <c r="F648">
        <v>5.7292500000000003E-2</v>
      </c>
      <c r="G648">
        <v>83.5</v>
      </c>
      <c r="H648">
        <v>-5.6936100000000003E-2</v>
      </c>
      <c r="I648">
        <v>1.0551100000000001E-2</v>
      </c>
      <c r="J648">
        <v>5.7292500000000003E-2</v>
      </c>
      <c r="K648">
        <v>0.104034</v>
      </c>
      <c r="L648">
        <v>0.17152120000000001</v>
      </c>
      <c r="M648">
        <v>8.9133100000000007E-2</v>
      </c>
      <c r="N648">
        <v>7.9447000000000007E-3</v>
      </c>
      <c r="O648">
        <v>66</v>
      </c>
    </row>
    <row r="649" spans="1:15">
      <c r="A649" t="s">
        <v>49</v>
      </c>
      <c r="B649" s="34">
        <v>40053</v>
      </c>
      <c r="C649">
        <v>24</v>
      </c>
      <c r="D649">
        <v>0.90960180000000002</v>
      </c>
      <c r="E649">
        <v>0.87592669999999995</v>
      </c>
      <c r="F649">
        <v>3.3675099999999999E-2</v>
      </c>
      <c r="G649">
        <v>81.5</v>
      </c>
      <c r="H649">
        <v>-8.0553600000000003E-2</v>
      </c>
      <c r="I649">
        <v>-1.3066400000000001E-2</v>
      </c>
      <c r="J649">
        <v>3.3675099999999999E-2</v>
      </c>
      <c r="K649">
        <v>8.0416500000000002E-2</v>
      </c>
      <c r="L649">
        <v>0.1479037</v>
      </c>
      <c r="M649">
        <v>8.9133100000000007E-2</v>
      </c>
      <c r="N649">
        <v>7.9447000000000007E-3</v>
      </c>
      <c r="O649">
        <v>66</v>
      </c>
    </row>
    <row r="650" spans="1:15">
      <c r="A650" t="s">
        <v>49</v>
      </c>
      <c r="B650" s="34">
        <v>40058</v>
      </c>
      <c r="C650">
        <v>1</v>
      </c>
      <c r="D650">
        <v>0.5412264</v>
      </c>
      <c r="E650">
        <v>0.54674</v>
      </c>
      <c r="F650">
        <v>-5.5135999999999996E-3</v>
      </c>
      <c r="G650">
        <v>82</v>
      </c>
      <c r="H650">
        <v>-0.11974219999999999</v>
      </c>
      <c r="I650">
        <v>-5.2255000000000003E-2</v>
      </c>
      <c r="J650">
        <v>-5.5135999999999996E-3</v>
      </c>
      <c r="K650">
        <v>4.1227899999999998E-2</v>
      </c>
      <c r="L650">
        <v>0.1087151</v>
      </c>
      <c r="M650">
        <v>8.9133100000000007E-2</v>
      </c>
      <c r="N650">
        <v>7.9447000000000007E-3</v>
      </c>
      <c r="O650">
        <v>66</v>
      </c>
    </row>
    <row r="651" spans="1:15">
      <c r="A651" t="s">
        <v>49</v>
      </c>
      <c r="B651" s="34">
        <v>40058</v>
      </c>
      <c r="C651">
        <v>2</v>
      </c>
      <c r="D651">
        <v>0.52365459999999997</v>
      </c>
      <c r="E651">
        <v>0.5288697</v>
      </c>
      <c r="F651">
        <v>-5.2151000000000003E-3</v>
      </c>
      <c r="G651">
        <v>80.5</v>
      </c>
      <c r="H651">
        <v>-0.1194438</v>
      </c>
      <c r="I651">
        <v>-5.1956500000000003E-2</v>
      </c>
      <c r="J651">
        <v>-5.2151000000000003E-3</v>
      </c>
      <c r="K651">
        <v>4.1526300000000002E-2</v>
      </c>
      <c r="L651">
        <v>0.1090136</v>
      </c>
      <c r="M651">
        <v>8.9133100000000007E-2</v>
      </c>
      <c r="N651">
        <v>7.9447000000000007E-3</v>
      </c>
      <c r="O651">
        <v>66</v>
      </c>
    </row>
    <row r="652" spans="1:15">
      <c r="A652" t="s">
        <v>49</v>
      </c>
      <c r="B652" s="34">
        <v>40058</v>
      </c>
      <c r="C652">
        <v>3</v>
      </c>
      <c r="D652">
        <v>0.4907339</v>
      </c>
      <c r="E652">
        <v>0.49760310000000002</v>
      </c>
      <c r="F652">
        <v>-6.8691999999999998E-3</v>
      </c>
      <c r="G652">
        <v>79.5</v>
      </c>
      <c r="H652">
        <v>-0.12109780000000001</v>
      </c>
      <c r="I652">
        <v>-5.3610600000000001E-2</v>
      </c>
      <c r="J652">
        <v>-6.8691999999999998E-3</v>
      </c>
      <c r="K652">
        <v>3.9872299999999999E-2</v>
      </c>
      <c r="L652">
        <v>0.1073595</v>
      </c>
      <c r="M652">
        <v>8.9133100000000007E-2</v>
      </c>
      <c r="N652">
        <v>7.9447000000000007E-3</v>
      </c>
      <c r="O652">
        <v>66</v>
      </c>
    </row>
    <row r="653" spans="1:15">
      <c r="A653" t="s">
        <v>49</v>
      </c>
      <c r="B653" s="34">
        <v>40058</v>
      </c>
      <c r="C653">
        <v>4</v>
      </c>
      <c r="D653">
        <v>0.46497509999999997</v>
      </c>
      <c r="E653">
        <v>0.47830489999999998</v>
      </c>
      <c r="F653">
        <v>-1.3329799999999999E-2</v>
      </c>
      <c r="G653">
        <v>76</v>
      </c>
      <c r="H653">
        <v>-0.12755849999999999</v>
      </c>
      <c r="I653">
        <v>-6.0071300000000001E-2</v>
      </c>
      <c r="J653">
        <v>-1.3329799999999999E-2</v>
      </c>
      <c r="K653">
        <v>3.34116E-2</v>
      </c>
      <c r="L653">
        <v>0.1008988</v>
      </c>
      <c r="M653">
        <v>8.9133100000000007E-2</v>
      </c>
      <c r="N653">
        <v>7.9447000000000007E-3</v>
      </c>
      <c r="O653">
        <v>66</v>
      </c>
    </row>
    <row r="654" spans="1:15">
      <c r="A654" t="s">
        <v>49</v>
      </c>
      <c r="B654" s="34">
        <v>40058</v>
      </c>
      <c r="C654">
        <v>5</v>
      </c>
      <c r="D654">
        <v>0.45825719999999998</v>
      </c>
      <c r="E654">
        <v>0.46967049999999999</v>
      </c>
      <c r="F654">
        <v>-1.1413400000000001E-2</v>
      </c>
      <c r="G654">
        <v>75</v>
      </c>
      <c r="H654">
        <v>-0.125642</v>
      </c>
      <c r="I654">
        <v>-5.81548E-2</v>
      </c>
      <c r="J654">
        <v>-1.1413400000000001E-2</v>
      </c>
      <c r="K654">
        <v>3.5328100000000001E-2</v>
      </c>
      <c r="L654">
        <v>0.1028153</v>
      </c>
      <c r="M654">
        <v>8.9133100000000007E-2</v>
      </c>
      <c r="N654">
        <v>7.9447000000000007E-3</v>
      </c>
      <c r="O654">
        <v>66</v>
      </c>
    </row>
    <row r="655" spans="1:15">
      <c r="A655" t="s">
        <v>49</v>
      </c>
      <c r="B655" s="34">
        <v>40058</v>
      </c>
      <c r="C655">
        <v>6</v>
      </c>
      <c r="D655">
        <v>0.45318979999999998</v>
      </c>
      <c r="E655">
        <v>0.47047450000000002</v>
      </c>
      <c r="F655">
        <v>-1.7284600000000001E-2</v>
      </c>
      <c r="G655">
        <v>74.5</v>
      </c>
      <c r="H655">
        <v>-0.1315133</v>
      </c>
      <c r="I655">
        <v>-6.4026100000000002E-2</v>
      </c>
      <c r="J655">
        <v>-1.7284600000000001E-2</v>
      </c>
      <c r="K655">
        <v>2.9456800000000002E-2</v>
      </c>
      <c r="L655">
        <v>9.6944000000000002E-2</v>
      </c>
      <c r="M655">
        <v>8.9133100000000007E-2</v>
      </c>
      <c r="N655">
        <v>7.9447000000000007E-3</v>
      </c>
      <c r="O655">
        <v>66</v>
      </c>
    </row>
    <row r="656" spans="1:15">
      <c r="A656" t="s">
        <v>49</v>
      </c>
      <c r="B656" s="34">
        <v>40058</v>
      </c>
      <c r="C656">
        <v>7</v>
      </c>
      <c r="D656">
        <v>0.40086260000000001</v>
      </c>
      <c r="E656">
        <v>0.40404400000000001</v>
      </c>
      <c r="F656">
        <v>-3.1814E-3</v>
      </c>
      <c r="G656">
        <v>73</v>
      </c>
      <c r="H656">
        <v>-0.1174101</v>
      </c>
      <c r="I656">
        <v>-4.9922899999999999E-2</v>
      </c>
      <c r="J656">
        <v>-3.1814E-3</v>
      </c>
      <c r="K656">
        <v>4.3560000000000001E-2</v>
      </c>
      <c r="L656">
        <v>0.1110472</v>
      </c>
      <c r="M656">
        <v>8.9133100000000007E-2</v>
      </c>
      <c r="N656">
        <v>7.9447000000000007E-3</v>
      </c>
      <c r="O656">
        <v>66</v>
      </c>
    </row>
    <row r="657" spans="1:15">
      <c r="A657" t="s">
        <v>49</v>
      </c>
      <c r="B657" s="34">
        <v>40058</v>
      </c>
      <c r="C657">
        <v>8</v>
      </c>
      <c r="D657">
        <v>0.49293039999999999</v>
      </c>
      <c r="E657">
        <v>0.50792789999999999</v>
      </c>
      <c r="F657">
        <v>-1.49975E-2</v>
      </c>
      <c r="G657">
        <v>72.5</v>
      </c>
      <c r="H657">
        <v>-0.12922620000000001</v>
      </c>
      <c r="I657">
        <v>-6.1738899999999999E-2</v>
      </c>
      <c r="J657">
        <v>-1.49975E-2</v>
      </c>
      <c r="K657">
        <v>3.1743899999999999E-2</v>
      </c>
      <c r="L657">
        <v>9.9231100000000003E-2</v>
      </c>
      <c r="M657">
        <v>8.9133100000000007E-2</v>
      </c>
      <c r="N657">
        <v>7.9447000000000007E-3</v>
      </c>
      <c r="O657">
        <v>66</v>
      </c>
    </row>
    <row r="658" spans="1:15">
      <c r="A658" t="s">
        <v>49</v>
      </c>
      <c r="B658" s="34">
        <v>40058</v>
      </c>
      <c r="C658">
        <v>9</v>
      </c>
      <c r="D658">
        <v>1.001163</v>
      </c>
      <c r="E658">
        <v>0.92119819999999997</v>
      </c>
      <c r="F658">
        <v>7.9964400000000005E-2</v>
      </c>
      <c r="G658">
        <v>76</v>
      </c>
      <c r="H658">
        <v>-3.4264299999999998E-2</v>
      </c>
      <c r="I658">
        <v>3.32229E-2</v>
      </c>
      <c r="J658">
        <v>7.9964400000000005E-2</v>
      </c>
      <c r="K658">
        <v>0.12670580000000001</v>
      </c>
      <c r="L658">
        <v>0.194193</v>
      </c>
      <c r="M658">
        <v>8.9133100000000007E-2</v>
      </c>
      <c r="N658">
        <v>7.9447000000000007E-3</v>
      </c>
      <c r="O658">
        <v>66</v>
      </c>
    </row>
    <row r="659" spans="1:15">
      <c r="A659" t="s">
        <v>49</v>
      </c>
      <c r="B659" s="34">
        <v>40058</v>
      </c>
      <c r="C659">
        <v>10</v>
      </c>
      <c r="D659">
        <v>1.1782919999999999</v>
      </c>
      <c r="E659">
        <v>1.2064109999999999</v>
      </c>
      <c r="F659">
        <v>-2.8118899999999999E-2</v>
      </c>
      <c r="G659">
        <v>80.5</v>
      </c>
      <c r="H659">
        <v>-0.14234759999999999</v>
      </c>
      <c r="I659">
        <v>-7.4860300000000005E-2</v>
      </c>
      <c r="J659">
        <v>-2.8118899999999999E-2</v>
      </c>
      <c r="K659">
        <v>1.86225E-2</v>
      </c>
      <c r="L659">
        <v>8.6109699999999997E-2</v>
      </c>
      <c r="M659">
        <v>8.9133100000000007E-2</v>
      </c>
      <c r="N659">
        <v>7.9447000000000007E-3</v>
      </c>
      <c r="O659">
        <v>66</v>
      </c>
    </row>
    <row r="660" spans="1:15">
      <c r="A660" t="s">
        <v>49</v>
      </c>
      <c r="B660" s="34">
        <v>40058</v>
      </c>
      <c r="C660">
        <v>11</v>
      </c>
      <c r="D660">
        <v>1.3294680000000001</v>
      </c>
      <c r="E660">
        <v>1.37262</v>
      </c>
      <c r="F660">
        <v>-4.3151799999999997E-2</v>
      </c>
      <c r="G660">
        <v>85</v>
      </c>
      <c r="H660">
        <v>-0.1573804</v>
      </c>
      <c r="I660">
        <v>-8.9893200000000006E-2</v>
      </c>
      <c r="J660">
        <v>-4.3151799999999997E-2</v>
      </c>
      <c r="K660">
        <v>3.5896999999999999E-3</v>
      </c>
      <c r="L660">
        <v>7.1076899999999998E-2</v>
      </c>
      <c r="M660">
        <v>8.9133100000000007E-2</v>
      </c>
      <c r="N660">
        <v>7.9447000000000007E-3</v>
      </c>
      <c r="O660">
        <v>66</v>
      </c>
    </row>
    <row r="661" spans="1:15">
      <c r="A661" t="s">
        <v>49</v>
      </c>
      <c r="B661" s="34">
        <v>40058</v>
      </c>
      <c r="C661">
        <v>12</v>
      </c>
      <c r="D661">
        <v>1.474092</v>
      </c>
      <c r="E661">
        <v>1.496488</v>
      </c>
      <c r="F661">
        <v>-2.2395600000000002E-2</v>
      </c>
      <c r="G661">
        <v>88.5</v>
      </c>
      <c r="H661">
        <v>-0.1366243</v>
      </c>
      <c r="I661">
        <v>-6.9137100000000007E-2</v>
      </c>
      <c r="J661">
        <v>-2.2395600000000002E-2</v>
      </c>
      <c r="K661">
        <v>2.4345800000000001E-2</v>
      </c>
      <c r="L661">
        <v>9.1832999999999998E-2</v>
      </c>
      <c r="M661">
        <v>8.9133100000000007E-2</v>
      </c>
      <c r="N661">
        <v>7.9447000000000007E-3</v>
      </c>
      <c r="O661">
        <v>66</v>
      </c>
    </row>
    <row r="662" spans="1:15">
      <c r="A662" t="s">
        <v>49</v>
      </c>
      <c r="B662" s="34">
        <v>40058</v>
      </c>
      <c r="C662">
        <v>13</v>
      </c>
      <c r="D662">
        <v>1.545731</v>
      </c>
      <c r="E662">
        <v>1.557221</v>
      </c>
      <c r="F662">
        <v>-1.14897E-2</v>
      </c>
      <c r="G662">
        <v>91.5</v>
      </c>
      <c r="H662">
        <v>-0.12571830000000001</v>
      </c>
      <c r="I662">
        <v>-5.8231100000000001E-2</v>
      </c>
      <c r="J662">
        <v>-1.14897E-2</v>
      </c>
      <c r="K662">
        <v>3.52518E-2</v>
      </c>
      <c r="L662">
        <v>0.102739</v>
      </c>
      <c r="M662">
        <v>8.9133100000000007E-2</v>
      </c>
      <c r="N662">
        <v>7.9447000000000007E-3</v>
      </c>
      <c r="O662">
        <v>66</v>
      </c>
    </row>
    <row r="663" spans="1:15">
      <c r="A663" t="s">
        <v>49</v>
      </c>
      <c r="B663" s="34">
        <v>40058</v>
      </c>
      <c r="C663">
        <v>14</v>
      </c>
      <c r="D663">
        <v>1.6460189999999999</v>
      </c>
      <c r="E663">
        <v>1.6602790000000001</v>
      </c>
      <c r="F663">
        <v>-1.4259900000000001E-2</v>
      </c>
      <c r="G663">
        <v>94.5</v>
      </c>
      <c r="H663">
        <v>-0.12848860000000001</v>
      </c>
      <c r="I663">
        <v>-6.1001399999999997E-2</v>
      </c>
      <c r="J663">
        <v>-1.4259900000000001E-2</v>
      </c>
      <c r="K663">
        <v>3.2481500000000003E-2</v>
      </c>
      <c r="L663">
        <v>9.9968699999999994E-2</v>
      </c>
      <c r="M663">
        <v>8.9133100000000007E-2</v>
      </c>
      <c r="N663">
        <v>7.9447000000000007E-3</v>
      </c>
      <c r="O663">
        <v>66</v>
      </c>
    </row>
    <row r="664" spans="1:15">
      <c r="A664" t="s">
        <v>49</v>
      </c>
      <c r="B664" s="34">
        <v>40058</v>
      </c>
      <c r="C664">
        <v>15</v>
      </c>
      <c r="D664">
        <v>1.75041</v>
      </c>
      <c r="E664">
        <v>1.5127440000000001</v>
      </c>
      <c r="F664">
        <v>0.23766599999999999</v>
      </c>
      <c r="G664">
        <v>97</v>
      </c>
      <c r="H664">
        <v>0.1234374</v>
      </c>
      <c r="I664">
        <v>0.1909246</v>
      </c>
      <c r="J664">
        <v>0.23766599999999999</v>
      </c>
      <c r="K664">
        <v>0.28440749999999998</v>
      </c>
      <c r="L664">
        <v>0.3518947</v>
      </c>
      <c r="M664">
        <v>8.9133100000000007E-2</v>
      </c>
      <c r="N664">
        <v>7.9447000000000007E-3</v>
      </c>
      <c r="O664">
        <v>66</v>
      </c>
    </row>
    <row r="665" spans="1:15">
      <c r="A665" t="s">
        <v>49</v>
      </c>
      <c r="B665" s="34">
        <v>40058</v>
      </c>
      <c r="C665">
        <v>16</v>
      </c>
      <c r="D665">
        <v>1.7777229999999999</v>
      </c>
      <c r="E665">
        <v>1.4558180000000001</v>
      </c>
      <c r="F665">
        <v>0.32190570000000002</v>
      </c>
      <c r="G665">
        <v>97.5</v>
      </c>
      <c r="H665">
        <v>0.2076771</v>
      </c>
      <c r="I665">
        <v>0.27516429999999997</v>
      </c>
      <c r="J665">
        <v>0.32190570000000002</v>
      </c>
      <c r="K665">
        <v>0.36864710000000001</v>
      </c>
      <c r="L665">
        <v>0.43613439999999998</v>
      </c>
      <c r="M665">
        <v>8.9133100000000007E-2</v>
      </c>
      <c r="N665">
        <v>7.9447000000000007E-3</v>
      </c>
      <c r="O665">
        <v>66</v>
      </c>
    </row>
    <row r="666" spans="1:15">
      <c r="A666" t="s">
        <v>49</v>
      </c>
      <c r="B666" s="34">
        <v>40058</v>
      </c>
      <c r="C666">
        <v>17</v>
      </c>
      <c r="D666">
        <v>1.6402410000000001</v>
      </c>
      <c r="E666">
        <v>1.301587</v>
      </c>
      <c r="F666">
        <v>0.33865410000000001</v>
      </c>
      <c r="G666">
        <v>98</v>
      </c>
      <c r="H666">
        <v>0.2244254</v>
      </c>
      <c r="I666">
        <v>0.29191270000000002</v>
      </c>
      <c r="J666">
        <v>0.33865410000000001</v>
      </c>
      <c r="K666">
        <v>0.3853955</v>
      </c>
      <c r="L666">
        <v>0.45288279999999997</v>
      </c>
      <c r="M666">
        <v>8.9133100000000007E-2</v>
      </c>
      <c r="N666">
        <v>7.9447000000000007E-3</v>
      </c>
      <c r="O666">
        <v>66</v>
      </c>
    </row>
    <row r="667" spans="1:15">
      <c r="A667" t="s">
        <v>49</v>
      </c>
      <c r="B667" s="34">
        <v>40058</v>
      </c>
      <c r="C667">
        <v>18</v>
      </c>
      <c r="D667">
        <v>1.470296</v>
      </c>
      <c r="E667">
        <v>1.1506730000000001</v>
      </c>
      <c r="F667">
        <v>0.31962279999999998</v>
      </c>
      <c r="G667">
        <v>98</v>
      </c>
      <c r="H667">
        <v>0.2053941</v>
      </c>
      <c r="I667">
        <v>0.27288129999999999</v>
      </c>
      <c r="J667">
        <v>0.31962279999999998</v>
      </c>
      <c r="K667">
        <v>0.36636419999999997</v>
      </c>
      <c r="L667">
        <v>0.4338514</v>
      </c>
      <c r="M667">
        <v>8.9133100000000007E-2</v>
      </c>
      <c r="N667">
        <v>7.9447000000000007E-3</v>
      </c>
      <c r="O667">
        <v>66</v>
      </c>
    </row>
    <row r="668" spans="1:15">
      <c r="A668" t="s">
        <v>49</v>
      </c>
      <c r="B668" s="34">
        <v>40058</v>
      </c>
      <c r="C668">
        <v>19</v>
      </c>
      <c r="D668">
        <v>1.4108769999999999</v>
      </c>
      <c r="E668">
        <v>1.56528</v>
      </c>
      <c r="F668">
        <v>-0.1544027</v>
      </c>
      <c r="G668">
        <v>97.5</v>
      </c>
      <c r="H668">
        <v>-0.26863130000000002</v>
      </c>
      <c r="I668">
        <v>-0.20114409999999999</v>
      </c>
      <c r="J668">
        <v>-0.1544027</v>
      </c>
      <c r="K668">
        <v>-0.1076612</v>
      </c>
      <c r="L668">
        <v>-4.0174000000000001E-2</v>
      </c>
      <c r="M668">
        <v>8.9133100000000007E-2</v>
      </c>
      <c r="N668">
        <v>7.9447000000000007E-3</v>
      </c>
      <c r="O668">
        <v>66</v>
      </c>
    </row>
    <row r="669" spans="1:15">
      <c r="A669" t="s">
        <v>49</v>
      </c>
      <c r="B669" s="34">
        <v>40058</v>
      </c>
      <c r="C669">
        <v>20</v>
      </c>
      <c r="D669">
        <v>1.4314119999999999</v>
      </c>
      <c r="E669">
        <v>1.515444</v>
      </c>
      <c r="F669">
        <v>-8.4032099999999998E-2</v>
      </c>
      <c r="G669">
        <v>93.5</v>
      </c>
      <c r="H669">
        <v>-0.19826070000000001</v>
      </c>
      <c r="I669">
        <v>-0.13077349999999999</v>
      </c>
      <c r="J669">
        <v>-8.4032099999999998E-2</v>
      </c>
      <c r="K669">
        <v>-3.72906E-2</v>
      </c>
      <c r="L669">
        <v>3.0196600000000001E-2</v>
      </c>
      <c r="M669">
        <v>8.9133100000000007E-2</v>
      </c>
      <c r="N669">
        <v>7.9447000000000007E-3</v>
      </c>
      <c r="O669">
        <v>66</v>
      </c>
    </row>
    <row r="670" spans="1:15">
      <c r="A670" t="s">
        <v>49</v>
      </c>
      <c r="B670" s="34">
        <v>40058</v>
      </c>
      <c r="C670">
        <v>21</v>
      </c>
      <c r="D670">
        <v>1.483843</v>
      </c>
      <c r="E670">
        <v>1.472701</v>
      </c>
      <c r="F670">
        <v>1.11422E-2</v>
      </c>
      <c r="G670">
        <v>90.5</v>
      </c>
      <c r="H670">
        <v>-0.10308639999999999</v>
      </c>
      <c r="I670">
        <v>-3.5599199999999998E-2</v>
      </c>
      <c r="J670">
        <v>1.11422E-2</v>
      </c>
      <c r="K670">
        <v>5.7883700000000003E-2</v>
      </c>
      <c r="L670">
        <v>0.12537090000000001</v>
      </c>
      <c r="M670">
        <v>8.9133100000000007E-2</v>
      </c>
      <c r="N670">
        <v>7.9447000000000007E-3</v>
      </c>
      <c r="O670">
        <v>66</v>
      </c>
    </row>
    <row r="671" spans="1:15">
      <c r="A671" t="s">
        <v>49</v>
      </c>
      <c r="B671" s="34">
        <v>40058</v>
      </c>
      <c r="C671">
        <v>22</v>
      </c>
      <c r="D671">
        <v>1.36863</v>
      </c>
      <c r="E671">
        <v>1.3285340000000001</v>
      </c>
      <c r="F671">
        <v>4.0095699999999998E-2</v>
      </c>
      <c r="G671">
        <v>88.5</v>
      </c>
      <c r="H671">
        <v>-7.4132900000000002E-2</v>
      </c>
      <c r="I671">
        <v>-6.6457E-3</v>
      </c>
      <c r="J671">
        <v>4.0095699999999998E-2</v>
      </c>
      <c r="K671">
        <v>8.6837200000000003E-2</v>
      </c>
      <c r="L671">
        <v>0.1543244</v>
      </c>
      <c r="M671">
        <v>8.9133100000000007E-2</v>
      </c>
      <c r="N671">
        <v>7.9447000000000007E-3</v>
      </c>
      <c r="O671">
        <v>66</v>
      </c>
    </row>
    <row r="672" spans="1:15">
      <c r="A672" t="s">
        <v>49</v>
      </c>
      <c r="B672" s="34">
        <v>40058</v>
      </c>
      <c r="C672">
        <v>23</v>
      </c>
      <c r="D672">
        <v>1.1144320000000001</v>
      </c>
      <c r="E672">
        <v>1.062292</v>
      </c>
      <c r="F672">
        <v>5.2140300000000001E-2</v>
      </c>
      <c r="G672">
        <v>85.5</v>
      </c>
      <c r="H672">
        <v>-6.2088400000000002E-2</v>
      </c>
      <c r="I672">
        <v>5.3987999999999996E-3</v>
      </c>
      <c r="J672">
        <v>5.2140300000000001E-2</v>
      </c>
      <c r="K672">
        <v>9.8881700000000003E-2</v>
      </c>
      <c r="L672">
        <v>0.16636889999999999</v>
      </c>
      <c r="M672">
        <v>8.9133100000000007E-2</v>
      </c>
      <c r="N672">
        <v>7.9447000000000007E-3</v>
      </c>
      <c r="O672">
        <v>66</v>
      </c>
    </row>
    <row r="673" spans="1:15">
      <c r="A673" t="s">
        <v>49</v>
      </c>
      <c r="B673" s="34">
        <v>40058</v>
      </c>
      <c r="C673">
        <v>24</v>
      </c>
      <c r="D673">
        <v>0.90964509999999998</v>
      </c>
      <c r="E673">
        <v>0.88828280000000004</v>
      </c>
      <c r="F673">
        <v>2.13624E-2</v>
      </c>
      <c r="G673">
        <v>84.5</v>
      </c>
      <c r="H673">
        <v>-9.2866299999999999E-2</v>
      </c>
      <c r="I673">
        <v>-2.5378999999999999E-2</v>
      </c>
      <c r="J673">
        <v>2.13624E-2</v>
      </c>
      <c r="K673">
        <v>6.8103800000000006E-2</v>
      </c>
      <c r="L673">
        <v>0.13559099999999999</v>
      </c>
      <c r="M673">
        <v>8.9133100000000007E-2</v>
      </c>
      <c r="N673">
        <v>7.9447000000000007E-3</v>
      </c>
      <c r="O673">
        <v>66</v>
      </c>
    </row>
    <row r="674" spans="1:15">
      <c r="A674" t="s">
        <v>49</v>
      </c>
      <c r="B674" s="34">
        <v>40066</v>
      </c>
      <c r="C674">
        <v>1</v>
      </c>
      <c r="D674">
        <v>0.43226969999999998</v>
      </c>
      <c r="E674">
        <v>0.41999180000000003</v>
      </c>
      <c r="F674">
        <v>1.22779E-2</v>
      </c>
      <c r="G674">
        <v>75.5</v>
      </c>
      <c r="H674">
        <v>-7.9361399999999999E-2</v>
      </c>
      <c r="I674">
        <v>-2.5220200000000002E-2</v>
      </c>
      <c r="J674">
        <v>1.22779E-2</v>
      </c>
      <c r="K674">
        <v>4.9775899999999998E-2</v>
      </c>
      <c r="L674">
        <v>0.1039171</v>
      </c>
      <c r="M674">
        <v>7.1506500000000001E-2</v>
      </c>
      <c r="N674">
        <v>5.1132E-3</v>
      </c>
      <c r="O674">
        <v>65</v>
      </c>
    </row>
    <row r="675" spans="1:15">
      <c r="A675" t="s">
        <v>49</v>
      </c>
      <c r="B675" s="34">
        <v>40066</v>
      </c>
      <c r="C675">
        <v>2</v>
      </c>
      <c r="D675">
        <v>0.39796939999999997</v>
      </c>
      <c r="E675">
        <v>0.38853589999999999</v>
      </c>
      <c r="F675">
        <v>9.4334999999999992E-3</v>
      </c>
      <c r="G675">
        <v>74</v>
      </c>
      <c r="H675">
        <v>-8.2205799999999996E-2</v>
      </c>
      <c r="I675">
        <v>-2.8064499999999999E-2</v>
      </c>
      <c r="J675">
        <v>9.4334999999999992E-3</v>
      </c>
      <c r="K675">
        <v>4.6931500000000001E-2</v>
      </c>
      <c r="L675">
        <v>0.1010728</v>
      </c>
      <c r="M675">
        <v>7.1506500000000001E-2</v>
      </c>
      <c r="N675">
        <v>5.1132E-3</v>
      </c>
      <c r="O675">
        <v>65</v>
      </c>
    </row>
    <row r="676" spans="1:15">
      <c r="A676" t="s">
        <v>49</v>
      </c>
      <c r="B676" s="34">
        <v>40066</v>
      </c>
      <c r="C676">
        <v>3</v>
      </c>
      <c r="D676">
        <v>0.37253819999999999</v>
      </c>
      <c r="E676">
        <v>0.36178939999999998</v>
      </c>
      <c r="F676">
        <v>1.0748799999999999E-2</v>
      </c>
      <c r="G676">
        <v>73</v>
      </c>
      <c r="H676">
        <v>-8.0890500000000004E-2</v>
      </c>
      <c r="I676">
        <v>-2.6749200000000001E-2</v>
      </c>
      <c r="J676">
        <v>1.0748799999999999E-2</v>
      </c>
      <c r="K676">
        <v>4.8246799999999999E-2</v>
      </c>
      <c r="L676">
        <v>0.1023881</v>
      </c>
      <c r="M676">
        <v>7.1506500000000001E-2</v>
      </c>
      <c r="N676">
        <v>5.1132E-3</v>
      </c>
      <c r="O676">
        <v>65</v>
      </c>
    </row>
    <row r="677" spans="1:15">
      <c r="A677" t="s">
        <v>49</v>
      </c>
      <c r="B677" s="34">
        <v>40066</v>
      </c>
      <c r="C677">
        <v>4</v>
      </c>
      <c r="D677">
        <v>0.36697150000000001</v>
      </c>
      <c r="E677">
        <v>0.3675157</v>
      </c>
      <c r="F677">
        <v>-5.442E-4</v>
      </c>
      <c r="G677">
        <v>72.5</v>
      </c>
      <c r="H677">
        <v>-9.2183500000000002E-2</v>
      </c>
      <c r="I677">
        <v>-3.8042300000000001E-2</v>
      </c>
      <c r="J677">
        <v>-5.442E-4</v>
      </c>
      <c r="K677">
        <v>3.6953800000000002E-2</v>
      </c>
      <c r="L677">
        <v>9.1094999999999995E-2</v>
      </c>
      <c r="M677">
        <v>7.1506500000000001E-2</v>
      </c>
      <c r="N677">
        <v>5.1132E-3</v>
      </c>
      <c r="O677">
        <v>65</v>
      </c>
    </row>
    <row r="678" spans="1:15">
      <c r="A678" t="s">
        <v>49</v>
      </c>
      <c r="B678" s="34">
        <v>40066</v>
      </c>
      <c r="C678">
        <v>5</v>
      </c>
      <c r="D678">
        <v>0.35269270000000003</v>
      </c>
      <c r="E678">
        <v>0.36563420000000002</v>
      </c>
      <c r="F678">
        <v>-1.29415E-2</v>
      </c>
      <c r="G678">
        <v>70</v>
      </c>
      <c r="H678">
        <v>-0.1045808</v>
      </c>
      <c r="I678">
        <v>-5.0439600000000001E-2</v>
      </c>
      <c r="J678">
        <v>-1.29415E-2</v>
      </c>
      <c r="K678">
        <v>2.4556499999999998E-2</v>
      </c>
      <c r="L678">
        <v>7.8697699999999995E-2</v>
      </c>
      <c r="M678">
        <v>7.1506500000000001E-2</v>
      </c>
      <c r="N678">
        <v>5.1132E-3</v>
      </c>
      <c r="O678">
        <v>65</v>
      </c>
    </row>
    <row r="679" spans="1:15">
      <c r="A679" t="s">
        <v>49</v>
      </c>
      <c r="B679" s="34">
        <v>40066</v>
      </c>
      <c r="C679">
        <v>6</v>
      </c>
      <c r="D679">
        <v>0.35237259999999998</v>
      </c>
      <c r="E679">
        <v>0.36384759999999999</v>
      </c>
      <c r="F679">
        <v>-1.1475000000000001E-2</v>
      </c>
      <c r="G679">
        <v>68.5</v>
      </c>
      <c r="H679">
        <v>-0.10311430000000001</v>
      </c>
      <c r="I679">
        <v>-4.8973099999999999E-2</v>
      </c>
      <c r="J679">
        <v>-1.1475000000000001E-2</v>
      </c>
      <c r="K679">
        <v>2.6023000000000001E-2</v>
      </c>
      <c r="L679">
        <v>8.0164200000000005E-2</v>
      </c>
      <c r="M679">
        <v>7.1506500000000001E-2</v>
      </c>
      <c r="N679">
        <v>5.1132E-3</v>
      </c>
      <c r="O679">
        <v>65</v>
      </c>
    </row>
    <row r="680" spans="1:15">
      <c r="A680" t="s">
        <v>49</v>
      </c>
      <c r="B680" s="34">
        <v>40066</v>
      </c>
      <c r="C680">
        <v>7</v>
      </c>
      <c r="D680">
        <v>0.3139692</v>
      </c>
      <c r="E680">
        <v>0.31209809999999999</v>
      </c>
      <c r="F680">
        <v>1.8711000000000001E-3</v>
      </c>
      <c r="G680">
        <v>68</v>
      </c>
      <c r="H680">
        <v>-8.9768200000000006E-2</v>
      </c>
      <c r="I680">
        <v>-3.5626999999999999E-2</v>
      </c>
      <c r="J680">
        <v>1.8711000000000001E-3</v>
      </c>
      <c r="K680">
        <v>3.9369099999999997E-2</v>
      </c>
      <c r="L680">
        <v>9.3510300000000005E-2</v>
      </c>
      <c r="M680">
        <v>7.1506500000000001E-2</v>
      </c>
      <c r="N680">
        <v>5.1132E-3</v>
      </c>
      <c r="O680">
        <v>65</v>
      </c>
    </row>
    <row r="681" spans="1:15">
      <c r="A681" t="s">
        <v>49</v>
      </c>
      <c r="B681" s="34">
        <v>40066</v>
      </c>
      <c r="C681">
        <v>8</v>
      </c>
      <c r="D681">
        <v>0.34850779999999998</v>
      </c>
      <c r="E681">
        <v>0.36907489999999998</v>
      </c>
      <c r="F681">
        <v>-2.0567200000000001E-2</v>
      </c>
      <c r="G681">
        <v>70</v>
      </c>
      <c r="H681">
        <v>-0.1122064</v>
      </c>
      <c r="I681">
        <v>-5.8065199999999997E-2</v>
      </c>
      <c r="J681">
        <v>-2.0567200000000001E-2</v>
      </c>
      <c r="K681">
        <v>1.6930899999999999E-2</v>
      </c>
      <c r="L681">
        <v>7.1072099999999999E-2</v>
      </c>
      <c r="M681">
        <v>7.1506500000000001E-2</v>
      </c>
      <c r="N681">
        <v>5.1132E-3</v>
      </c>
      <c r="O681">
        <v>65</v>
      </c>
    </row>
    <row r="682" spans="1:15">
      <c r="A682" t="s">
        <v>49</v>
      </c>
      <c r="B682" s="34">
        <v>40066</v>
      </c>
      <c r="C682">
        <v>9</v>
      </c>
      <c r="D682">
        <v>0.66220889999999999</v>
      </c>
      <c r="E682">
        <v>0.65657350000000003</v>
      </c>
      <c r="F682">
        <v>5.6353999999999996E-3</v>
      </c>
      <c r="G682">
        <v>75</v>
      </c>
      <c r="H682">
        <v>-8.6003800000000005E-2</v>
      </c>
      <c r="I682">
        <v>-3.1862599999999998E-2</v>
      </c>
      <c r="J682">
        <v>5.6353999999999996E-3</v>
      </c>
      <c r="K682">
        <v>4.3133499999999998E-2</v>
      </c>
      <c r="L682">
        <v>9.7274700000000006E-2</v>
      </c>
      <c r="M682">
        <v>7.1506500000000001E-2</v>
      </c>
      <c r="N682">
        <v>5.1132E-3</v>
      </c>
      <c r="O682">
        <v>65</v>
      </c>
    </row>
    <row r="683" spans="1:15">
      <c r="A683" t="s">
        <v>49</v>
      </c>
      <c r="B683" s="34">
        <v>40066</v>
      </c>
      <c r="C683">
        <v>10</v>
      </c>
      <c r="D683">
        <v>0.86772609999999994</v>
      </c>
      <c r="E683">
        <v>0.92966709999999997</v>
      </c>
      <c r="F683">
        <v>-6.1941000000000003E-2</v>
      </c>
      <c r="G683">
        <v>80</v>
      </c>
      <c r="H683">
        <v>-0.1535802</v>
      </c>
      <c r="I683">
        <v>-9.9439E-2</v>
      </c>
      <c r="J683">
        <v>-6.1941000000000003E-2</v>
      </c>
      <c r="K683">
        <v>-2.44429E-2</v>
      </c>
      <c r="L683">
        <v>2.96983E-2</v>
      </c>
      <c r="M683">
        <v>7.1506500000000001E-2</v>
      </c>
      <c r="N683">
        <v>5.1132E-3</v>
      </c>
      <c r="O683">
        <v>65</v>
      </c>
    </row>
    <row r="684" spans="1:15">
      <c r="A684" t="s">
        <v>49</v>
      </c>
      <c r="B684" s="34">
        <v>40066</v>
      </c>
      <c r="C684">
        <v>11</v>
      </c>
      <c r="D684">
        <v>0.98407290000000003</v>
      </c>
      <c r="E684">
        <v>1.0707599999999999</v>
      </c>
      <c r="F684">
        <v>-8.6687E-2</v>
      </c>
      <c r="G684">
        <v>84</v>
      </c>
      <c r="H684">
        <v>-0.17832619999999999</v>
      </c>
      <c r="I684">
        <v>-0.124185</v>
      </c>
      <c r="J684">
        <v>-8.6687E-2</v>
      </c>
      <c r="K684">
        <v>-4.9188900000000001E-2</v>
      </c>
      <c r="L684">
        <v>4.9522999999999998E-3</v>
      </c>
      <c r="M684">
        <v>7.1506500000000001E-2</v>
      </c>
      <c r="N684">
        <v>5.1132E-3</v>
      </c>
      <c r="O684">
        <v>65</v>
      </c>
    </row>
    <row r="685" spans="1:15">
      <c r="A685" t="s">
        <v>49</v>
      </c>
      <c r="B685" s="34">
        <v>40066</v>
      </c>
      <c r="C685">
        <v>12</v>
      </c>
      <c r="D685">
        <v>1.078659</v>
      </c>
      <c r="E685">
        <v>1.1381399999999999</v>
      </c>
      <c r="F685">
        <v>-5.9481100000000002E-2</v>
      </c>
      <c r="G685">
        <v>87.5</v>
      </c>
      <c r="H685">
        <v>-0.15112039999999999</v>
      </c>
      <c r="I685">
        <v>-9.6979200000000002E-2</v>
      </c>
      <c r="J685">
        <v>-5.9481100000000002E-2</v>
      </c>
      <c r="K685">
        <v>-2.1983099999999998E-2</v>
      </c>
      <c r="L685">
        <v>3.2158100000000002E-2</v>
      </c>
      <c r="M685">
        <v>7.1506500000000001E-2</v>
      </c>
      <c r="N685">
        <v>5.1132E-3</v>
      </c>
      <c r="O685">
        <v>65</v>
      </c>
    </row>
    <row r="686" spans="1:15">
      <c r="A686" t="s">
        <v>49</v>
      </c>
      <c r="B686" s="34">
        <v>40066</v>
      </c>
      <c r="C686">
        <v>13</v>
      </c>
      <c r="D686">
        <v>1.1070260000000001</v>
      </c>
      <c r="E686">
        <v>1.1833720000000001</v>
      </c>
      <c r="F686">
        <v>-7.6345999999999997E-2</v>
      </c>
      <c r="G686">
        <v>90.5</v>
      </c>
      <c r="H686">
        <v>-0.1679852</v>
      </c>
      <c r="I686">
        <v>-0.113844</v>
      </c>
      <c r="J686">
        <v>-7.6345999999999997E-2</v>
      </c>
      <c r="K686">
        <v>-3.8847899999999998E-2</v>
      </c>
      <c r="L686">
        <v>1.5293299999999999E-2</v>
      </c>
      <c r="M686">
        <v>7.1506500000000001E-2</v>
      </c>
      <c r="N686">
        <v>5.1132E-3</v>
      </c>
      <c r="O686">
        <v>65</v>
      </c>
    </row>
    <row r="687" spans="1:15">
      <c r="A687" t="s">
        <v>49</v>
      </c>
      <c r="B687" s="34">
        <v>40066</v>
      </c>
      <c r="C687">
        <v>14</v>
      </c>
      <c r="D687">
        <v>1.1825429999999999</v>
      </c>
      <c r="E687">
        <v>1.2629509999999999</v>
      </c>
      <c r="F687">
        <v>-8.0408900000000005E-2</v>
      </c>
      <c r="G687">
        <v>93</v>
      </c>
      <c r="H687">
        <v>-0.17204820000000001</v>
      </c>
      <c r="I687">
        <v>-0.117907</v>
      </c>
      <c r="J687">
        <v>-8.0408900000000005E-2</v>
      </c>
      <c r="K687">
        <v>-4.2910900000000002E-2</v>
      </c>
      <c r="L687">
        <v>1.12303E-2</v>
      </c>
      <c r="M687">
        <v>7.1506500000000001E-2</v>
      </c>
      <c r="N687">
        <v>5.1132E-3</v>
      </c>
      <c r="O687">
        <v>65</v>
      </c>
    </row>
    <row r="688" spans="1:15">
      <c r="A688" t="s">
        <v>49</v>
      </c>
      <c r="B688" s="34">
        <v>40066</v>
      </c>
      <c r="C688">
        <v>15</v>
      </c>
      <c r="D688">
        <v>1.2875829999999999</v>
      </c>
      <c r="E688">
        <v>1.2552030000000001</v>
      </c>
      <c r="F688">
        <v>3.2380600000000002E-2</v>
      </c>
      <c r="G688">
        <v>95</v>
      </c>
      <c r="H688">
        <v>-5.9258600000000002E-2</v>
      </c>
      <c r="I688">
        <v>-5.1174000000000002E-3</v>
      </c>
      <c r="J688">
        <v>3.2380600000000002E-2</v>
      </c>
      <c r="K688">
        <v>6.9878700000000002E-2</v>
      </c>
      <c r="L688">
        <v>0.1240199</v>
      </c>
      <c r="M688">
        <v>7.1506500000000001E-2</v>
      </c>
      <c r="N688">
        <v>5.1132E-3</v>
      </c>
      <c r="O688">
        <v>65</v>
      </c>
    </row>
    <row r="689" spans="1:15">
      <c r="A689" t="s">
        <v>49</v>
      </c>
      <c r="B689" s="34">
        <v>40066</v>
      </c>
      <c r="C689">
        <v>16</v>
      </c>
      <c r="D689">
        <v>1.3059350000000001</v>
      </c>
      <c r="E689">
        <v>1.2166809999999999</v>
      </c>
      <c r="F689">
        <v>8.9254600000000003E-2</v>
      </c>
      <c r="G689">
        <v>96</v>
      </c>
      <c r="H689">
        <v>-2.3847E-3</v>
      </c>
      <c r="I689">
        <v>5.1756499999999997E-2</v>
      </c>
      <c r="J689">
        <v>8.9254600000000003E-2</v>
      </c>
      <c r="K689">
        <v>0.12675259999999999</v>
      </c>
      <c r="L689">
        <v>0.18089379999999999</v>
      </c>
      <c r="M689">
        <v>7.1506500000000001E-2</v>
      </c>
      <c r="N689">
        <v>5.1132E-3</v>
      </c>
      <c r="O689">
        <v>65</v>
      </c>
    </row>
    <row r="690" spans="1:15">
      <c r="A690" t="s">
        <v>49</v>
      </c>
      <c r="B690" s="34">
        <v>40066</v>
      </c>
      <c r="C690">
        <v>17</v>
      </c>
      <c r="D690">
        <v>1.147313</v>
      </c>
      <c r="E690">
        <v>1.112511</v>
      </c>
      <c r="F690">
        <v>3.4802199999999998E-2</v>
      </c>
      <c r="G690">
        <v>96</v>
      </c>
      <c r="H690">
        <v>-5.6837100000000002E-2</v>
      </c>
      <c r="I690">
        <v>-2.6959000000000002E-3</v>
      </c>
      <c r="J690">
        <v>3.4802199999999998E-2</v>
      </c>
      <c r="K690">
        <v>7.2300199999999995E-2</v>
      </c>
      <c r="L690">
        <v>0.12644140000000001</v>
      </c>
      <c r="M690">
        <v>7.1506500000000001E-2</v>
      </c>
      <c r="N690">
        <v>5.1132E-3</v>
      </c>
      <c r="O690">
        <v>65</v>
      </c>
    </row>
    <row r="691" spans="1:15">
      <c r="A691" t="s">
        <v>49</v>
      </c>
      <c r="B691" s="34">
        <v>40066</v>
      </c>
      <c r="C691">
        <v>18</v>
      </c>
      <c r="D691">
        <v>0.98469870000000004</v>
      </c>
      <c r="E691">
        <v>0.95146699999999995</v>
      </c>
      <c r="F691">
        <v>3.3231700000000003E-2</v>
      </c>
      <c r="G691">
        <v>96.5</v>
      </c>
      <c r="H691">
        <v>-5.8407599999999997E-2</v>
      </c>
      <c r="I691">
        <v>-4.2664000000000001E-3</v>
      </c>
      <c r="J691">
        <v>3.3231700000000003E-2</v>
      </c>
      <c r="K691">
        <v>7.0729700000000006E-2</v>
      </c>
      <c r="L691">
        <v>0.12487090000000001</v>
      </c>
      <c r="M691">
        <v>7.1506500000000001E-2</v>
      </c>
      <c r="N691">
        <v>5.1132E-3</v>
      </c>
      <c r="O691">
        <v>65</v>
      </c>
    </row>
    <row r="692" spans="1:15">
      <c r="A692" t="s">
        <v>49</v>
      </c>
      <c r="B692" s="34">
        <v>40066</v>
      </c>
      <c r="C692">
        <v>19</v>
      </c>
      <c r="D692">
        <v>0.90314609999999995</v>
      </c>
      <c r="E692">
        <v>1.0077959999999999</v>
      </c>
      <c r="F692">
        <v>-0.1046502</v>
      </c>
      <c r="G692">
        <v>94.5</v>
      </c>
      <c r="H692">
        <v>-0.1962894</v>
      </c>
      <c r="I692">
        <v>-0.1421482</v>
      </c>
      <c r="J692">
        <v>-0.1046502</v>
      </c>
      <c r="K692">
        <v>-6.7152100000000006E-2</v>
      </c>
      <c r="L692">
        <v>-1.3010900000000001E-2</v>
      </c>
      <c r="M692">
        <v>7.1506500000000001E-2</v>
      </c>
      <c r="N692">
        <v>5.1132E-3</v>
      </c>
      <c r="O692">
        <v>65</v>
      </c>
    </row>
    <row r="693" spans="1:15">
      <c r="A693" t="s">
        <v>49</v>
      </c>
      <c r="B693" s="34">
        <v>40066</v>
      </c>
      <c r="C693">
        <v>20</v>
      </c>
      <c r="D693">
        <v>0.99008560000000001</v>
      </c>
      <c r="E693">
        <v>1.0940719999999999</v>
      </c>
      <c r="F693">
        <v>-0.1039863</v>
      </c>
      <c r="G693">
        <v>91.5</v>
      </c>
      <c r="H693">
        <v>-0.19562560000000001</v>
      </c>
      <c r="I693">
        <v>-0.14148440000000001</v>
      </c>
      <c r="J693">
        <v>-0.1039863</v>
      </c>
      <c r="K693">
        <v>-6.64883E-2</v>
      </c>
      <c r="L693">
        <v>-1.23471E-2</v>
      </c>
      <c r="M693">
        <v>7.1506500000000001E-2</v>
      </c>
      <c r="N693">
        <v>5.1132E-3</v>
      </c>
      <c r="O693">
        <v>65</v>
      </c>
    </row>
    <row r="694" spans="1:15">
      <c r="A694" t="s">
        <v>49</v>
      </c>
      <c r="B694" s="34">
        <v>40066</v>
      </c>
      <c r="C694">
        <v>21</v>
      </c>
      <c r="D694">
        <v>1.085445</v>
      </c>
      <c r="E694">
        <v>1.088325</v>
      </c>
      <c r="F694">
        <v>-2.8804999999999998E-3</v>
      </c>
      <c r="G694">
        <v>88.5</v>
      </c>
      <c r="H694">
        <v>-9.4519800000000001E-2</v>
      </c>
      <c r="I694">
        <v>-4.0378600000000001E-2</v>
      </c>
      <c r="J694">
        <v>-2.8804999999999998E-3</v>
      </c>
      <c r="K694">
        <v>3.4617500000000002E-2</v>
      </c>
      <c r="L694">
        <v>8.8758699999999996E-2</v>
      </c>
      <c r="M694">
        <v>7.1506500000000001E-2</v>
      </c>
      <c r="N694">
        <v>5.1132E-3</v>
      </c>
      <c r="O694">
        <v>65</v>
      </c>
    </row>
    <row r="695" spans="1:15">
      <c r="A695" t="s">
        <v>49</v>
      </c>
      <c r="B695" s="34">
        <v>40066</v>
      </c>
      <c r="C695">
        <v>22</v>
      </c>
      <c r="D695">
        <v>1.0302180000000001</v>
      </c>
      <c r="E695">
        <v>0.97645119999999996</v>
      </c>
      <c r="F695">
        <v>5.3766799999999997E-2</v>
      </c>
      <c r="G695">
        <v>85.5</v>
      </c>
      <c r="H695">
        <v>-3.7872500000000003E-2</v>
      </c>
      <c r="I695">
        <v>1.6268700000000001E-2</v>
      </c>
      <c r="J695">
        <v>5.3766799999999997E-2</v>
      </c>
      <c r="K695">
        <v>9.1264799999999993E-2</v>
      </c>
      <c r="L695">
        <v>0.14540600000000001</v>
      </c>
      <c r="M695">
        <v>7.1506500000000001E-2</v>
      </c>
      <c r="N695">
        <v>5.1132E-3</v>
      </c>
      <c r="O695">
        <v>65</v>
      </c>
    </row>
    <row r="696" spans="1:15">
      <c r="A696" t="s">
        <v>49</v>
      </c>
      <c r="B696" s="34">
        <v>40066</v>
      </c>
      <c r="C696">
        <v>23</v>
      </c>
      <c r="D696">
        <v>0.93178249999999996</v>
      </c>
      <c r="E696">
        <v>0.86977959999999999</v>
      </c>
      <c r="F696">
        <v>6.20029E-2</v>
      </c>
      <c r="G696">
        <v>82.5</v>
      </c>
      <c r="H696">
        <v>-2.96364E-2</v>
      </c>
      <c r="I696">
        <v>2.45048E-2</v>
      </c>
      <c r="J696">
        <v>6.20029E-2</v>
      </c>
      <c r="K696">
        <v>9.9500900000000003E-2</v>
      </c>
      <c r="L696">
        <v>0.1536421</v>
      </c>
      <c r="M696">
        <v>7.1506500000000001E-2</v>
      </c>
      <c r="N696">
        <v>5.1132E-3</v>
      </c>
      <c r="O696">
        <v>65</v>
      </c>
    </row>
    <row r="697" spans="1:15">
      <c r="A697" t="s">
        <v>49</v>
      </c>
      <c r="B697" s="34">
        <v>40066</v>
      </c>
      <c r="C697">
        <v>24</v>
      </c>
      <c r="D697">
        <v>0.78325769999999995</v>
      </c>
      <c r="E697">
        <v>0.74953689999999995</v>
      </c>
      <c r="F697">
        <v>3.3720800000000002E-2</v>
      </c>
      <c r="G697">
        <v>80</v>
      </c>
      <c r="H697">
        <v>-5.7918400000000002E-2</v>
      </c>
      <c r="I697">
        <v>-3.7772000000000001E-3</v>
      </c>
      <c r="J697">
        <v>3.3720800000000002E-2</v>
      </c>
      <c r="K697">
        <v>7.1218900000000002E-2</v>
      </c>
      <c r="L697">
        <v>0.1253601</v>
      </c>
      <c r="M697">
        <v>7.1506500000000001E-2</v>
      </c>
      <c r="N697">
        <v>5.1132E-3</v>
      </c>
      <c r="O697">
        <v>65</v>
      </c>
    </row>
    <row r="698" spans="1:15">
      <c r="A698" t="s">
        <v>49</v>
      </c>
      <c r="B698" s="34">
        <v>40067</v>
      </c>
      <c r="C698">
        <v>1</v>
      </c>
      <c r="D698">
        <v>0.52593400000000001</v>
      </c>
      <c r="E698">
        <v>0.51594689999999999</v>
      </c>
      <c r="F698">
        <v>9.9871000000000005E-3</v>
      </c>
      <c r="G698">
        <v>78</v>
      </c>
      <c r="H698">
        <v>-0.1042415</v>
      </c>
      <c r="I698">
        <v>-3.6754299999999997E-2</v>
      </c>
      <c r="J698">
        <v>9.9871000000000005E-3</v>
      </c>
      <c r="K698">
        <v>5.6728599999999997E-2</v>
      </c>
      <c r="L698">
        <v>0.1242158</v>
      </c>
      <c r="M698">
        <v>8.9133100000000007E-2</v>
      </c>
      <c r="N698">
        <v>7.9447000000000007E-3</v>
      </c>
      <c r="O698">
        <v>66</v>
      </c>
    </row>
    <row r="699" spans="1:15">
      <c r="A699" t="s">
        <v>49</v>
      </c>
      <c r="B699" s="34">
        <v>40067</v>
      </c>
      <c r="C699">
        <v>2</v>
      </c>
      <c r="D699">
        <v>0.51322049999999997</v>
      </c>
      <c r="E699">
        <v>0.50273230000000002</v>
      </c>
      <c r="F699">
        <v>1.0488300000000001E-2</v>
      </c>
      <c r="G699">
        <v>78</v>
      </c>
      <c r="H699">
        <v>-0.1037404</v>
      </c>
      <c r="I699">
        <v>-3.6253199999999999E-2</v>
      </c>
      <c r="J699">
        <v>1.0488300000000001E-2</v>
      </c>
      <c r="K699">
        <v>5.7229700000000001E-2</v>
      </c>
      <c r="L699">
        <v>0.12471690000000001</v>
      </c>
      <c r="M699">
        <v>8.9133100000000007E-2</v>
      </c>
      <c r="N699">
        <v>7.9447000000000007E-3</v>
      </c>
      <c r="O699">
        <v>66</v>
      </c>
    </row>
    <row r="700" spans="1:15">
      <c r="A700" t="s">
        <v>49</v>
      </c>
      <c r="B700" s="34">
        <v>40067</v>
      </c>
      <c r="C700">
        <v>3</v>
      </c>
      <c r="D700">
        <v>0.48013070000000002</v>
      </c>
      <c r="E700">
        <v>0.4673446</v>
      </c>
      <c r="F700">
        <v>1.27861E-2</v>
      </c>
      <c r="G700">
        <v>75.5</v>
      </c>
      <c r="H700">
        <v>-0.10144259999999999</v>
      </c>
      <c r="I700">
        <v>-3.3955300000000001E-2</v>
      </c>
      <c r="J700">
        <v>1.27861E-2</v>
      </c>
      <c r="K700">
        <v>5.9527499999999997E-2</v>
      </c>
      <c r="L700">
        <v>0.12701480000000001</v>
      </c>
      <c r="M700">
        <v>8.9133100000000007E-2</v>
      </c>
      <c r="N700">
        <v>7.9447000000000007E-3</v>
      </c>
      <c r="O700">
        <v>66</v>
      </c>
    </row>
    <row r="701" spans="1:15">
      <c r="A701" t="s">
        <v>49</v>
      </c>
      <c r="B701" s="34">
        <v>40067</v>
      </c>
      <c r="C701">
        <v>4</v>
      </c>
      <c r="D701">
        <v>0.46219100000000002</v>
      </c>
      <c r="E701">
        <v>0.468115</v>
      </c>
      <c r="F701">
        <v>-5.9239999999999996E-3</v>
      </c>
      <c r="G701">
        <v>75</v>
      </c>
      <c r="H701">
        <v>-0.1201526</v>
      </c>
      <c r="I701">
        <v>-5.2665400000000001E-2</v>
      </c>
      <c r="J701">
        <v>-5.9239999999999996E-3</v>
      </c>
      <c r="K701">
        <v>4.08175E-2</v>
      </c>
      <c r="L701">
        <v>0.1083047</v>
      </c>
      <c r="M701">
        <v>8.9133100000000007E-2</v>
      </c>
      <c r="N701">
        <v>7.9447000000000007E-3</v>
      </c>
      <c r="O701">
        <v>66</v>
      </c>
    </row>
    <row r="702" spans="1:15">
      <c r="A702" t="s">
        <v>49</v>
      </c>
      <c r="B702" s="34">
        <v>40067</v>
      </c>
      <c r="C702">
        <v>5</v>
      </c>
      <c r="D702">
        <v>0.45148939999999999</v>
      </c>
      <c r="E702">
        <v>0.45791969999999999</v>
      </c>
      <c r="F702">
        <v>-6.4302999999999999E-3</v>
      </c>
      <c r="G702">
        <v>73</v>
      </c>
      <c r="H702">
        <v>-0.120659</v>
      </c>
      <c r="I702">
        <v>-5.3171799999999998E-2</v>
      </c>
      <c r="J702">
        <v>-6.4302999999999999E-3</v>
      </c>
      <c r="K702">
        <v>4.0311100000000002E-2</v>
      </c>
      <c r="L702">
        <v>0.1077983</v>
      </c>
      <c r="M702">
        <v>8.9133100000000007E-2</v>
      </c>
      <c r="N702">
        <v>7.9447000000000007E-3</v>
      </c>
      <c r="O702">
        <v>66</v>
      </c>
    </row>
    <row r="703" spans="1:15">
      <c r="A703" t="s">
        <v>49</v>
      </c>
      <c r="B703" s="34">
        <v>40067</v>
      </c>
      <c r="C703">
        <v>6</v>
      </c>
      <c r="D703">
        <v>0.44120609999999999</v>
      </c>
      <c r="E703">
        <v>0.45237500000000003</v>
      </c>
      <c r="F703">
        <v>-1.1168900000000001E-2</v>
      </c>
      <c r="G703">
        <v>72</v>
      </c>
      <c r="H703">
        <v>-0.1253975</v>
      </c>
      <c r="I703">
        <v>-5.7910299999999998E-2</v>
      </c>
      <c r="J703">
        <v>-1.1168900000000001E-2</v>
      </c>
      <c r="K703">
        <v>3.55725E-2</v>
      </c>
      <c r="L703">
        <v>0.10305979999999999</v>
      </c>
      <c r="M703">
        <v>8.9133100000000007E-2</v>
      </c>
      <c r="N703">
        <v>7.9447000000000007E-3</v>
      </c>
      <c r="O703">
        <v>66</v>
      </c>
    </row>
    <row r="704" spans="1:15">
      <c r="A704" t="s">
        <v>49</v>
      </c>
      <c r="B704" s="34">
        <v>40067</v>
      </c>
      <c r="C704">
        <v>7</v>
      </c>
      <c r="D704">
        <v>0.40469939999999999</v>
      </c>
      <c r="E704">
        <v>0.40378160000000002</v>
      </c>
      <c r="F704">
        <v>9.1779999999999997E-4</v>
      </c>
      <c r="G704">
        <v>71.5</v>
      </c>
      <c r="H704">
        <v>-0.1133108</v>
      </c>
      <c r="I704">
        <v>-4.5823599999999999E-2</v>
      </c>
      <c r="J704">
        <v>9.1779999999999997E-4</v>
      </c>
      <c r="K704">
        <v>4.7659300000000002E-2</v>
      </c>
      <c r="L704">
        <v>0.1151465</v>
      </c>
      <c r="M704">
        <v>8.9133100000000007E-2</v>
      </c>
      <c r="N704">
        <v>7.9447000000000007E-3</v>
      </c>
      <c r="O704">
        <v>66</v>
      </c>
    </row>
    <row r="705" spans="1:15">
      <c r="A705" t="s">
        <v>49</v>
      </c>
      <c r="B705" s="34">
        <v>40067</v>
      </c>
      <c r="C705">
        <v>8</v>
      </c>
      <c r="D705">
        <v>0.49293039999999999</v>
      </c>
      <c r="E705">
        <v>0.50323709999999999</v>
      </c>
      <c r="F705">
        <v>-1.03067E-2</v>
      </c>
      <c r="G705">
        <v>72.5</v>
      </c>
      <c r="H705">
        <v>-0.1245353</v>
      </c>
      <c r="I705">
        <v>-5.7048099999999997E-2</v>
      </c>
      <c r="J705">
        <v>-1.03067E-2</v>
      </c>
      <c r="K705">
        <v>3.64347E-2</v>
      </c>
      <c r="L705">
        <v>0.103922</v>
      </c>
      <c r="M705">
        <v>8.9133100000000007E-2</v>
      </c>
      <c r="N705">
        <v>7.9447000000000007E-3</v>
      </c>
      <c r="O705">
        <v>66</v>
      </c>
    </row>
    <row r="706" spans="1:15">
      <c r="A706" t="s">
        <v>49</v>
      </c>
      <c r="B706" s="34">
        <v>40067</v>
      </c>
      <c r="C706">
        <v>9</v>
      </c>
      <c r="D706">
        <v>1.001163</v>
      </c>
      <c r="E706">
        <v>0.91650739999999997</v>
      </c>
      <c r="F706">
        <v>8.46552E-2</v>
      </c>
      <c r="G706">
        <v>76</v>
      </c>
      <c r="H706">
        <v>-2.9573499999999999E-2</v>
      </c>
      <c r="I706">
        <v>3.7913799999999998E-2</v>
      </c>
      <c r="J706">
        <v>8.46552E-2</v>
      </c>
      <c r="K706">
        <v>0.1313966</v>
      </c>
      <c r="L706">
        <v>0.1988838</v>
      </c>
      <c r="M706">
        <v>8.9133100000000007E-2</v>
      </c>
      <c r="N706">
        <v>7.9447000000000007E-3</v>
      </c>
      <c r="O706">
        <v>66</v>
      </c>
    </row>
    <row r="707" spans="1:15">
      <c r="A707" t="s">
        <v>49</v>
      </c>
      <c r="B707" s="34">
        <v>40067</v>
      </c>
      <c r="C707">
        <v>10</v>
      </c>
      <c r="D707">
        <v>1.219365</v>
      </c>
      <c r="E707">
        <v>1.253547</v>
      </c>
      <c r="F707">
        <v>-3.4181999999999997E-2</v>
      </c>
      <c r="G707">
        <v>82</v>
      </c>
      <c r="H707">
        <v>-0.14841070000000001</v>
      </c>
      <c r="I707">
        <v>-8.0923499999999995E-2</v>
      </c>
      <c r="J707">
        <v>-3.4181999999999997E-2</v>
      </c>
      <c r="K707">
        <v>1.25594E-2</v>
      </c>
      <c r="L707">
        <v>8.0046599999999996E-2</v>
      </c>
      <c r="M707">
        <v>8.9133100000000007E-2</v>
      </c>
      <c r="N707">
        <v>7.9447000000000007E-3</v>
      </c>
      <c r="O707">
        <v>66</v>
      </c>
    </row>
    <row r="708" spans="1:15">
      <c r="A708" t="s">
        <v>49</v>
      </c>
      <c r="B708" s="34">
        <v>40067</v>
      </c>
      <c r="C708">
        <v>11</v>
      </c>
      <c r="D708">
        <v>1.3972089999999999</v>
      </c>
      <c r="E708">
        <v>1.4526410000000001</v>
      </c>
      <c r="F708">
        <v>-5.5432099999999998E-2</v>
      </c>
      <c r="G708">
        <v>87.5</v>
      </c>
      <c r="H708">
        <v>-0.1696608</v>
      </c>
      <c r="I708">
        <v>-0.1021736</v>
      </c>
      <c r="J708">
        <v>-5.5432099999999998E-2</v>
      </c>
      <c r="K708">
        <v>-8.6907000000000009E-3</v>
      </c>
      <c r="L708">
        <v>5.8796500000000002E-2</v>
      </c>
      <c r="M708">
        <v>8.9133100000000007E-2</v>
      </c>
      <c r="N708">
        <v>7.9447000000000007E-3</v>
      </c>
      <c r="O708">
        <v>66</v>
      </c>
    </row>
    <row r="709" spans="1:15">
      <c r="A709" t="s">
        <v>49</v>
      </c>
      <c r="B709" s="34">
        <v>40067</v>
      </c>
      <c r="C709">
        <v>12</v>
      </c>
      <c r="D709">
        <v>1.556108</v>
      </c>
      <c r="E709">
        <v>1.604681</v>
      </c>
      <c r="F709">
        <v>-4.8572400000000002E-2</v>
      </c>
      <c r="G709">
        <v>91</v>
      </c>
      <c r="H709">
        <v>-0.1628011</v>
      </c>
      <c r="I709">
        <v>-9.5313899999999993E-2</v>
      </c>
      <c r="J709">
        <v>-4.8572400000000002E-2</v>
      </c>
      <c r="K709">
        <v>-1.8309999999999999E-3</v>
      </c>
      <c r="L709">
        <v>6.5656199999999998E-2</v>
      </c>
      <c r="M709">
        <v>8.9133100000000007E-2</v>
      </c>
      <c r="N709">
        <v>7.9447000000000007E-3</v>
      </c>
      <c r="O709">
        <v>66</v>
      </c>
    </row>
    <row r="710" spans="1:15">
      <c r="A710" t="s">
        <v>49</v>
      </c>
      <c r="B710" s="34">
        <v>40067</v>
      </c>
      <c r="C710">
        <v>13</v>
      </c>
      <c r="D710">
        <v>1.6135619999999999</v>
      </c>
      <c r="E710">
        <v>1.629238</v>
      </c>
      <c r="F710">
        <v>-1.56764E-2</v>
      </c>
      <c r="G710">
        <v>93.5</v>
      </c>
      <c r="H710">
        <v>-0.12990499999999999</v>
      </c>
      <c r="I710">
        <v>-6.2417800000000002E-2</v>
      </c>
      <c r="J710">
        <v>-1.56764E-2</v>
      </c>
      <c r="K710">
        <v>3.1064999999999999E-2</v>
      </c>
      <c r="L710">
        <v>9.8552299999999995E-2</v>
      </c>
      <c r="M710">
        <v>8.9133100000000007E-2</v>
      </c>
      <c r="N710">
        <v>7.9447000000000007E-3</v>
      </c>
      <c r="O710">
        <v>66</v>
      </c>
    </row>
    <row r="711" spans="1:15">
      <c r="A711" t="s">
        <v>49</v>
      </c>
      <c r="B711" s="34">
        <v>40067</v>
      </c>
      <c r="C711">
        <v>14</v>
      </c>
      <c r="D711">
        <v>1.7025330000000001</v>
      </c>
      <c r="E711">
        <v>1.6857279999999999</v>
      </c>
      <c r="F711">
        <v>1.6804800000000002E-2</v>
      </c>
      <c r="G711">
        <v>96</v>
      </c>
      <c r="H711">
        <v>-9.7423800000000005E-2</v>
      </c>
      <c r="I711">
        <v>-2.9936600000000001E-2</v>
      </c>
      <c r="J711">
        <v>1.6804800000000002E-2</v>
      </c>
      <c r="K711">
        <v>6.35463E-2</v>
      </c>
      <c r="L711">
        <v>0.1310335</v>
      </c>
      <c r="M711">
        <v>8.9133100000000007E-2</v>
      </c>
      <c r="N711">
        <v>7.9447000000000007E-3</v>
      </c>
      <c r="O711">
        <v>66</v>
      </c>
    </row>
    <row r="712" spans="1:15">
      <c r="A712" t="s">
        <v>49</v>
      </c>
      <c r="B712" s="34">
        <v>40067</v>
      </c>
      <c r="C712">
        <v>15</v>
      </c>
      <c r="D712">
        <v>1.75041</v>
      </c>
      <c r="E712">
        <v>1.43794</v>
      </c>
      <c r="F712">
        <v>0.31246990000000002</v>
      </c>
      <c r="G712">
        <v>97</v>
      </c>
      <c r="H712">
        <v>0.19824120000000001</v>
      </c>
      <c r="I712">
        <v>0.26572839999999998</v>
      </c>
      <c r="J712">
        <v>0.31246990000000002</v>
      </c>
      <c r="K712">
        <v>0.35921130000000001</v>
      </c>
      <c r="L712">
        <v>0.42669849999999998</v>
      </c>
      <c r="M712">
        <v>8.9133100000000007E-2</v>
      </c>
      <c r="N712">
        <v>7.9447000000000007E-3</v>
      </c>
      <c r="O712">
        <v>66</v>
      </c>
    </row>
    <row r="713" spans="1:15">
      <c r="A713" t="s">
        <v>49</v>
      </c>
      <c r="B713" s="34">
        <v>40067</v>
      </c>
      <c r="C713">
        <v>16</v>
      </c>
      <c r="D713">
        <v>1.7287319999999999</v>
      </c>
      <c r="E713">
        <v>1.3342179999999999</v>
      </c>
      <c r="F713">
        <v>0.39451330000000001</v>
      </c>
      <c r="G713">
        <v>96</v>
      </c>
      <c r="H713">
        <v>0.28028459999999999</v>
      </c>
      <c r="I713">
        <v>0.34777190000000002</v>
      </c>
      <c r="J713">
        <v>0.39451330000000001</v>
      </c>
      <c r="K713">
        <v>0.4412547</v>
      </c>
      <c r="L713">
        <v>0.50874200000000003</v>
      </c>
      <c r="M713">
        <v>8.9133100000000007E-2</v>
      </c>
      <c r="N713">
        <v>7.9447000000000007E-3</v>
      </c>
      <c r="O713">
        <v>66</v>
      </c>
    </row>
    <row r="714" spans="1:15">
      <c r="A714" t="s">
        <v>49</v>
      </c>
      <c r="B714" s="34">
        <v>40067</v>
      </c>
      <c r="C714">
        <v>17</v>
      </c>
      <c r="D714">
        <v>1.5848120000000001</v>
      </c>
      <c r="E714">
        <v>1.2043809999999999</v>
      </c>
      <c r="F714">
        <v>0.3804302</v>
      </c>
      <c r="G714">
        <v>96</v>
      </c>
      <c r="H714">
        <v>0.26620149999999998</v>
      </c>
      <c r="I714">
        <v>0.33368880000000001</v>
      </c>
      <c r="J714">
        <v>0.3804302</v>
      </c>
      <c r="K714">
        <v>0.42717159999999998</v>
      </c>
      <c r="L714">
        <v>0.49465890000000001</v>
      </c>
      <c r="M714">
        <v>8.9133100000000007E-2</v>
      </c>
      <c r="N714">
        <v>7.9447000000000007E-3</v>
      </c>
      <c r="O714">
        <v>66</v>
      </c>
    </row>
    <row r="715" spans="1:15">
      <c r="A715" t="s">
        <v>49</v>
      </c>
      <c r="B715" s="34">
        <v>40067</v>
      </c>
      <c r="C715">
        <v>18</v>
      </c>
      <c r="D715">
        <v>1.421373</v>
      </c>
      <c r="E715">
        <v>1.0855159999999999</v>
      </c>
      <c r="F715">
        <v>0.33585700000000002</v>
      </c>
      <c r="G715">
        <v>95.5</v>
      </c>
      <c r="H715">
        <v>0.2216283</v>
      </c>
      <c r="I715">
        <v>0.28911550000000003</v>
      </c>
      <c r="J715">
        <v>0.33585700000000002</v>
      </c>
      <c r="K715">
        <v>0.38259840000000001</v>
      </c>
      <c r="L715">
        <v>0.45008559999999997</v>
      </c>
      <c r="M715">
        <v>8.9133100000000007E-2</v>
      </c>
      <c r="N715">
        <v>7.9447000000000007E-3</v>
      </c>
      <c r="O715">
        <v>66</v>
      </c>
    </row>
    <row r="716" spans="1:15">
      <c r="A716" t="s">
        <v>49</v>
      </c>
      <c r="B716" s="34">
        <v>40067</v>
      </c>
      <c r="C716">
        <v>19</v>
      </c>
      <c r="D716">
        <v>1.3531219999999999</v>
      </c>
      <c r="E716">
        <v>1.556867</v>
      </c>
      <c r="F716">
        <v>-0.20374519999999999</v>
      </c>
      <c r="G716">
        <v>94.5</v>
      </c>
      <c r="H716">
        <v>-0.31797389999999998</v>
      </c>
      <c r="I716">
        <v>-0.2504866</v>
      </c>
      <c r="J716">
        <v>-0.20374519999999999</v>
      </c>
      <c r="K716">
        <v>-0.1570037</v>
      </c>
      <c r="L716">
        <v>-8.9516499999999999E-2</v>
      </c>
      <c r="M716">
        <v>8.9133100000000007E-2</v>
      </c>
      <c r="N716">
        <v>7.9447000000000007E-3</v>
      </c>
      <c r="O716">
        <v>66</v>
      </c>
    </row>
    <row r="717" spans="1:15">
      <c r="A717" t="s">
        <v>49</v>
      </c>
      <c r="B717" s="34">
        <v>40067</v>
      </c>
      <c r="C717">
        <v>20</v>
      </c>
      <c r="D717">
        <v>1.4169229999999999</v>
      </c>
      <c r="E717">
        <v>1.499539</v>
      </c>
      <c r="F717">
        <v>-8.2616099999999998E-2</v>
      </c>
      <c r="G717">
        <v>92.5</v>
      </c>
      <c r="H717">
        <v>-0.19684479999999999</v>
      </c>
      <c r="I717">
        <v>-0.12935749999999999</v>
      </c>
      <c r="J717">
        <v>-8.2616099999999998E-2</v>
      </c>
      <c r="K717">
        <v>-3.5874700000000002E-2</v>
      </c>
      <c r="L717">
        <v>3.1612599999999998E-2</v>
      </c>
      <c r="M717">
        <v>8.9133100000000007E-2</v>
      </c>
      <c r="N717">
        <v>7.9447000000000007E-3</v>
      </c>
      <c r="O717">
        <v>66</v>
      </c>
    </row>
    <row r="718" spans="1:15">
      <c r="A718" t="s">
        <v>49</v>
      </c>
      <c r="B718" s="34">
        <v>40067</v>
      </c>
      <c r="C718">
        <v>21</v>
      </c>
      <c r="D718">
        <v>1.4676560000000001</v>
      </c>
      <c r="E718">
        <v>1.446369</v>
      </c>
      <c r="F718">
        <v>2.1287199999999999E-2</v>
      </c>
      <c r="G718">
        <v>89.5</v>
      </c>
      <c r="H718">
        <v>-9.2941499999999996E-2</v>
      </c>
      <c r="I718">
        <v>-2.5454299999999999E-2</v>
      </c>
      <c r="J718">
        <v>2.1287199999999999E-2</v>
      </c>
      <c r="K718">
        <v>6.8028599999999995E-2</v>
      </c>
      <c r="L718">
        <v>0.13551579999999999</v>
      </c>
      <c r="M718">
        <v>8.9133100000000007E-2</v>
      </c>
      <c r="N718">
        <v>7.9447000000000007E-3</v>
      </c>
      <c r="O718">
        <v>66</v>
      </c>
    </row>
    <row r="719" spans="1:15">
      <c r="A719" t="s">
        <v>49</v>
      </c>
      <c r="B719" s="34">
        <v>40067</v>
      </c>
      <c r="C719">
        <v>22</v>
      </c>
      <c r="D719">
        <v>1.3526910000000001</v>
      </c>
      <c r="E719">
        <v>1.2904599999999999</v>
      </c>
      <c r="F719">
        <v>6.22307E-2</v>
      </c>
      <c r="G719">
        <v>87.5</v>
      </c>
      <c r="H719">
        <v>-5.19979E-2</v>
      </c>
      <c r="I719">
        <v>1.5489299999999999E-2</v>
      </c>
      <c r="J719">
        <v>6.22307E-2</v>
      </c>
      <c r="K719">
        <v>0.10897220000000001</v>
      </c>
      <c r="L719">
        <v>0.17645939999999999</v>
      </c>
      <c r="M719">
        <v>8.9133100000000007E-2</v>
      </c>
      <c r="N719">
        <v>7.9447000000000007E-3</v>
      </c>
      <c r="O719">
        <v>66</v>
      </c>
    </row>
    <row r="720" spans="1:15">
      <c r="A720" t="s">
        <v>49</v>
      </c>
      <c r="B720" s="34">
        <v>40067</v>
      </c>
      <c r="C720">
        <v>23</v>
      </c>
      <c r="D720">
        <v>1.1144320000000001</v>
      </c>
      <c r="E720">
        <v>1.057601</v>
      </c>
      <c r="F720">
        <v>5.6831100000000002E-2</v>
      </c>
      <c r="G720">
        <v>85.5</v>
      </c>
      <c r="H720">
        <v>-5.73976E-2</v>
      </c>
      <c r="I720">
        <v>1.0089600000000001E-2</v>
      </c>
      <c r="J720">
        <v>5.6831100000000002E-2</v>
      </c>
      <c r="K720">
        <v>0.1035725</v>
      </c>
      <c r="L720">
        <v>0.17105970000000001</v>
      </c>
      <c r="M720">
        <v>8.9133100000000007E-2</v>
      </c>
      <c r="N720">
        <v>7.9447000000000007E-3</v>
      </c>
      <c r="O720">
        <v>66</v>
      </c>
    </row>
    <row r="721" spans="1:15">
      <c r="A721" t="s">
        <v>49</v>
      </c>
      <c r="B721" s="34">
        <v>40067</v>
      </c>
      <c r="C721">
        <v>24</v>
      </c>
      <c r="D721">
        <v>0.89231930000000004</v>
      </c>
      <c r="E721">
        <v>0.85899349999999997</v>
      </c>
      <c r="F721">
        <v>3.3325800000000003E-2</v>
      </c>
      <c r="G721">
        <v>82</v>
      </c>
      <c r="H721">
        <v>-8.09029E-2</v>
      </c>
      <c r="I721">
        <v>-1.3415699999999999E-2</v>
      </c>
      <c r="J721">
        <v>3.3325800000000003E-2</v>
      </c>
      <c r="K721">
        <v>8.0067200000000005E-2</v>
      </c>
      <c r="L721">
        <v>0.1475544</v>
      </c>
      <c r="M721">
        <v>8.9133100000000007E-2</v>
      </c>
      <c r="N721">
        <v>7.9447000000000007E-3</v>
      </c>
      <c r="O721">
        <v>66</v>
      </c>
    </row>
    <row r="722" spans="1:15">
      <c r="A722" t="s">
        <v>48</v>
      </c>
      <c r="B722" s="34">
        <v>39993</v>
      </c>
      <c r="C722">
        <v>1</v>
      </c>
      <c r="D722">
        <v>1.3910640000000001</v>
      </c>
      <c r="E722">
        <v>1.332006</v>
      </c>
      <c r="F722">
        <v>5.90585E-2</v>
      </c>
      <c r="G722">
        <v>88</v>
      </c>
      <c r="H722">
        <v>-0.30468630000000002</v>
      </c>
      <c r="I722">
        <v>-8.9782899999999999E-2</v>
      </c>
      <c r="J722">
        <v>5.90585E-2</v>
      </c>
      <c r="K722">
        <v>0.2078999</v>
      </c>
      <c r="L722">
        <v>0.42280329999999999</v>
      </c>
      <c r="M722">
        <v>0.28383160000000002</v>
      </c>
      <c r="N722">
        <v>8.0560400000000004E-2</v>
      </c>
      <c r="O722">
        <v>35</v>
      </c>
    </row>
    <row r="723" spans="1:15">
      <c r="A723" t="s">
        <v>48</v>
      </c>
      <c r="B723" s="34">
        <v>39993</v>
      </c>
      <c r="C723">
        <v>2</v>
      </c>
      <c r="D723">
        <v>1.2776700000000001</v>
      </c>
      <c r="E723">
        <v>1.2345029999999999</v>
      </c>
      <c r="F723">
        <v>4.3166900000000001E-2</v>
      </c>
      <c r="G723">
        <v>85</v>
      </c>
      <c r="H723">
        <v>-0.32057790000000003</v>
      </c>
      <c r="I723">
        <v>-0.1056745</v>
      </c>
      <c r="J723">
        <v>4.3166900000000001E-2</v>
      </c>
      <c r="K723">
        <v>0.1920084</v>
      </c>
      <c r="L723">
        <v>0.40691169999999999</v>
      </c>
      <c r="M723">
        <v>0.28383160000000002</v>
      </c>
      <c r="N723">
        <v>8.0560400000000004E-2</v>
      </c>
      <c r="O723">
        <v>35</v>
      </c>
    </row>
    <row r="724" spans="1:15">
      <c r="A724" t="s">
        <v>48</v>
      </c>
      <c r="B724" s="34">
        <v>39993</v>
      </c>
      <c r="C724">
        <v>3</v>
      </c>
      <c r="D724">
        <v>1.2051179999999999</v>
      </c>
      <c r="E724">
        <v>1.1710240000000001</v>
      </c>
      <c r="F724">
        <v>3.4093900000000003E-2</v>
      </c>
      <c r="G724">
        <v>84</v>
      </c>
      <c r="H724">
        <v>-0.32965090000000002</v>
      </c>
      <c r="I724">
        <v>-0.11474760000000001</v>
      </c>
      <c r="J724">
        <v>3.4093900000000003E-2</v>
      </c>
      <c r="K724">
        <v>0.1829353</v>
      </c>
      <c r="L724">
        <v>0.39783869999999999</v>
      </c>
      <c r="M724">
        <v>0.28383160000000002</v>
      </c>
      <c r="N724">
        <v>8.0560400000000004E-2</v>
      </c>
      <c r="O724">
        <v>35</v>
      </c>
    </row>
    <row r="725" spans="1:15">
      <c r="A725" t="s">
        <v>48</v>
      </c>
      <c r="B725" s="34">
        <v>39993</v>
      </c>
      <c r="C725">
        <v>4</v>
      </c>
      <c r="D725">
        <v>1.0798829999999999</v>
      </c>
      <c r="E725">
        <v>1.099234</v>
      </c>
      <c r="F725">
        <v>-1.9351E-2</v>
      </c>
      <c r="G725">
        <v>83</v>
      </c>
      <c r="H725">
        <v>-0.38309579999999999</v>
      </c>
      <c r="I725">
        <v>-0.16819239999999999</v>
      </c>
      <c r="J725">
        <v>-1.9351E-2</v>
      </c>
      <c r="K725">
        <v>0.12949040000000001</v>
      </c>
      <c r="L725">
        <v>0.34439380000000003</v>
      </c>
      <c r="M725">
        <v>0.28383160000000002</v>
      </c>
      <c r="N725">
        <v>8.0560400000000004E-2</v>
      </c>
      <c r="O725">
        <v>35</v>
      </c>
    </row>
    <row r="726" spans="1:15">
      <c r="A726" t="s">
        <v>48</v>
      </c>
      <c r="B726" s="34">
        <v>39993</v>
      </c>
      <c r="C726">
        <v>5</v>
      </c>
      <c r="D726">
        <v>1.0679559999999999</v>
      </c>
      <c r="E726">
        <v>1.0670299999999999</v>
      </c>
      <c r="F726">
        <v>9.2610000000000001E-4</v>
      </c>
      <c r="G726">
        <v>80.5</v>
      </c>
      <c r="H726">
        <v>-0.36281869999999999</v>
      </c>
      <c r="I726">
        <v>-0.1479154</v>
      </c>
      <c r="J726">
        <v>9.2610000000000001E-4</v>
      </c>
      <c r="K726">
        <v>0.1497675</v>
      </c>
      <c r="L726">
        <v>0.36467080000000002</v>
      </c>
      <c r="M726">
        <v>0.28383160000000002</v>
      </c>
      <c r="N726">
        <v>8.0560400000000004E-2</v>
      </c>
      <c r="O726">
        <v>35</v>
      </c>
    </row>
    <row r="727" spans="1:15">
      <c r="A727" t="s">
        <v>48</v>
      </c>
      <c r="B727" s="34">
        <v>39993</v>
      </c>
      <c r="C727">
        <v>6</v>
      </c>
      <c r="D727">
        <v>1.0594399999999999</v>
      </c>
      <c r="E727">
        <v>1.048219</v>
      </c>
      <c r="F727">
        <v>1.1221200000000001E-2</v>
      </c>
      <c r="G727">
        <v>78.5</v>
      </c>
      <c r="H727">
        <v>-0.35252359999999999</v>
      </c>
      <c r="I727">
        <v>-0.1376202</v>
      </c>
      <c r="J727">
        <v>1.1221200000000001E-2</v>
      </c>
      <c r="K727">
        <v>0.1600626</v>
      </c>
      <c r="L727">
        <v>0.37496600000000002</v>
      </c>
      <c r="M727">
        <v>0.28383160000000002</v>
      </c>
      <c r="N727">
        <v>8.0560400000000004E-2</v>
      </c>
      <c r="O727">
        <v>35</v>
      </c>
    </row>
    <row r="728" spans="1:15">
      <c r="A728" t="s">
        <v>48</v>
      </c>
      <c r="B728" s="34">
        <v>39993</v>
      </c>
      <c r="C728">
        <v>7</v>
      </c>
      <c r="D728">
        <v>0.86345989999999995</v>
      </c>
      <c r="E728">
        <v>1.011611</v>
      </c>
      <c r="F728">
        <v>-0.14815110000000001</v>
      </c>
      <c r="G728">
        <v>80.5</v>
      </c>
      <c r="H728">
        <v>-0.51189589999999996</v>
      </c>
      <c r="I728">
        <v>-0.29699249999999999</v>
      </c>
      <c r="J728">
        <v>-0.14815110000000001</v>
      </c>
      <c r="K728">
        <v>6.9030000000000003E-4</v>
      </c>
      <c r="L728">
        <v>0.2155937</v>
      </c>
      <c r="M728">
        <v>0.28383160000000002</v>
      </c>
      <c r="N728">
        <v>8.0560400000000004E-2</v>
      </c>
      <c r="O728">
        <v>35</v>
      </c>
    </row>
    <row r="729" spans="1:15">
      <c r="A729" t="s">
        <v>48</v>
      </c>
      <c r="B729" s="34">
        <v>39993</v>
      </c>
      <c r="C729">
        <v>8</v>
      </c>
      <c r="D729">
        <v>1.313237</v>
      </c>
      <c r="E729">
        <v>1.377097</v>
      </c>
      <c r="F729">
        <v>-6.3860299999999995E-2</v>
      </c>
      <c r="G729">
        <v>85</v>
      </c>
      <c r="H729">
        <v>-0.42760510000000002</v>
      </c>
      <c r="I729">
        <v>-0.2127018</v>
      </c>
      <c r="J729">
        <v>-6.3860299999999995E-2</v>
      </c>
      <c r="K729">
        <v>8.4981100000000004E-2</v>
      </c>
      <c r="L729">
        <v>0.2998845</v>
      </c>
      <c r="M729">
        <v>0.28383160000000002</v>
      </c>
      <c r="N729">
        <v>8.0560400000000004E-2</v>
      </c>
      <c r="O729">
        <v>35</v>
      </c>
    </row>
    <row r="730" spans="1:15">
      <c r="A730" t="s">
        <v>48</v>
      </c>
      <c r="B730" s="34">
        <v>39993</v>
      </c>
      <c r="C730">
        <v>9</v>
      </c>
      <c r="D730">
        <v>2.5842290000000001</v>
      </c>
      <c r="E730">
        <v>2.1971189999999998</v>
      </c>
      <c r="F730">
        <v>0.3871096</v>
      </c>
      <c r="G730">
        <v>90</v>
      </c>
      <c r="H730">
        <v>2.3364800000000002E-2</v>
      </c>
      <c r="I730">
        <v>0.23826820000000001</v>
      </c>
      <c r="J730">
        <v>0.3871096</v>
      </c>
      <c r="K730">
        <v>0.53595099999999996</v>
      </c>
      <c r="L730">
        <v>0.75085440000000003</v>
      </c>
      <c r="M730">
        <v>0.28383160000000002</v>
      </c>
      <c r="N730">
        <v>8.0560400000000004E-2</v>
      </c>
      <c r="O730">
        <v>35</v>
      </c>
    </row>
    <row r="731" spans="1:15">
      <c r="A731" t="s">
        <v>48</v>
      </c>
      <c r="B731" s="34">
        <v>39993</v>
      </c>
      <c r="C731">
        <v>10</v>
      </c>
      <c r="D731">
        <v>3.2818670000000001</v>
      </c>
      <c r="E731">
        <v>3.1374789999999999</v>
      </c>
      <c r="F731">
        <v>0.1443883</v>
      </c>
      <c r="G731">
        <v>96</v>
      </c>
      <c r="H731">
        <v>-0.21935650000000001</v>
      </c>
      <c r="I731">
        <v>-4.4530999999999998E-3</v>
      </c>
      <c r="J731">
        <v>0.1443883</v>
      </c>
      <c r="K731">
        <v>0.29322979999999998</v>
      </c>
      <c r="L731">
        <v>0.5081331</v>
      </c>
      <c r="M731">
        <v>0.28383160000000002</v>
      </c>
      <c r="N731">
        <v>8.0560400000000004E-2</v>
      </c>
      <c r="O731">
        <v>35</v>
      </c>
    </row>
    <row r="732" spans="1:15">
      <c r="A732" t="s">
        <v>48</v>
      </c>
      <c r="B732" s="34">
        <v>39993</v>
      </c>
      <c r="C732">
        <v>11</v>
      </c>
      <c r="D732">
        <v>4.1520919999999997</v>
      </c>
      <c r="E732">
        <v>4.0882529999999999</v>
      </c>
      <c r="F732">
        <v>6.3838800000000001E-2</v>
      </c>
      <c r="G732">
        <v>99.5</v>
      </c>
      <c r="H732">
        <v>-0.29990600000000001</v>
      </c>
      <c r="I732">
        <v>-8.50027E-2</v>
      </c>
      <c r="J732">
        <v>6.3838800000000001E-2</v>
      </c>
      <c r="K732">
        <v>0.21268020000000001</v>
      </c>
      <c r="L732">
        <v>0.42758350000000001</v>
      </c>
      <c r="M732">
        <v>0.28383160000000002</v>
      </c>
      <c r="N732">
        <v>8.0560400000000004E-2</v>
      </c>
      <c r="O732">
        <v>35</v>
      </c>
    </row>
    <row r="733" spans="1:15">
      <c r="A733" t="s">
        <v>48</v>
      </c>
      <c r="B733" s="34">
        <v>39993</v>
      </c>
      <c r="C733">
        <v>12</v>
      </c>
      <c r="D733">
        <v>4.4607570000000001</v>
      </c>
      <c r="E733">
        <v>4.3692320000000002</v>
      </c>
      <c r="F733">
        <v>9.1525200000000001E-2</v>
      </c>
      <c r="G733">
        <v>102.5</v>
      </c>
      <c r="H733">
        <v>-0.2722195</v>
      </c>
      <c r="I733">
        <v>-5.7316199999999998E-2</v>
      </c>
      <c r="J733">
        <v>9.1525200000000001E-2</v>
      </c>
      <c r="K733">
        <v>0.24036669999999999</v>
      </c>
      <c r="L733">
        <v>0.45527000000000001</v>
      </c>
      <c r="M733">
        <v>0.28383160000000002</v>
      </c>
      <c r="N733">
        <v>8.0560400000000004E-2</v>
      </c>
      <c r="O733">
        <v>35</v>
      </c>
    </row>
    <row r="734" spans="1:15">
      <c r="A734" t="s">
        <v>48</v>
      </c>
      <c r="B734" s="34">
        <v>39993</v>
      </c>
      <c r="C734">
        <v>13</v>
      </c>
      <c r="D734">
        <v>4.397335</v>
      </c>
      <c r="E734">
        <v>4.2747019999999996</v>
      </c>
      <c r="F734">
        <v>0.1226327</v>
      </c>
      <c r="G734">
        <v>104.5</v>
      </c>
      <c r="H734">
        <v>-0.2411121</v>
      </c>
      <c r="I734">
        <v>-2.6208700000000001E-2</v>
      </c>
      <c r="J734">
        <v>0.1226327</v>
      </c>
      <c r="K734">
        <v>0.2714741</v>
      </c>
      <c r="L734">
        <v>0.48637750000000002</v>
      </c>
      <c r="M734">
        <v>0.28383160000000002</v>
      </c>
      <c r="N734">
        <v>8.0560400000000004E-2</v>
      </c>
      <c r="O734">
        <v>35</v>
      </c>
    </row>
    <row r="735" spans="1:15">
      <c r="A735" t="s">
        <v>48</v>
      </c>
      <c r="B735" s="34">
        <v>39993</v>
      </c>
      <c r="C735">
        <v>14</v>
      </c>
      <c r="D735">
        <v>4.4266680000000003</v>
      </c>
      <c r="E735">
        <v>4.0309809999999997</v>
      </c>
      <c r="F735">
        <v>0.39568680000000001</v>
      </c>
      <c r="G735">
        <v>105.5</v>
      </c>
      <c r="H735">
        <v>3.1941999999999998E-2</v>
      </c>
      <c r="I735">
        <v>0.24684529999999999</v>
      </c>
      <c r="J735">
        <v>0.39568680000000001</v>
      </c>
      <c r="K735">
        <v>0.54452820000000002</v>
      </c>
      <c r="L735">
        <v>0.75943150000000004</v>
      </c>
      <c r="M735">
        <v>0.28383160000000002</v>
      </c>
      <c r="N735">
        <v>8.0560400000000004E-2</v>
      </c>
      <c r="O735">
        <v>35</v>
      </c>
    </row>
    <row r="736" spans="1:15">
      <c r="A736" t="s">
        <v>48</v>
      </c>
      <c r="B736" s="34">
        <v>39993</v>
      </c>
      <c r="C736">
        <v>15</v>
      </c>
      <c r="D736">
        <v>4.29054</v>
      </c>
      <c r="E736">
        <v>3.2515679999999998</v>
      </c>
      <c r="F736">
        <v>1.038972</v>
      </c>
      <c r="G736">
        <v>107</v>
      </c>
      <c r="H736">
        <v>0.67522700000000002</v>
      </c>
      <c r="I736">
        <v>0.89013030000000004</v>
      </c>
      <c r="J736">
        <v>1.038972</v>
      </c>
      <c r="K736">
        <v>1.187813</v>
      </c>
      <c r="L736">
        <v>1.402717</v>
      </c>
      <c r="M736">
        <v>0.28383160000000002</v>
      </c>
      <c r="N736">
        <v>8.0560400000000004E-2</v>
      </c>
      <c r="O736">
        <v>35</v>
      </c>
    </row>
    <row r="737" spans="1:15">
      <c r="A737" t="s">
        <v>48</v>
      </c>
      <c r="B737" s="34">
        <v>39993</v>
      </c>
      <c r="C737">
        <v>16</v>
      </c>
      <c r="D737">
        <v>3.9952939999999999</v>
      </c>
      <c r="E737">
        <v>3.1491419999999999</v>
      </c>
      <c r="F737">
        <v>0.84615189999999996</v>
      </c>
      <c r="G737">
        <v>107</v>
      </c>
      <c r="H737">
        <v>0.48240709999999998</v>
      </c>
      <c r="I737">
        <v>0.6973104</v>
      </c>
      <c r="J737">
        <v>0.84615189999999996</v>
      </c>
      <c r="K737">
        <v>0.99499329999999997</v>
      </c>
      <c r="L737">
        <v>1.209897</v>
      </c>
      <c r="M737">
        <v>0.28383160000000002</v>
      </c>
      <c r="N737">
        <v>8.0560400000000004E-2</v>
      </c>
      <c r="O737">
        <v>35</v>
      </c>
    </row>
    <row r="738" spans="1:15">
      <c r="A738" t="s">
        <v>48</v>
      </c>
      <c r="B738" s="34">
        <v>39993</v>
      </c>
      <c r="C738">
        <v>17</v>
      </c>
      <c r="D738">
        <v>3.5580159999999998</v>
      </c>
      <c r="E738">
        <v>2.5980620000000001</v>
      </c>
      <c r="F738">
        <v>0.95995379999999997</v>
      </c>
      <c r="G738">
        <v>107.5</v>
      </c>
      <c r="H738">
        <v>0.59620899999999999</v>
      </c>
      <c r="I738">
        <v>0.81111239999999996</v>
      </c>
      <c r="J738">
        <v>0.95995379999999997</v>
      </c>
      <c r="K738">
        <v>1.108795</v>
      </c>
      <c r="L738">
        <v>1.323699</v>
      </c>
      <c r="M738">
        <v>0.28383160000000002</v>
      </c>
      <c r="N738">
        <v>8.0560400000000004E-2</v>
      </c>
      <c r="O738">
        <v>35</v>
      </c>
    </row>
    <row r="739" spans="1:15">
      <c r="A739" t="s">
        <v>48</v>
      </c>
      <c r="B739" s="34">
        <v>39993</v>
      </c>
      <c r="C739">
        <v>18</v>
      </c>
      <c r="D739">
        <v>3.5415450000000002</v>
      </c>
      <c r="E739">
        <v>2.502551</v>
      </c>
      <c r="F739">
        <v>1.038994</v>
      </c>
      <c r="G739">
        <v>108</v>
      </c>
      <c r="H739">
        <v>0.67524879999999998</v>
      </c>
      <c r="I739">
        <v>0.89015219999999995</v>
      </c>
      <c r="J739">
        <v>1.038994</v>
      </c>
      <c r="K739">
        <v>1.187835</v>
      </c>
      <c r="L739">
        <v>1.402738</v>
      </c>
      <c r="M739">
        <v>0.28383160000000002</v>
      </c>
      <c r="N739">
        <v>8.0560400000000004E-2</v>
      </c>
      <c r="O739">
        <v>35</v>
      </c>
    </row>
    <row r="740" spans="1:15">
      <c r="A740" t="s">
        <v>48</v>
      </c>
      <c r="B740" s="34">
        <v>39993</v>
      </c>
      <c r="C740">
        <v>19</v>
      </c>
      <c r="D740">
        <v>3.469525</v>
      </c>
      <c r="E740">
        <v>3.90598</v>
      </c>
      <c r="F740">
        <v>-0.43645519999999999</v>
      </c>
      <c r="G740">
        <v>105.5</v>
      </c>
      <c r="H740">
        <v>-0.80019989999999996</v>
      </c>
      <c r="I740">
        <v>-0.58529659999999994</v>
      </c>
      <c r="J740">
        <v>-0.43645519999999999</v>
      </c>
      <c r="K740">
        <v>-0.28761370000000003</v>
      </c>
      <c r="L740">
        <v>-7.2710399999999994E-2</v>
      </c>
      <c r="M740">
        <v>0.28383160000000002</v>
      </c>
      <c r="N740">
        <v>8.0560400000000004E-2</v>
      </c>
      <c r="O740">
        <v>35</v>
      </c>
    </row>
    <row r="741" spans="1:15">
      <c r="A741" t="s">
        <v>48</v>
      </c>
      <c r="B741" s="34">
        <v>39993</v>
      </c>
      <c r="C741">
        <v>20</v>
      </c>
      <c r="D741">
        <v>3.0529999999999999</v>
      </c>
      <c r="E741">
        <v>2.6666729999999998</v>
      </c>
      <c r="F741">
        <v>0.38632729999999998</v>
      </c>
      <c r="G741">
        <v>101</v>
      </c>
      <c r="H741">
        <v>2.2582499999999998E-2</v>
      </c>
      <c r="I741">
        <v>0.2374859</v>
      </c>
      <c r="J741">
        <v>0.38632729999999998</v>
      </c>
      <c r="K741">
        <v>0.53516870000000005</v>
      </c>
      <c r="L741">
        <v>0.75007210000000002</v>
      </c>
      <c r="M741">
        <v>0.28383160000000002</v>
      </c>
      <c r="N741">
        <v>8.0560400000000004E-2</v>
      </c>
      <c r="O741">
        <v>35</v>
      </c>
    </row>
    <row r="742" spans="1:15">
      <c r="A742" t="s">
        <v>48</v>
      </c>
      <c r="B742" s="34">
        <v>39993</v>
      </c>
      <c r="C742">
        <v>21</v>
      </c>
      <c r="D742">
        <v>2.5709409999999999</v>
      </c>
      <c r="E742">
        <v>2.4887809999999999</v>
      </c>
      <c r="F742">
        <v>8.2159700000000002E-2</v>
      </c>
      <c r="G742">
        <v>96</v>
      </c>
      <c r="H742">
        <v>-0.28158499999999997</v>
      </c>
      <c r="I742">
        <v>-6.6681699999999997E-2</v>
      </c>
      <c r="J742">
        <v>8.2159700000000002E-2</v>
      </c>
      <c r="K742">
        <v>0.23100119999999999</v>
      </c>
      <c r="L742">
        <v>0.44590449999999998</v>
      </c>
      <c r="M742">
        <v>0.28383160000000002</v>
      </c>
      <c r="N742">
        <v>8.0560400000000004E-2</v>
      </c>
      <c r="O742">
        <v>35</v>
      </c>
    </row>
    <row r="743" spans="1:15">
      <c r="A743" t="s">
        <v>48</v>
      </c>
      <c r="B743" s="34">
        <v>39993</v>
      </c>
      <c r="C743">
        <v>22</v>
      </c>
      <c r="D743">
        <v>2.275668</v>
      </c>
      <c r="E743">
        <v>2.2424309999999998</v>
      </c>
      <c r="F743">
        <v>3.3237000000000003E-2</v>
      </c>
      <c r="G743">
        <v>93.5</v>
      </c>
      <c r="H743">
        <v>-0.33050780000000002</v>
      </c>
      <c r="I743">
        <v>-0.1156045</v>
      </c>
      <c r="J743">
        <v>3.3237000000000003E-2</v>
      </c>
      <c r="K743">
        <v>0.1820784</v>
      </c>
      <c r="L743">
        <v>0.39698169999999999</v>
      </c>
      <c r="M743">
        <v>0.28383160000000002</v>
      </c>
      <c r="N743">
        <v>8.0560400000000004E-2</v>
      </c>
      <c r="O743">
        <v>35</v>
      </c>
    </row>
    <row r="744" spans="1:15">
      <c r="A744" t="s">
        <v>48</v>
      </c>
      <c r="B744" s="34">
        <v>39993</v>
      </c>
      <c r="C744">
        <v>23</v>
      </c>
      <c r="D744">
        <v>1.825591</v>
      </c>
      <c r="E744">
        <v>1.812238</v>
      </c>
      <c r="F744">
        <v>1.3353200000000001E-2</v>
      </c>
      <c r="G744">
        <v>91.5</v>
      </c>
      <c r="H744">
        <v>-0.35039150000000002</v>
      </c>
      <c r="I744">
        <v>-0.1354882</v>
      </c>
      <c r="J744">
        <v>1.3353200000000001E-2</v>
      </c>
      <c r="K744">
        <v>0.1621947</v>
      </c>
      <c r="L744">
        <v>0.37709799999999999</v>
      </c>
      <c r="M744">
        <v>0.28383160000000002</v>
      </c>
      <c r="N744">
        <v>8.0560400000000004E-2</v>
      </c>
      <c r="O744">
        <v>35</v>
      </c>
    </row>
    <row r="745" spans="1:15">
      <c r="A745" t="s">
        <v>48</v>
      </c>
      <c r="B745" s="34">
        <v>39993</v>
      </c>
      <c r="C745">
        <v>24</v>
      </c>
      <c r="D745">
        <v>1.5621400000000001</v>
      </c>
      <c r="E745">
        <v>1.53972</v>
      </c>
      <c r="F745">
        <v>2.2419399999999999E-2</v>
      </c>
      <c r="G745">
        <v>89</v>
      </c>
      <c r="H745">
        <v>-0.3413254</v>
      </c>
      <c r="I745">
        <v>-0.12642200000000001</v>
      </c>
      <c r="J745">
        <v>2.2419399999999999E-2</v>
      </c>
      <c r="K745">
        <v>0.17126079999999999</v>
      </c>
      <c r="L745">
        <v>0.38616420000000001</v>
      </c>
      <c r="M745">
        <v>0.28383160000000002</v>
      </c>
      <c r="N745">
        <v>8.0560400000000004E-2</v>
      </c>
      <c r="O745">
        <v>35</v>
      </c>
    </row>
    <row r="746" spans="1:15">
      <c r="A746" t="s">
        <v>48</v>
      </c>
      <c r="B746" s="34">
        <v>39994</v>
      </c>
      <c r="C746">
        <v>1</v>
      </c>
      <c r="D746">
        <v>1.372638</v>
      </c>
      <c r="E746">
        <v>1.353855</v>
      </c>
      <c r="F746">
        <v>1.8782699999999999E-2</v>
      </c>
      <c r="G746">
        <v>87</v>
      </c>
      <c r="H746">
        <v>-0.34496209999999999</v>
      </c>
      <c r="I746">
        <v>-0.1300587</v>
      </c>
      <c r="J746">
        <v>1.8782699999999999E-2</v>
      </c>
      <c r="K746">
        <v>0.1676242</v>
      </c>
      <c r="L746">
        <v>0.38252750000000002</v>
      </c>
      <c r="M746">
        <v>0.28383160000000002</v>
      </c>
      <c r="N746">
        <v>8.0560400000000004E-2</v>
      </c>
      <c r="O746">
        <v>35</v>
      </c>
    </row>
    <row r="747" spans="1:15">
      <c r="A747" t="s">
        <v>48</v>
      </c>
      <c r="B747" s="34">
        <v>39994</v>
      </c>
      <c r="C747">
        <v>2</v>
      </c>
      <c r="D747">
        <v>1.300845</v>
      </c>
      <c r="E747">
        <v>1.2912969999999999</v>
      </c>
      <c r="F747">
        <v>9.5484999999999997E-3</v>
      </c>
      <c r="G747">
        <v>85.5</v>
      </c>
      <c r="H747">
        <v>-0.35419630000000002</v>
      </c>
      <c r="I747">
        <v>-0.1392929</v>
      </c>
      <c r="J747">
        <v>9.5484999999999997E-3</v>
      </c>
      <c r="K747">
        <v>0.1583899</v>
      </c>
      <c r="L747">
        <v>0.37329329999999999</v>
      </c>
      <c r="M747">
        <v>0.28383160000000002</v>
      </c>
      <c r="N747">
        <v>8.0560400000000004E-2</v>
      </c>
      <c r="O747">
        <v>35</v>
      </c>
    </row>
    <row r="748" spans="1:15">
      <c r="A748" t="s">
        <v>48</v>
      </c>
      <c r="B748" s="34">
        <v>39994</v>
      </c>
      <c r="C748">
        <v>3</v>
      </c>
      <c r="D748">
        <v>1.2080740000000001</v>
      </c>
      <c r="E748">
        <v>1.2273050000000001</v>
      </c>
      <c r="F748">
        <v>-1.9231399999999999E-2</v>
      </c>
      <c r="G748">
        <v>85</v>
      </c>
      <c r="H748">
        <v>-0.38297619999999999</v>
      </c>
      <c r="I748">
        <v>-0.16807279999999999</v>
      </c>
      <c r="J748">
        <v>-1.9231399999999999E-2</v>
      </c>
      <c r="K748">
        <v>0.12961</v>
      </c>
      <c r="L748">
        <v>0.34451340000000003</v>
      </c>
      <c r="M748">
        <v>0.28383160000000002</v>
      </c>
      <c r="N748">
        <v>8.0560400000000004E-2</v>
      </c>
      <c r="O748">
        <v>35</v>
      </c>
    </row>
    <row r="749" spans="1:15">
      <c r="A749" t="s">
        <v>48</v>
      </c>
      <c r="B749" s="34">
        <v>39994</v>
      </c>
      <c r="C749">
        <v>4</v>
      </c>
      <c r="D749">
        <v>1.089289</v>
      </c>
      <c r="E749">
        <v>1.1556439999999999</v>
      </c>
      <c r="F749">
        <v>-6.6354300000000005E-2</v>
      </c>
      <c r="G749">
        <v>83.5</v>
      </c>
      <c r="H749">
        <v>-0.43009910000000001</v>
      </c>
      <c r="I749">
        <v>-0.21519569999999999</v>
      </c>
      <c r="J749">
        <v>-6.6354300000000005E-2</v>
      </c>
      <c r="K749">
        <v>8.2487099999999994E-2</v>
      </c>
      <c r="L749">
        <v>0.2973905</v>
      </c>
      <c r="M749">
        <v>0.28383160000000002</v>
      </c>
      <c r="N749">
        <v>8.0560400000000004E-2</v>
      </c>
      <c r="O749">
        <v>35</v>
      </c>
    </row>
    <row r="750" spans="1:15">
      <c r="A750" t="s">
        <v>48</v>
      </c>
      <c r="B750" s="34">
        <v>39994</v>
      </c>
      <c r="C750">
        <v>5</v>
      </c>
      <c r="D750">
        <v>1.028724</v>
      </c>
      <c r="E750">
        <v>1.193808</v>
      </c>
      <c r="F750">
        <v>-0.16508419999999999</v>
      </c>
      <c r="G750">
        <v>83.5</v>
      </c>
      <c r="H750">
        <v>-0.52882899999999999</v>
      </c>
      <c r="I750">
        <v>-0.31392560000000003</v>
      </c>
      <c r="J750">
        <v>-0.16508419999999999</v>
      </c>
      <c r="K750">
        <v>-1.6242800000000002E-2</v>
      </c>
      <c r="L750">
        <v>0.19866059999999999</v>
      </c>
      <c r="M750">
        <v>0.28383160000000002</v>
      </c>
      <c r="N750">
        <v>8.0560400000000004E-2</v>
      </c>
      <c r="O750">
        <v>35</v>
      </c>
    </row>
    <row r="751" spans="1:15">
      <c r="A751" t="s">
        <v>48</v>
      </c>
      <c r="B751" s="34">
        <v>39994</v>
      </c>
      <c r="C751">
        <v>6</v>
      </c>
      <c r="D751">
        <v>0.93408279999999999</v>
      </c>
      <c r="E751">
        <v>1.064568</v>
      </c>
      <c r="F751">
        <v>-0.1304852</v>
      </c>
      <c r="G751">
        <v>82.5</v>
      </c>
      <c r="H751">
        <v>-0.49423</v>
      </c>
      <c r="I751">
        <v>-0.27932659999999998</v>
      </c>
      <c r="J751">
        <v>-0.1304852</v>
      </c>
      <c r="K751">
        <v>1.83562E-2</v>
      </c>
      <c r="L751">
        <v>0.23325960000000001</v>
      </c>
      <c r="M751">
        <v>0.28383160000000002</v>
      </c>
      <c r="N751">
        <v>8.0560400000000004E-2</v>
      </c>
      <c r="O751">
        <v>35</v>
      </c>
    </row>
    <row r="752" spans="1:15">
      <c r="A752" t="s">
        <v>48</v>
      </c>
      <c r="B752" s="34">
        <v>39994</v>
      </c>
      <c r="C752">
        <v>7</v>
      </c>
      <c r="D752">
        <v>0.80071740000000002</v>
      </c>
      <c r="E752">
        <v>1.0311090000000001</v>
      </c>
      <c r="F752">
        <v>-0.23039119999999999</v>
      </c>
      <c r="G752">
        <v>82</v>
      </c>
      <c r="H752">
        <v>-0.59413590000000005</v>
      </c>
      <c r="I752">
        <v>-0.37923259999999998</v>
      </c>
      <c r="J752">
        <v>-0.23039119999999999</v>
      </c>
      <c r="K752">
        <v>-8.1549700000000003E-2</v>
      </c>
      <c r="L752">
        <v>0.13335359999999999</v>
      </c>
      <c r="M752">
        <v>0.28383160000000002</v>
      </c>
      <c r="N752">
        <v>8.0560400000000004E-2</v>
      </c>
      <c r="O752">
        <v>35</v>
      </c>
    </row>
    <row r="753" spans="1:15">
      <c r="A753" t="s">
        <v>48</v>
      </c>
      <c r="B753" s="34">
        <v>39994</v>
      </c>
      <c r="C753">
        <v>8</v>
      </c>
      <c r="D753">
        <v>1.3288770000000001</v>
      </c>
      <c r="E753">
        <v>1.342589</v>
      </c>
      <c r="F753">
        <v>-1.3711900000000001E-2</v>
      </c>
      <c r="G753">
        <v>83</v>
      </c>
      <c r="H753">
        <v>-0.37745669999999998</v>
      </c>
      <c r="I753">
        <v>-0.16255339999999999</v>
      </c>
      <c r="J753">
        <v>-1.3711900000000001E-2</v>
      </c>
      <c r="K753">
        <v>0.13512950000000001</v>
      </c>
      <c r="L753">
        <v>0.35003279999999998</v>
      </c>
      <c r="M753">
        <v>0.28383160000000002</v>
      </c>
      <c r="N753">
        <v>8.0560400000000004E-2</v>
      </c>
      <c r="O753">
        <v>35</v>
      </c>
    </row>
    <row r="754" spans="1:15">
      <c r="A754" t="s">
        <v>48</v>
      </c>
      <c r="B754" s="34">
        <v>39994</v>
      </c>
      <c r="C754">
        <v>9</v>
      </c>
      <c r="D754">
        <v>2.262022</v>
      </c>
      <c r="E754">
        <v>1.953846</v>
      </c>
      <c r="F754">
        <v>0.30817509999999998</v>
      </c>
      <c r="G754">
        <v>85</v>
      </c>
      <c r="H754">
        <v>-5.5569599999999997E-2</v>
      </c>
      <c r="I754">
        <v>0.15933369999999999</v>
      </c>
      <c r="J754">
        <v>0.30817509999999998</v>
      </c>
      <c r="K754">
        <v>0.4570166</v>
      </c>
      <c r="L754">
        <v>0.67191990000000001</v>
      </c>
      <c r="M754">
        <v>0.28383160000000002</v>
      </c>
      <c r="N754">
        <v>8.0560400000000004E-2</v>
      </c>
      <c r="O754">
        <v>35</v>
      </c>
    </row>
    <row r="755" spans="1:15">
      <c r="A755" t="s">
        <v>48</v>
      </c>
      <c r="B755" s="34">
        <v>39994</v>
      </c>
      <c r="C755">
        <v>10</v>
      </c>
      <c r="D755">
        <v>2.8456160000000001</v>
      </c>
      <c r="E755">
        <v>2.475015</v>
      </c>
      <c r="F755">
        <v>0.37060120000000002</v>
      </c>
      <c r="G755">
        <v>87.5</v>
      </c>
      <c r="H755">
        <v>6.8564000000000003E-3</v>
      </c>
      <c r="I755">
        <v>0.22175980000000001</v>
      </c>
      <c r="J755">
        <v>0.37060120000000002</v>
      </c>
      <c r="K755">
        <v>0.51944259999999998</v>
      </c>
      <c r="L755">
        <v>0.73434600000000005</v>
      </c>
      <c r="M755">
        <v>0.28383160000000002</v>
      </c>
      <c r="N755">
        <v>8.0560400000000004E-2</v>
      </c>
      <c r="O755">
        <v>35</v>
      </c>
    </row>
    <row r="756" spans="1:15">
      <c r="A756" t="s">
        <v>48</v>
      </c>
      <c r="B756" s="34">
        <v>39994</v>
      </c>
      <c r="C756">
        <v>11</v>
      </c>
      <c r="D756">
        <v>3.5710090000000001</v>
      </c>
      <c r="E756">
        <v>3.2492890000000001</v>
      </c>
      <c r="F756">
        <v>0.3217199</v>
      </c>
      <c r="G756">
        <v>90.5</v>
      </c>
      <c r="H756">
        <v>-4.2024899999999997E-2</v>
      </c>
      <c r="I756">
        <v>0.17287849999999999</v>
      </c>
      <c r="J756">
        <v>0.3217199</v>
      </c>
      <c r="K756">
        <v>0.47056130000000002</v>
      </c>
      <c r="L756">
        <v>0.68546470000000004</v>
      </c>
      <c r="M756">
        <v>0.28383160000000002</v>
      </c>
      <c r="N756">
        <v>8.0560400000000004E-2</v>
      </c>
      <c r="O756">
        <v>35</v>
      </c>
    </row>
    <row r="757" spans="1:15">
      <c r="A757" t="s">
        <v>48</v>
      </c>
      <c r="B757" s="34">
        <v>39994</v>
      </c>
      <c r="C757">
        <v>12</v>
      </c>
      <c r="D757">
        <v>3.7218079999999998</v>
      </c>
      <c r="E757">
        <v>3.5024989999999998</v>
      </c>
      <c r="F757">
        <v>0.21930839999999999</v>
      </c>
      <c r="G757">
        <v>94</v>
      </c>
      <c r="H757">
        <v>-0.14443639999999999</v>
      </c>
      <c r="I757">
        <v>7.0466899999999999E-2</v>
      </c>
      <c r="J757">
        <v>0.21930839999999999</v>
      </c>
      <c r="K757">
        <v>0.36814980000000003</v>
      </c>
      <c r="L757">
        <v>0.58305320000000005</v>
      </c>
      <c r="M757">
        <v>0.28383160000000002</v>
      </c>
      <c r="N757">
        <v>8.0560400000000004E-2</v>
      </c>
      <c r="O757">
        <v>35</v>
      </c>
    </row>
    <row r="758" spans="1:15">
      <c r="A758" t="s">
        <v>48</v>
      </c>
      <c r="B758" s="34">
        <v>39994</v>
      </c>
      <c r="C758">
        <v>13</v>
      </c>
      <c r="D758">
        <v>3.689743</v>
      </c>
      <c r="E758">
        <v>3.5152239999999999</v>
      </c>
      <c r="F758">
        <v>0.1745198</v>
      </c>
      <c r="G758">
        <v>96.5</v>
      </c>
      <c r="H758">
        <v>-0.189225</v>
      </c>
      <c r="I758">
        <v>2.5678400000000001E-2</v>
      </c>
      <c r="J758">
        <v>0.1745198</v>
      </c>
      <c r="K758">
        <v>0.32336120000000002</v>
      </c>
      <c r="L758">
        <v>0.53826459999999998</v>
      </c>
      <c r="M758">
        <v>0.28383160000000002</v>
      </c>
      <c r="N758">
        <v>8.0560400000000004E-2</v>
      </c>
      <c r="O758">
        <v>35</v>
      </c>
    </row>
    <row r="759" spans="1:15">
      <c r="A759" t="s">
        <v>48</v>
      </c>
      <c r="B759" s="34">
        <v>39994</v>
      </c>
      <c r="C759">
        <v>14</v>
      </c>
      <c r="D759">
        <v>3.8204929999999999</v>
      </c>
      <c r="E759">
        <v>3.5211410000000001</v>
      </c>
      <c r="F759">
        <v>0.2993518</v>
      </c>
      <c r="G759">
        <v>99</v>
      </c>
      <c r="H759">
        <v>-6.4392900000000003E-2</v>
      </c>
      <c r="I759">
        <v>0.15051039999999999</v>
      </c>
      <c r="J759">
        <v>0.2993518</v>
      </c>
      <c r="K759">
        <v>0.44819330000000002</v>
      </c>
      <c r="L759">
        <v>0.66309660000000004</v>
      </c>
      <c r="M759">
        <v>0.28383160000000002</v>
      </c>
      <c r="N759">
        <v>8.0560400000000004E-2</v>
      </c>
      <c r="O759">
        <v>35</v>
      </c>
    </row>
    <row r="760" spans="1:15">
      <c r="A760" t="s">
        <v>48</v>
      </c>
      <c r="B760" s="34">
        <v>39994</v>
      </c>
      <c r="C760">
        <v>15</v>
      </c>
      <c r="D760">
        <v>3.8493240000000002</v>
      </c>
      <c r="E760">
        <v>3.4454379999999998</v>
      </c>
      <c r="F760">
        <v>0.40388629999999998</v>
      </c>
      <c r="G760">
        <v>101</v>
      </c>
      <c r="H760">
        <v>4.0141499999999997E-2</v>
      </c>
      <c r="I760">
        <v>0.25504490000000002</v>
      </c>
      <c r="J760">
        <v>0.40388629999999998</v>
      </c>
      <c r="K760">
        <v>0.55272770000000004</v>
      </c>
      <c r="L760">
        <v>0.76763110000000001</v>
      </c>
      <c r="M760">
        <v>0.28383160000000002</v>
      </c>
      <c r="N760">
        <v>8.0560400000000004E-2</v>
      </c>
      <c r="O760">
        <v>35</v>
      </c>
    </row>
    <row r="761" spans="1:15">
      <c r="A761" t="s">
        <v>48</v>
      </c>
      <c r="B761" s="34">
        <v>39994</v>
      </c>
      <c r="C761">
        <v>16</v>
      </c>
      <c r="D761">
        <v>3.7220680000000002</v>
      </c>
      <c r="E761">
        <v>3.3172429999999999</v>
      </c>
      <c r="F761">
        <v>0.4048255</v>
      </c>
      <c r="G761">
        <v>102</v>
      </c>
      <c r="H761">
        <v>4.1080699999999998E-2</v>
      </c>
      <c r="I761">
        <v>0.25598409999999999</v>
      </c>
      <c r="J761">
        <v>0.4048255</v>
      </c>
      <c r="K761">
        <v>0.55366689999999996</v>
      </c>
      <c r="L761">
        <v>0.76857030000000004</v>
      </c>
      <c r="M761">
        <v>0.28383160000000002</v>
      </c>
      <c r="N761">
        <v>8.0560400000000004E-2</v>
      </c>
      <c r="O761">
        <v>35</v>
      </c>
    </row>
    <row r="762" spans="1:15">
      <c r="A762" t="s">
        <v>48</v>
      </c>
      <c r="B762" s="34">
        <v>39994</v>
      </c>
      <c r="C762">
        <v>17</v>
      </c>
      <c r="D762">
        <v>3.401106</v>
      </c>
      <c r="E762">
        <v>2.9648829999999999</v>
      </c>
      <c r="F762">
        <v>0.43622260000000002</v>
      </c>
      <c r="G762">
        <v>103.5</v>
      </c>
      <c r="H762">
        <v>7.2477799999999995E-2</v>
      </c>
      <c r="I762">
        <v>0.2873812</v>
      </c>
      <c r="J762">
        <v>0.43622260000000002</v>
      </c>
      <c r="K762">
        <v>0.58506409999999998</v>
      </c>
      <c r="L762">
        <v>0.7999674</v>
      </c>
      <c r="M762">
        <v>0.28383160000000002</v>
      </c>
      <c r="N762">
        <v>8.0560400000000004E-2</v>
      </c>
      <c r="O762">
        <v>35</v>
      </c>
    </row>
    <row r="763" spans="1:15">
      <c r="A763" t="s">
        <v>48</v>
      </c>
      <c r="B763" s="34">
        <v>39994</v>
      </c>
      <c r="C763">
        <v>18</v>
      </c>
      <c r="D763">
        <v>3.3309440000000001</v>
      </c>
      <c r="E763">
        <v>2.8115730000000001</v>
      </c>
      <c r="F763">
        <v>0.51937129999999998</v>
      </c>
      <c r="G763">
        <v>103</v>
      </c>
      <c r="H763">
        <v>0.1556265</v>
      </c>
      <c r="I763">
        <v>0.37052990000000002</v>
      </c>
      <c r="J763">
        <v>0.51937129999999998</v>
      </c>
      <c r="K763">
        <v>0.66821269999999999</v>
      </c>
      <c r="L763">
        <v>0.88311609999999996</v>
      </c>
      <c r="M763">
        <v>0.28383160000000002</v>
      </c>
      <c r="N763">
        <v>8.0560400000000004E-2</v>
      </c>
      <c r="O763">
        <v>35</v>
      </c>
    </row>
    <row r="764" spans="1:15">
      <c r="A764" t="s">
        <v>48</v>
      </c>
      <c r="B764" s="34">
        <v>39994</v>
      </c>
      <c r="C764">
        <v>19</v>
      </c>
      <c r="D764">
        <v>3.3436300000000001</v>
      </c>
      <c r="E764">
        <v>3.5532859999999999</v>
      </c>
      <c r="F764">
        <v>-0.20965629999999999</v>
      </c>
      <c r="G764">
        <v>102.5</v>
      </c>
      <c r="H764">
        <v>-0.5734011</v>
      </c>
      <c r="I764">
        <v>-0.35849769999999997</v>
      </c>
      <c r="J764">
        <v>-0.20965629999999999</v>
      </c>
      <c r="K764">
        <v>-6.0814899999999998E-2</v>
      </c>
      <c r="L764">
        <v>0.15408849999999999</v>
      </c>
      <c r="M764">
        <v>0.28383160000000002</v>
      </c>
      <c r="N764">
        <v>8.0560400000000004E-2</v>
      </c>
      <c r="O764">
        <v>35</v>
      </c>
    </row>
    <row r="765" spans="1:15">
      <c r="A765" t="s">
        <v>48</v>
      </c>
      <c r="B765" s="34">
        <v>39994</v>
      </c>
      <c r="C765">
        <v>20</v>
      </c>
      <c r="D765">
        <v>3.0577890000000001</v>
      </c>
      <c r="E765">
        <v>2.7161420000000001</v>
      </c>
      <c r="F765">
        <v>0.34164679999999997</v>
      </c>
      <c r="G765">
        <v>100.5</v>
      </c>
      <c r="H765">
        <v>-2.2098E-2</v>
      </c>
      <c r="I765">
        <v>0.19280539999999999</v>
      </c>
      <c r="J765">
        <v>0.34164679999999997</v>
      </c>
      <c r="K765">
        <v>0.49048819999999999</v>
      </c>
      <c r="L765">
        <v>0.70539160000000001</v>
      </c>
      <c r="M765">
        <v>0.28383160000000002</v>
      </c>
      <c r="N765">
        <v>8.0560400000000004E-2</v>
      </c>
      <c r="O765">
        <v>35</v>
      </c>
    </row>
    <row r="766" spans="1:15">
      <c r="A766" t="s">
        <v>48</v>
      </c>
      <c r="B766" s="34">
        <v>39994</v>
      </c>
      <c r="C766">
        <v>21</v>
      </c>
      <c r="D766">
        <v>2.6358009999999998</v>
      </c>
      <c r="E766">
        <v>2.5170940000000002</v>
      </c>
      <c r="F766">
        <v>0.1187074</v>
      </c>
      <c r="G766">
        <v>97.5</v>
      </c>
      <c r="H766">
        <v>-0.24503739999999999</v>
      </c>
      <c r="I766">
        <v>-3.0134000000000001E-2</v>
      </c>
      <c r="J766">
        <v>0.1187074</v>
      </c>
      <c r="K766">
        <v>0.26754879999999998</v>
      </c>
      <c r="L766">
        <v>0.4824522</v>
      </c>
      <c r="M766">
        <v>0.28383160000000002</v>
      </c>
      <c r="N766">
        <v>8.0560400000000004E-2</v>
      </c>
      <c r="O766">
        <v>35</v>
      </c>
    </row>
    <row r="767" spans="1:15">
      <c r="A767" t="s">
        <v>48</v>
      </c>
      <c r="B767" s="34">
        <v>39994</v>
      </c>
      <c r="C767">
        <v>22</v>
      </c>
      <c r="D767">
        <v>2.2323740000000001</v>
      </c>
      <c r="E767">
        <v>2.2421129999999998</v>
      </c>
      <c r="F767">
        <v>-9.7389999999999994E-3</v>
      </c>
      <c r="G767">
        <v>93</v>
      </c>
      <c r="H767">
        <v>-0.37348379999999998</v>
      </c>
      <c r="I767">
        <v>-0.15858050000000001</v>
      </c>
      <c r="J767">
        <v>-9.7389999999999994E-3</v>
      </c>
      <c r="K767">
        <v>0.13910239999999999</v>
      </c>
      <c r="L767">
        <v>0.35400579999999998</v>
      </c>
      <c r="M767">
        <v>0.28383160000000002</v>
      </c>
      <c r="N767">
        <v>8.0560400000000004E-2</v>
      </c>
      <c r="O767">
        <v>35</v>
      </c>
    </row>
    <row r="768" spans="1:15">
      <c r="A768" t="s">
        <v>48</v>
      </c>
      <c r="B768" s="34">
        <v>39994</v>
      </c>
      <c r="C768">
        <v>23</v>
      </c>
      <c r="D768">
        <v>1.6701440000000001</v>
      </c>
      <c r="E768">
        <v>1.7975350000000001</v>
      </c>
      <c r="F768">
        <v>-0.12739120000000001</v>
      </c>
      <c r="G768">
        <v>88</v>
      </c>
      <c r="H768">
        <v>-0.49113600000000002</v>
      </c>
      <c r="I768">
        <v>-0.2762327</v>
      </c>
      <c r="J768">
        <v>-0.12739120000000001</v>
      </c>
      <c r="K768">
        <v>2.1450199999999999E-2</v>
      </c>
      <c r="L768">
        <v>0.2363536</v>
      </c>
      <c r="M768">
        <v>0.28383160000000002</v>
      </c>
      <c r="N768">
        <v>8.0560400000000004E-2</v>
      </c>
      <c r="O768">
        <v>35</v>
      </c>
    </row>
    <row r="769" spans="1:15">
      <c r="A769" t="s">
        <v>48</v>
      </c>
      <c r="B769" s="34">
        <v>39994</v>
      </c>
      <c r="C769">
        <v>24</v>
      </c>
      <c r="D769">
        <v>1.500569</v>
      </c>
      <c r="E769">
        <v>1.506086</v>
      </c>
      <c r="F769">
        <v>-5.5174000000000004E-3</v>
      </c>
      <c r="G769">
        <v>86</v>
      </c>
      <c r="H769">
        <v>-0.36926209999999998</v>
      </c>
      <c r="I769">
        <v>-0.15435879999999999</v>
      </c>
      <c r="J769">
        <v>-5.5174000000000004E-3</v>
      </c>
      <c r="K769">
        <v>0.14332410000000001</v>
      </c>
      <c r="L769">
        <v>0.35822739999999997</v>
      </c>
      <c r="M769">
        <v>0.28383160000000002</v>
      </c>
      <c r="N769">
        <v>8.0560400000000004E-2</v>
      </c>
      <c r="O769">
        <v>35</v>
      </c>
    </row>
    <row r="770" spans="1:15">
      <c r="A770" t="s">
        <v>48</v>
      </c>
      <c r="B770" s="34">
        <v>40007</v>
      </c>
      <c r="C770">
        <v>1</v>
      </c>
      <c r="D770">
        <v>1.484129</v>
      </c>
      <c r="E770">
        <v>1.470523</v>
      </c>
      <c r="F770">
        <v>1.3606399999999999E-2</v>
      </c>
      <c r="G770">
        <v>81</v>
      </c>
      <c r="H770">
        <v>-0.35013840000000002</v>
      </c>
      <c r="I770">
        <v>-0.13523499999999999</v>
      </c>
      <c r="J770">
        <v>1.3606399999999999E-2</v>
      </c>
      <c r="K770">
        <v>0.1624478</v>
      </c>
      <c r="L770">
        <v>0.3773512</v>
      </c>
      <c r="M770">
        <v>0.28383160000000002</v>
      </c>
      <c r="N770">
        <v>8.0560400000000004E-2</v>
      </c>
      <c r="O770">
        <v>35</v>
      </c>
    </row>
    <row r="771" spans="1:15">
      <c r="A771" t="s">
        <v>48</v>
      </c>
      <c r="B771" s="34">
        <v>40007</v>
      </c>
      <c r="C771">
        <v>2</v>
      </c>
      <c r="D771">
        <v>1.4212450000000001</v>
      </c>
      <c r="E771">
        <v>1.374509</v>
      </c>
      <c r="F771">
        <v>4.6736199999999999E-2</v>
      </c>
      <c r="G771">
        <v>77.5</v>
      </c>
      <c r="H771">
        <v>-0.31700859999999997</v>
      </c>
      <c r="I771">
        <v>-0.10210519999999999</v>
      </c>
      <c r="J771">
        <v>4.6736199999999999E-2</v>
      </c>
      <c r="K771">
        <v>0.19557759999999999</v>
      </c>
      <c r="L771">
        <v>0.41048099999999998</v>
      </c>
      <c r="M771">
        <v>0.28383160000000002</v>
      </c>
      <c r="N771">
        <v>8.0560400000000004E-2</v>
      </c>
      <c r="O771">
        <v>35</v>
      </c>
    </row>
    <row r="772" spans="1:15">
      <c r="A772" t="s">
        <v>48</v>
      </c>
      <c r="B772" s="34">
        <v>40007</v>
      </c>
      <c r="C772">
        <v>3</v>
      </c>
      <c r="D772">
        <v>1.382317</v>
      </c>
      <c r="E772">
        <v>1.313596</v>
      </c>
      <c r="F772">
        <v>6.8721000000000004E-2</v>
      </c>
      <c r="G772">
        <v>75.5</v>
      </c>
      <c r="H772">
        <v>-0.2950238</v>
      </c>
      <c r="I772">
        <v>-8.0120499999999997E-2</v>
      </c>
      <c r="J772">
        <v>6.8721000000000004E-2</v>
      </c>
      <c r="K772">
        <v>0.21756239999999999</v>
      </c>
      <c r="L772">
        <v>0.43246570000000001</v>
      </c>
      <c r="M772">
        <v>0.28383160000000002</v>
      </c>
      <c r="N772">
        <v>8.0560400000000004E-2</v>
      </c>
      <c r="O772">
        <v>35</v>
      </c>
    </row>
    <row r="773" spans="1:15">
      <c r="A773" t="s">
        <v>48</v>
      </c>
      <c r="B773" s="34">
        <v>40007</v>
      </c>
      <c r="C773">
        <v>4</v>
      </c>
      <c r="D773">
        <v>1.307266</v>
      </c>
      <c r="E773">
        <v>1.2485809999999999</v>
      </c>
      <c r="F773">
        <v>5.8685399999999999E-2</v>
      </c>
      <c r="G773">
        <v>74</v>
      </c>
      <c r="H773">
        <v>-0.30505929999999998</v>
      </c>
      <c r="I773">
        <v>-9.0156E-2</v>
      </c>
      <c r="J773">
        <v>5.8685399999999999E-2</v>
      </c>
      <c r="K773">
        <v>0.20752689999999999</v>
      </c>
      <c r="L773">
        <v>0.42243019999999998</v>
      </c>
      <c r="M773">
        <v>0.28383160000000002</v>
      </c>
      <c r="N773">
        <v>8.0560400000000004E-2</v>
      </c>
      <c r="O773">
        <v>35</v>
      </c>
    </row>
    <row r="774" spans="1:15">
      <c r="A774" t="s">
        <v>48</v>
      </c>
      <c r="B774" s="34">
        <v>40007</v>
      </c>
      <c r="C774">
        <v>5</v>
      </c>
      <c r="D774">
        <v>1.2744219999999999</v>
      </c>
      <c r="E774">
        <v>1.190796</v>
      </c>
      <c r="F774">
        <v>8.3626300000000001E-2</v>
      </c>
      <c r="G774">
        <v>72</v>
      </c>
      <c r="H774">
        <v>-0.28011849999999999</v>
      </c>
      <c r="I774">
        <v>-6.5215099999999998E-2</v>
      </c>
      <c r="J774">
        <v>8.3626300000000001E-2</v>
      </c>
      <c r="K774">
        <v>0.2324677</v>
      </c>
      <c r="L774">
        <v>0.44737110000000002</v>
      </c>
      <c r="M774">
        <v>0.28383160000000002</v>
      </c>
      <c r="N774">
        <v>8.0560400000000004E-2</v>
      </c>
      <c r="O774">
        <v>35</v>
      </c>
    </row>
    <row r="775" spans="1:15">
      <c r="A775" t="s">
        <v>48</v>
      </c>
      <c r="B775" s="34">
        <v>40007</v>
      </c>
      <c r="C775">
        <v>6</v>
      </c>
      <c r="D775">
        <v>1.23624</v>
      </c>
      <c r="E775">
        <v>1.1945600000000001</v>
      </c>
      <c r="F775">
        <v>4.1680200000000001E-2</v>
      </c>
      <c r="G775">
        <v>70</v>
      </c>
      <c r="H775">
        <v>-0.32206459999999998</v>
      </c>
      <c r="I775">
        <v>-0.1071613</v>
      </c>
      <c r="J775">
        <v>4.1680200000000001E-2</v>
      </c>
      <c r="K775">
        <v>0.19052160000000001</v>
      </c>
      <c r="L775">
        <v>0.40542499999999998</v>
      </c>
      <c r="M775">
        <v>0.28383160000000002</v>
      </c>
      <c r="N775">
        <v>8.0560400000000004E-2</v>
      </c>
      <c r="O775">
        <v>35</v>
      </c>
    </row>
    <row r="776" spans="1:15">
      <c r="A776" t="s">
        <v>48</v>
      </c>
      <c r="B776" s="34">
        <v>40007</v>
      </c>
      <c r="C776">
        <v>7</v>
      </c>
      <c r="D776">
        <v>1.174115</v>
      </c>
      <c r="E776">
        <v>1.091971</v>
      </c>
      <c r="F776">
        <v>8.2143300000000002E-2</v>
      </c>
      <c r="G776">
        <v>69</v>
      </c>
      <c r="H776">
        <v>-0.2816015</v>
      </c>
      <c r="I776">
        <v>-6.6698199999999999E-2</v>
      </c>
      <c r="J776">
        <v>8.2143300000000002E-2</v>
      </c>
      <c r="K776">
        <v>0.23098469999999999</v>
      </c>
      <c r="L776">
        <v>0.44588800000000001</v>
      </c>
      <c r="M776">
        <v>0.28383160000000002</v>
      </c>
      <c r="N776">
        <v>8.0560400000000004E-2</v>
      </c>
      <c r="O776">
        <v>35</v>
      </c>
    </row>
    <row r="777" spans="1:15">
      <c r="A777" t="s">
        <v>48</v>
      </c>
      <c r="B777" s="34">
        <v>40007</v>
      </c>
      <c r="C777">
        <v>8</v>
      </c>
      <c r="D777">
        <v>1.373669</v>
      </c>
      <c r="E777">
        <v>1.3203009999999999</v>
      </c>
      <c r="F777">
        <v>5.3367699999999997E-2</v>
      </c>
      <c r="G777">
        <v>72</v>
      </c>
      <c r="H777">
        <v>-0.31037720000000002</v>
      </c>
      <c r="I777">
        <v>-9.5473799999999998E-2</v>
      </c>
      <c r="J777">
        <v>5.3367699999999997E-2</v>
      </c>
      <c r="K777">
        <v>0.2022091</v>
      </c>
      <c r="L777">
        <v>0.41711239999999999</v>
      </c>
      <c r="M777">
        <v>0.28383160000000002</v>
      </c>
      <c r="N777">
        <v>8.0560400000000004E-2</v>
      </c>
      <c r="O777">
        <v>35</v>
      </c>
    </row>
    <row r="778" spans="1:15">
      <c r="A778" t="s">
        <v>48</v>
      </c>
      <c r="B778" s="34">
        <v>40007</v>
      </c>
      <c r="C778">
        <v>9</v>
      </c>
      <c r="D778">
        <v>2.009919</v>
      </c>
      <c r="E778">
        <v>1.8613200000000001</v>
      </c>
      <c r="F778">
        <v>0.14859910000000001</v>
      </c>
      <c r="G778">
        <v>76.5</v>
      </c>
      <c r="H778">
        <v>-0.2151457</v>
      </c>
      <c r="I778">
        <v>-2.4230000000000001E-4</v>
      </c>
      <c r="J778">
        <v>0.14859910000000001</v>
      </c>
      <c r="K778">
        <v>0.2974406</v>
      </c>
      <c r="L778">
        <v>0.51234389999999996</v>
      </c>
      <c r="M778">
        <v>0.28383160000000002</v>
      </c>
      <c r="N778">
        <v>8.0560400000000004E-2</v>
      </c>
      <c r="O778">
        <v>35</v>
      </c>
    </row>
    <row r="779" spans="1:15">
      <c r="A779" t="s">
        <v>48</v>
      </c>
      <c r="B779" s="34">
        <v>40007</v>
      </c>
      <c r="C779">
        <v>10</v>
      </c>
      <c r="D779">
        <v>2.5598269999999999</v>
      </c>
      <c r="E779">
        <v>2.3743560000000001</v>
      </c>
      <c r="F779">
        <v>0.18547060000000001</v>
      </c>
      <c r="G779">
        <v>78.5</v>
      </c>
      <c r="H779">
        <v>-0.17827419999999999</v>
      </c>
      <c r="I779">
        <v>3.6629200000000001E-2</v>
      </c>
      <c r="J779">
        <v>0.18547060000000001</v>
      </c>
      <c r="K779">
        <v>0.334312</v>
      </c>
      <c r="L779">
        <v>0.54921540000000002</v>
      </c>
      <c r="M779">
        <v>0.28383160000000002</v>
      </c>
      <c r="N779">
        <v>8.0560400000000004E-2</v>
      </c>
      <c r="O779">
        <v>35</v>
      </c>
    </row>
    <row r="780" spans="1:15">
      <c r="A780" t="s">
        <v>48</v>
      </c>
      <c r="B780" s="34">
        <v>40007</v>
      </c>
      <c r="C780">
        <v>11</v>
      </c>
      <c r="D780">
        <v>3.1553810000000002</v>
      </c>
      <c r="E780">
        <v>3.065493</v>
      </c>
      <c r="F780">
        <v>8.9887900000000007E-2</v>
      </c>
      <c r="G780">
        <v>81.5</v>
      </c>
      <c r="H780">
        <v>-0.27385690000000001</v>
      </c>
      <c r="I780">
        <v>-5.8953499999999999E-2</v>
      </c>
      <c r="J780">
        <v>8.9887900000000007E-2</v>
      </c>
      <c r="K780">
        <v>0.23872930000000001</v>
      </c>
      <c r="L780">
        <v>0.4536327</v>
      </c>
      <c r="M780">
        <v>0.28383160000000002</v>
      </c>
      <c r="N780">
        <v>8.0560400000000004E-2</v>
      </c>
      <c r="O780">
        <v>35</v>
      </c>
    </row>
    <row r="781" spans="1:15">
      <c r="A781" t="s">
        <v>48</v>
      </c>
      <c r="B781" s="34">
        <v>40007</v>
      </c>
      <c r="C781">
        <v>12</v>
      </c>
      <c r="D781">
        <v>3.215821</v>
      </c>
      <c r="E781">
        <v>3.1258210000000002</v>
      </c>
      <c r="F781">
        <v>8.9999899999999994E-2</v>
      </c>
      <c r="G781">
        <v>84.5</v>
      </c>
      <c r="H781">
        <v>-0.27374490000000001</v>
      </c>
      <c r="I781">
        <v>-5.8841600000000001E-2</v>
      </c>
      <c r="J781">
        <v>8.9999899999999994E-2</v>
      </c>
      <c r="K781">
        <v>0.23884130000000001</v>
      </c>
      <c r="L781">
        <v>0.4537446</v>
      </c>
      <c r="M781">
        <v>0.28383160000000002</v>
      </c>
      <c r="N781">
        <v>8.0560400000000004E-2</v>
      </c>
      <c r="O781">
        <v>35</v>
      </c>
    </row>
    <row r="782" spans="1:15">
      <c r="A782" t="s">
        <v>48</v>
      </c>
      <c r="B782" s="34">
        <v>40007</v>
      </c>
      <c r="C782">
        <v>13</v>
      </c>
      <c r="D782">
        <v>3.2332920000000001</v>
      </c>
      <c r="E782">
        <v>3.339242</v>
      </c>
      <c r="F782">
        <v>-0.10595</v>
      </c>
      <c r="G782">
        <v>87.5</v>
      </c>
      <c r="H782">
        <v>-0.46969480000000002</v>
      </c>
      <c r="I782">
        <v>-0.2547914</v>
      </c>
      <c r="J782">
        <v>-0.10595</v>
      </c>
      <c r="K782">
        <v>4.2891400000000003E-2</v>
      </c>
      <c r="L782">
        <v>0.25779479999999999</v>
      </c>
      <c r="M782">
        <v>0.28383160000000002</v>
      </c>
      <c r="N782">
        <v>8.0560400000000004E-2</v>
      </c>
      <c r="O782">
        <v>35</v>
      </c>
    </row>
    <row r="783" spans="1:15">
      <c r="A783" t="s">
        <v>48</v>
      </c>
      <c r="B783" s="34">
        <v>40007</v>
      </c>
      <c r="C783">
        <v>14</v>
      </c>
      <c r="D783">
        <v>3.3148110000000002</v>
      </c>
      <c r="E783">
        <v>3.482396</v>
      </c>
      <c r="F783">
        <v>-0.16758590000000001</v>
      </c>
      <c r="G783">
        <v>89.5</v>
      </c>
      <c r="H783">
        <v>-0.53133070000000004</v>
      </c>
      <c r="I783">
        <v>-0.31642740000000003</v>
      </c>
      <c r="J783">
        <v>-0.16758590000000001</v>
      </c>
      <c r="K783">
        <v>-1.8744500000000001E-2</v>
      </c>
      <c r="L783">
        <v>0.1961589</v>
      </c>
      <c r="M783">
        <v>0.28383160000000002</v>
      </c>
      <c r="N783">
        <v>8.0560400000000004E-2</v>
      </c>
      <c r="O783">
        <v>35</v>
      </c>
    </row>
    <row r="784" spans="1:15">
      <c r="A784" t="s">
        <v>48</v>
      </c>
      <c r="B784" s="34">
        <v>40007</v>
      </c>
      <c r="C784">
        <v>15</v>
      </c>
      <c r="D784">
        <v>3.4258760000000001</v>
      </c>
      <c r="E784">
        <v>2.4008150000000001</v>
      </c>
      <c r="F784">
        <v>1.025061</v>
      </c>
      <c r="G784">
        <v>91.5</v>
      </c>
      <c r="H784">
        <v>0.66131660000000003</v>
      </c>
      <c r="I784">
        <v>0.87621990000000005</v>
      </c>
      <c r="J784">
        <v>1.025061</v>
      </c>
      <c r="K784">
        <v>1.1739029999999999</v>
      </c>
      <c r="L784">
        <v>1.388806</v>
      </c>
      <c r="M784">
        <v>0.28383160000000002</v>
      </c>
      <c r="N784">
        <v>8.0560400000000004E-2</v>
      </c>
      <c r="O784">
        <v>35</v>
      </c>
    </row>
    <row r="785" spans="1:15">
      <c r="A785" t="s">
        <v>48</v>
      </c>
      <c r="B785" s="34">
        <v>40007</v>
      </c>
      <c r="C785">
        <v>16</v>
      </c>
      <c r="D785">
        <v>3.4494400000000001</v>
      </c>
      <c r="E785">
        <v>2.6901449999999998</v>
      </c>
      <c r="F785">
        <v>0.75929469999999999</v>
      </c>
      <c r="G785">
        <v>93</v>
      </c>
      <c r="H785">
        <v>0.39554990000000001</v>
      </c>
      <c r="I785">
        <v>0.61045320000000003</v>
      </c>
      <c r="J785">
        <v>0.75929469999999999</v>
      </c>
      <c r="K785">
        <v>0.9081361</v>
      </c>
      <c r="L785">
        <v>1.1230389999999999</v>
      </c>
      <c r="M785">
        <v>0.28383160000000002</v>
      </c>
      <c r="N785">
        <v>8.0560400000000004E-2</v>
      </c>
      <c r="O785">
        <v>35</v>
      </c>
    </row>
    <row r="786" spans="1:15">
      <c r="A786" t="s">
        <v>48</v>
      </c>
      <c r="B786" s="34">
        <v>40007</v>
      </c>
      <c r="C786">
        <v>17</v>
      </c>
      <c r="D786">
        <v>3.2302629999999999</v>
      </c>
      <c r="E786">
        <v>2.3670450000000001</v>
      </c>
      <c r="F786">
        <v>0.86321729999999997</v>
      </c>
      <c r="G786">
        <v>94</v>
      </c>
      <c r="H786">
        <v>0.49947249999999999</v>
      </c>
      <c r="I786">
        <v>0.71437589999999995</v>
      </c>
      <c r="J786">
        <v>0.86321729999999997</v>
      </c>
      <c r="K786">
        <v>1.012059</v>
      </c>
      <c r="L786">
        <v>1.2269620000000001</v>
      </c>
      <c r="M786">
        <v>0.28383160000000002</v>
      </c>
      <c r="N786">
        <v>8.0560400000000004E-2</v>
      </c>
      <c r="O786">
        <v>35</v>
      </c>
    </row>
    <row r="787" spans="1:15">
      <c r="A787" t="s">
        <v>48</v>
      </c>
      <c r="B787" s="34">
        <v>40007</v>
      </c>
      <c r="C787">
        <v>18</v>
      </c>
      <c r="D787">
        <v>3.1931720000000001</v>
      </c>
      <c r="E787">
        <v>2.3296770000000002</v>
      </c>
      <c r="F787">
        <v>0.86349489999999995</v>
      </c>
      <c r="G787">
        <v>95</v>
      </c>
      <c r="H787">
        <v>0.49975009999999997</v>
      </c>
      <c r="I787">
        <v>0.71465350000000005</v>
      </c>
      <c r="J787">
        <v>0.86349489999999995</v>
      </c>
      <c r="K787">
        <v>1.0123359999999999</v>
      </c>
      <c r="L787">
        <v>1.2272400000000001</v>
      </c>
      <c r="M787">
        <v>0.28383160000000002</v>
      </c>
      <c r="N787">
        <v>8.0560400000000004E-2</v>
      </c>
      <c r="O787">
        <v>35</v>
      </c>
    </row>
    <row r="788" spans="1:15">
      <c r="A788" t="s">
        <v>48</v>
      </c>
      <c r="B788" s="34">
        <v>40007</v>
      </c>
      <c r="C788">
        <v>19</v>
      </c>
      <c r="D788">
        <v>3.25047</v>
      </c>
      <c r="E788">
        <v>4.1188690000000001</v>
      </c>
      <c r="F788">
        <v>-0.86839909999999998</v>
      </c>
      <c r="G788">
        <v>95</v>
      </c>
      <c r="H788">
        <v>-1.2321439999999999</v>
      </c>
      <c r="I788">
        <v>-1.0172410000000001</v>
      </c>
      <c r="J788">
        <v>-0.86839909999999998</v>
      </c>
      <c r="K788">
        <v>-0.71955769999999997</v>
      </c>
      <c r="L788">
        <v>-0.5046543</v>
      </c>
      <c r="M788">
        <v>0.28383160000000002</v>
      </c>
      <c r="N788">
        <v>8.0560400000000004E-2</v>
      </c>
      <c r="O788">
        <v>35</v>
      </c>
    </row>
    <row r="789" spans="1:15">
      <c r="A789" t="s">
        <v>48</v>
      </c>
      <c r="B789" s="34">
        <v>40007</v>
      </c>
      <c r="C789">
        <v>20</v>
      </c>
      <c r="D789">
        <v>3.0738089999999998</v>
      </c>
      <c r="E789">
        <v>3.3862679999999998</v>
      </c>
      <c r="F789">
        <v>-0.3124596</v>
      </c>
      <c r="G789">
        <v>93.5</v>
      </c>
      <c r="H789">
        <v>-0.67620440000000004</v>
      </c>
      <c r="I789">
        <v>-0.46130100000000002</v>
      </c>
      <c r="J789">
        <v>-0.3124596</v>
      </c>
      <c r="K789">
        <v>-0.16361819999999999</v>
      </c>
      <c r="L789">
        <v>5.1285200000000003E-2</v>
      </c>
      <c r="M789">
        <v>0.28383160000000002</v>
      </c>
      <c r="N789">
        <v>8.0560400000000004E-2</v>
      </c>
      <c r="O789">
        <v>35</v>
      </c>
    </row>
    <row r="790" spans="1:15">
      <c r="A790" t="s">
        <v>48</v>
      </c>
      <c r="B790" s="34">
        <v>40007</v>
      </c>
      <c r="C790">
        <v>21</v>
      </c>
      <c r="D790">
        <v>2.6679620000000002</v>
      </c>
      <c r="E790">
        <v>2.7553489999999998</v>
      </c>
      <c r="F790">
        <v>-8.7386699999999998E-2</v>
      </c>
      <c r="G790">
        <v>91</v>
      </c>
      <c r="H790">
        <v>-0.45113150000000002</v>
      </c>
      <c r="I790">
        <v>-0.2362281</v>
      </c>
      <c r="J790">
        <v>-8.7386699999999998E-2</v>
      </c>
      <c r="K790">
        <v>6.1454700000000001E-2</v>
      </c>
      <c r="L790">
        <v>0.2763581</v>
      </c>
      <c r="M790">
        <v>0.28383160000000002</v>
      </c>
      <c r="N790">
        <v>8.0560400000000004E-2</v>
      </c>
      <c r="O790">
        <v>35</v>
      </c>
    </row>
    <row r="791" spans="1:15">
      <c r="A791" t="s">
        <v>48</v>
      </c>
      <c r="B791" s="34">
        <v>40007</v>
      </c>
      <c r="C791">
        <v>22</v>
      </c>
      <c r="D791">
        <v>2.329936</v>
      </c>
      <c r="E791">
        <v>2.3812509999999998</v>
      </c>
      <c r="F791">
        <v>-5.1315899999999998E-2</v>
      </c>
      <c r="G791">
        <v>88.5</v>
      </c>
      <c r="H791">
        <v>-0.4150606</v>
      </c>
      <c r="I791">
        <v>-0.20015730000000001</v>
      </c>
      <c r="J791">
        <v>-5.1315899999999998E-2</v>
      </c>
      <c r="K791">
        <v>9.7525600000000004E-2</v>
      </c>
      <c r="L791">
        <v>0.31242900000000001</v>
      </c>
      <c r="M791">
        <v>0.28383160000000002</v>
      </c>
      <c r="N791">
        <v>8.0560400000000004E-2</v>
      </c>
      <c r="O791">
        <v>35</v>
      </c>
    </row>
    <row r="792" spans="1:15">
      <c r="A792" t="s">
        <v>48</v>
      </c>
      <c r="B792" s="34">
        <v>40007</v>
      </c>
      <c r="C792">
        <v>23</v>
      </c>
      <c r="D792">
        <v>1.810114</v>
      </c>
      <c r="E792">
        <v>1.897788</v>
      </c>
      <c r="F792">
        <v>-8.7673799999999996E-2</v>
      </c>
      <c r="G792">
        <v>86</v>
      </c>
      <c r="H792">
        <v>-0.4514186</v>
      </c>
      <c r="I792">
        <v>-0.23651520000000001</v>
      </c>
      <c r="J792">
        <v>-8.7673799999999996E-2</v>
      </c>
      <c r="K792">
        <v>6.1167600000000003E-2</v>
      </c>
      <c r="L792">
        <v>0.27607100000000001</v>
      </c>
      <c r="M792">
        <v>0.28383160000000002</v>
      </c>
      <c r="N792">
        <v>8.0560400000000004E-2</v>
      </c>
      <c r="O792">
        <v>35</v>
      </c>
    </row>
    <row r="793" spans="1:15">
      <c r="A793" t="s">
        <v>48</v>
      </c>
      <c r="B793" s="34">
        <v>40007</v>
      </c>
      <c r="C793">
        <v>24</v>
      </c>
      <c r="D793">
        <v>1.647732</v>
      </c>
      <c r="E793">
        <v>1.623505</v>
      </c>
      <c r="F793">
        <v>2.42273E-2</v>
      </c>
      <c r="G793">
        <v>83</v>
      </c>
      <c r="H793">
        <v>-0.33951750000000003</v>
      </c>
      <c r="I793">
        <v>-0.12461410000000001</v>
      </c>
      <c r="J793">
        <v>2.42273E-2</v>
      </c>
      <c r="K793">
        <v>0.17306869999999999</v>
      </c>
      <c r="L793">
        <v>0.38797209999999999</v>
      </c>
      <c r="M793">
        <v>0.28383160000000002</v>
      </c>
      <c r="N793">
        <v>8.0560400000000004E-2</v>
      </c>
      <c r="O793">
        <v>35</v>
      </c>
    </row>
    <row r="794" spans="1:15">
      <c r="A794" t="s">
        <v>48</v>
      </c>
      <c r="B794" s="34">
        <v>40008</v>
      </c>
      <c r="C794">
        <v>1</v>
      </c>
      <c r="D794">
        <v>1.497417</v>
      </c>
      <c r="E794">
        <v>1.5179929999999999</v>
      </c>
      <c r="F794">
        <v>-2.0575699999999999E-2</v>
      </c>
      <c r="G794">
        <v>80.5</v>
      </c>
      <c r="H794">
        <v>-0.38432050000000001</v>
      </c>
      <c r="I794">
        <v>-0.16941709999999999</v>
      </c>
      <c r="J794">
        <v>-2.0575699999999999E-2</v>
      </c>
      <c r="K794">
        <v>0.12826570000000001</v>
      </c>
      <c r="L794">
        <v>0.3431691</v>
      </c>
      <c r="M794">
        <v>0.28383160000000002</v>
      </c>
      <c r="N794">
        <v>8.0560400000000004E-2</v>
      </c>
      <c r="O794">
        <v>35</v>
      </c>
    </row>
    <row r="795" spans="1:15">
      <c r="A795" t="s">
        <v>48</v>
      </c>
      <c r="B795" s="34">
        <v>40008</v>
      </c>
      <c r="C795">
        <v>2</v>
      </c>
      <c r="D795">
        <v>1.408177</v>
      </c>
      <c r="E795">
        <v>1.392528</v>
      </c>
      <c r="F795">
        <v>1.5649E-2</v>
      </c>
      <c r="G795">
        <v>78</v>
      </c>
      <c r="H795">
        <v>-0.34809580000000001</v>
      </c>
      <c r="I795">
        <v>-0.13319249999999999</v>
      </c>
      <c r="J795">
        <v>1.5649E-2</v>
      </c>
      <c r="K795">
        <v>0.16449040000000001</v>
      </c>
      <c r="L795">
        <v>0.3793938</v>
      </c>
      <c r="M795">
        <v>0.28383160000000002</v>
      </c>
      <c r="N795">
        <v>8.0560400000000004E-2</v>
      </c>
      <c r="O795">
        <v>35</v>
      </c>
    </row>
    <row r="796" spans="1:15">
      <c r="A796" t="s">
        <v>48</v>
      </c>
      <c r="B796" s="34">
        <v>40008</v>
      </c>
      <c r="C796">
        <v>3</v>
      </c>
      <c r="D796">
        <v>1.382317</v>
      </c>
      <c r="E796">
        <v>1.3456269999999999</v>
      </c>
      <c r="F796">
        <v>3.6690399999999998E-2</v>
      </c>
      <c r="G796">
        <v>75.5</v>
      </c>
      <c r="H796">
        <v>-0.32705440000000002</v>
      </c>
      <c r="I796">
        <v>-0.112151</v>
      </c>
      <c r="J796">
        <v>3.6690399999999998E-2</v>
      </c>
      <c r="K796">
        <v>0.1855319</v>
      </c>
      <c r="L796">
        <v>0.40043519999999999</v>
      </c>
      <c r="M796">
        <v>0.28383160000000002</v>
      </c>
      <c r="N796">
        <v>8.0560400000000004E-2</v>
      </c>
      <c r="O796">
        <v>35</v>
      </c>
    </row>
    <row r="797" spans="1:15">
      <c r="A797" t="s">
        <v>48</v>
      </c>
      <c r="B797" s="34">
        <v>40008</v>
      </c>
      <c r="C797">
        <v>4</v>
      </c>
      <c r="D797">
        <v>1.3195749999999999</v>
      </c>
      <c r="E797">
        <v>1.2992220000000001</v>
      </c>
      <c r="F797">
        <v>2.03529E-2</v>
      </c>
      <c r="G797">
        <v>73.5</v>
      </c>
      <c r="H797">
        <v>-0.34339190000000003</v>
      </c>
      <c r="I797">
        <v>-0.12848860000000001</v>
      </c>
      <c r="J797">
        <v>2.03529E-2</v>
      </c>
      <c r="K797">
        <v>0.16919429999999999</v>
      </c>
      <c r="L797">
        <v>0.38409769999999999</v>
      </c>
      <c r="M797">
        <v>0.28383160000000002</v>
      </c>
      <c r="N797">
        <v>8.0560400000000004E-2</v>
      </c>
      <c r="O797">
        <v>35</v>
      </c>
    </row>
    <row r="798" spans="1:15">
      <c r="A798" t="s">
        <v>48</v>
      </c>
      <c r="B798" s="34">
        <v>40008</v>
      </c>
      <c r="C798">
        <v>5</v>
      </c>
      <c r="D798">
        <v>1.292038</v>
      </c>
      <c r="E798">
        <v>1.233158</v>
      </c>
      <c r="F798">
        <v>5.8880799999999997E-2</v>
      </c>
      <c r="G798">
        <v>72.5</v>
      </c>
      <c r="H798">
        <v>-0.30486400000000002</v>
      </c>
      <c r="I798">
        <v>-8.9960600000000002E-2</v>
      </c>
      <c r="J798">
        <v>5.8880799999999997E-2</v>
      </c>
      <c r="K798">
        <v>0.2077222</v>
      </c>
      <c r="L798">
        <v>0.42262559999999999</v>
      </c>
      <c r="M798">
        <v>0.28383160000000002</v>
      </c>
      <c r="N798">
        <v>8.0560400000000004E-2</v>
      </c>
      <c r="O798">
        <v>35</v>
      </c>
    </row>
    <row r="799" spans="1:15">
      <c r="A799" t="s">
        <v>48</v>
      </c>
      <c r="B799" s="34">
        <v>40008</v>
      </c>
      <c r="C799">
        <v>6</v>
      </c>
      <c r="D799">
        <v>1.2582610000000001</v>
      </c>
      <c r="E799">
        <v>1.237894</v>
      </c>
      <c r="F799">
        <v>2.03675E-2</v>
      </c>
      <c r="G799">
        <v>71</v>
      </c>
      <c r="H799">
        <v>-0.34337719999999999</v>
      </c>
      <c r="I799">
        <v>-0.1284739</v>
      </c>
      <c r="J799">
        <v>2.03675E-2</v>
      </c>
      <c r="K799">
        <v>0.169209</v>
      </c>
      <c r="L799">
        <v>0.38411230000000002</v>
      </c>
      <c r="M799">
        <v>0.28383160000000002</v>
      </c>
      <c r="N799">
        <v>8.0560400000000004E-2</v>
      </c>
      <c r="O799">
        <v>35</v>
      </c>
    </row>
    <row r="800" spans="1:15">
      <c r="A800" t="s">
        <v>48</v>
      </c>
      <c r="B800" s="34">
        <v>40008</v>
      </c>
      <c r="C800">
        <v>7</v>
      </c>
      <c r="D800">
        <v>1.170804</v>
      </c>
      <c r="E800">
        <v>1.1648510000000001</v>
      </c>
      <c r="F800">
        <v>5.9522999999999998E-3</v>
      </c>
      <c r="G800">
        <v>73</v>
      </c>
      <c r="H800">
        <v>-0.35779250000000001</v>
      </c>
      <c r="I800">
        <v>-0.14288919999999999</v>
      </c>
      <c r="J800">
        <v>5.9522999999999998E-3</v>
      </c>
      <c r="K800">
        <v>0.15479370000000001</v>
      </c>
      <c r="L800">
        <v>0.3696971</v>
      </c>
      <c r="M800">
        <v>0.28383160000000002</v>
      </c>
      <c r="N800">
        <v>8.0560400000000004E-2</v>
      </c>
      <c r="O800">
        <v>35</v>
      </c>
    </row>
    <row r="801" spans="1:15">
      <c r="A801" t="s">
        <v>48</v>
      </c>
      <c r="B801" s="34">
        <v>40008</v>
      </c>
      <c r="C801">
        <v>8</v>
      </c>
      <c r="D801">
        <v>1.503074</v>
      </c>
      <c r="E801">
        <v>1.4110640000000001</v>
      </c>
      <c r="F801">
        <v>9.2010400000000006E-2</v>
      </c>
      <c r="G801">
        <v>77.5</v>
      </c>
      <c r="H801">
        <v>-0.27173439999999999</v>
      </c>
      <c r="I801">
        <v>-5.6831100000000002E-2</v>
      </c>
      <c r="J801">
        <v>9.2010400000000006E-2</v>
      </c>
      <c r="K801">
        <v>0.2408518</v>
      </c>
      <c r="L801">
        <v>0.45575510000000002</v>
      </c>
      <c r="M801">
        <v>0.28383160000000002</v>
      </c>
      <c r="N801">
        <v>8.0560400000000004E-2</v>
      </c>
      <c r="O801">
        <v>35</v>
      </c>
    </row>
    <row r="802" spans="1:15">
      <c r="A802" t="s">
        <v>48</v>
      </c>
      <c r="B802" s="34">
        <v>40008</v>
      </c>
      <c r="C802">
        <v>9</v>
      </c>
      <c r="D802">
        <v>2.376131</v>
      </c>
      <c r="E802">
        <v>2.0915319999999999</v>
      </c>
      <c r="F802">
        <v>0.28459869999999998</v>
      </c>
      <c r="G802">
        <v>83.5</v>
      </c>
      <c r="H802">
        <v>-7.9146099999999997E-2</v>
      </c>
      <c r="I802">
        <v>0.1357573</v>
      </c>
      <c r="J802">
        <v>0.28459869999999998</v>
      </c>
      <c r="K802">
        <v>0.43344009999999999</v>
      </c>
      <c r="L802">
        <v>0.64834349999999996</v>
      </c>
      <c r="M802">
        <v>0.28383160000000002</v>
      </c>
      <c r="N802">
        <v>8.0560400000000004E-2</v>
      </c>
      <c r="O802">
        <v>35</v>
      </c>
    </row>
    <row r="803" spans="1:15">
      <c r="A803" t="s">
        <v>48</v>
      </c>
      <c r="B803" s="34">
        <v>40008</v>
      </c>
      <c r="C803">
        <v>10</v>
      </c>
      <c r="D803">
        <v>2.9786030000000001</v>
      </c>
      <c r="E803">
        <v>2.6091530000000001</v>
      </c>
      <c r="F803">
        <v>0.3694501</v>
      </c>
      <c r="G803">
        <v>86</v>
      </c>
      <c r="H803">
        <v>5.7053E-3</v>
      </c>
      <c r="I803">
        <v>0.22060869999999999</v>
      </c>
      <c r="J803">
        <v>0.3694501</v>
      </c>
      <c r="K803">
        <v>0.51829150000000002</v>
      </c>
      <c r="L803">
        <v>0.73319489999999998</v>
      </c>
      <c r="M803">
        <v>0.28383160000000002</v>
      </c>
      <c r="N803">
        <v>8.0560400000000004E-2</v>
      </c>
      <c r="O803">
        <v>35</v>
      </c>
    </row>
    <row r="804" spans="1:15">
      <c r="A804" t="s">
        <v>48</v>
      </c>
      <c r="B804" s="34">
        <v>40008</v>
      </c>
      <c r="C804">
        <v>11</v>
      </c>
      <c r="D804">
        <v>3.7054909999999999</v>
      </c>
      <c r="E804">
        <v>3.385742</v>
      </c>
      <c r="F804">
        <v>0.3197487</v>
      </c>
      <c r="G804">
        <v>89.5</v>
      </c>
      <c r="H804">
        <v>-4.3996100000000003E-2</v>
      </c>
      <c r="I804">
        <v>0.17090730000000001</v>
      </c>
      <c r="J804">
        <v>0.3197487</v>
      </c>
      <c r="K804">
        <v>0.46859010000000001</v>
      </c>
      <c r="L804">
        <v>0.68349349999999998</v>
      </c>
      <c r="M804">
        <v>0.28383160000000002</v>
      </c>
      <c r="N804">
        <v>8.0560400000000004E-2</v>
      </c>
      <c r="O804">
        <v>35</v>
      </c>
    </row>
    <row r="805" spans="1:15">
      <c r="A805" t="s">
        <v>48</v>
      </c>
      <c r="B805" s="34">
        <v>40008</v>
      </c>
      <c r="C805">
        <v>12</v>
      </c>
      <c r="D805">
        <v>3.7998759999999998</v>
      </c>
      <c r="E805">
        <v>3.5821860000000001</v>
      </c>
      <c r="F805">
        <v>0.2176902</v>
      </c>
      <c r="G805">
        <v>92.5</v>
      </c>
      <c r="H805">
        <v>-0.14605460000000001</v>
      </c>
      <c r="I805">
        <v>6.8848699999999999E-2</v>
      </c>
      <c r="J805">
        <v>0.2176902</v>
      </c>
      <c r="K805">
        <v>0.36653160000000001</v>
      </c>
      <c r="L805">
        <v>0.58143500000000004</v>
      </c>
      <c r="M805">
        <v>0.28383160000000002</v>
      </c>
      <c r="N805">
        <v>8.0560400000000004E-2</v>
      </c>
      <c r="O805">
        <v>35</v>
      </c>
    </row>
    <row r="806" spans="1:15">
      <c r="A806" t="s">
        <v>48</v>
      </c>
      <c r="B806" s="34">
        <v>40008</v>
      </c>
      <c r="C806">
        <v>13</v>
      </c>
      <c r="D806">
        <v>3.7321849999999999</v>
      </c>
      <c r="E806">
        <v>3.5898759999999998</v>
      </c>
      <c r="F806">
        <v>0.14230870000000001</v>
      </c>
      <c r="G806">
        <v>94.5</v>
      </c>
      <c r="H806">
        <v>-0.2214361</v>
      </c>
      <c r="I806">
        <v>-6.5326999999999998E-3</v>
      </c>
      <c r="J806">
        <v>0.14230870000000001</v>
      </c>
      <c r="K806">
        <v>0.29115010000000002</v>
      </c>
      <c r="L806">
        <v>0.50605350000000004</v>
      </c>
      <c r="M806">
        <v>0.28383160000000002</v>
      </c>
      <c r="N806">
        <v>8.0560400000000004E-2</v>
      </c>
      <c r="O806">
        <v>35</v>
      </c>
    </row>
    <row r="807" spans="1:15">
      <c r="A807" t="s">
        <v>48</v>
      </c>
      <c r="B807" s="34">
        <v>40008</v>
      </c>
      <c r="C807">
        <v>14</v>
      </c>
      <c r="D807">
        <v>3.7440020000000001</v>
      </c>
      <c r="E807">
        <v>3.5725280000000001</v>
      </c>
      <c r="F807">
        <v>0.1714733</v>
      </c>
      <c r="G807">
        <v>95.5</v>
      </c>
      <c r="H807">
        <v>-0.19227150000000001</v>
      </c>
      <c r="I807">
        <v>2.2631800000000001E-2</v>
      </c>
      <c r="J807">
        <v>0.1714733</v>
      </c>
      <c r="K807">
        <v>0.32031470000000001</v>
      </c>
      <c r="L807">
        <v>0.53521810000000003</v>
      </c>
      <c r="M807">
        <v>0.28383160000000002</v>
      </c>
      <c r="N807">
        <v>8.0560400000000004E-2</v>
      </c>
      <c r="O807">
        <v>35</v>
      </c>
    </row>
    <row r="808" spans="1:15">
      <c r="A808" t="s">
        <v>48</v>
      </c>
      <c r="B808" s="34">
        <v>40008</v>
      </c>
      <c r="C808">
        <v>15</v>
      </c>
      <c r="D808">
        <v>3.7433779999999999</v>
      </c>
      <c r="E808">
        <v>2.9664489999999999</v>
      </c>
      <c r="F808">
        <v>0.77692890000000003</v>
      </c>
      <c r="G808">
        <v>96.5</v>
      </c>
      <c r="H808">
        <v>0.4131841</v>
      </c>
      <c r="I808">
        <v>0.62808750000000002</v>
      </c>
      <c r="J808">
        <v>0.77692890000000003</v>
      </c>
      <c r="K808">
        <v>0.92577030000000005</v>
      </c>
      <c r="L808">
        <v>1.140674</v>
      </c>
      <c r="M808">
        <v>0.28383160000000002</v>
      </c>
      <c r="N808">
        <v>8.0560400000000004E-2</v>
      </c>
      <c r="O808">
        <v>35</v>
      </c>
    </row>
    <row r="809" spans="1:15">
      <c r="A809" t="s">
        <v>48</v>
      </c>
      <c r="B809" s="34">
        <v>40008</v>
      </c>
      <c r="C809">
        <v>16</v>
      </c>
      <c r="D809">
        <v>3.7335910000000001</v>
      </c>
      <c r="E809">
        <v>2.958129</v>
      </c>
      <c r="F809">
        <v>0.77546170000000003</v>
      </c>
      <c r="G809">
        <v>98.5</v>
      </c>
      <c r="H809">
        <v>0.4117169</v>
      </c>
      <c r="I809">
        <v>0.62662030000000002</v>
      </c>
      <c r="J809">
        <v>0.77546170000000003</v>
      </c>
      <c r="K809">
        <v>0.92430319999999999</v>
      </c>
      <c r="L809">
        <v>1.1392070000000001</v>
      </c>
      <c r="M809">
        <v>0.28383160000000002</v>
      </c>
      <c r="N809">
        <v>8.0560400000000004E-2</v>
      </c>
      <c r="O809">
        <v>35</v>
      </c>
    </row>
    <row r="810" spans="1:15">
      <c r="A810" t="s">
        <v>48</v>
      </c>
      <c r="B810" s="34">
        <v>40008</v>
      </c>
      <c r="C810">
        <v>17</v>
      </c>
      <c r="D810">
        <v>3.445678</v>
      </c>
      <c r="E810">
        <v>2.6775799999999998</v>
      </c>
      <c r="F810">
        <v>0.76809810000000001</v>
      </c>
      <c r="G810">
        <v>99.5</v>
      </c>
      <c r="H810">
        <v>0.40435330000000003</v>
      </c>
      <c r="I810">
        <v>0.61925660000000005</v>
      </c>
      <c r="J810">
        <v>0.76809810000000001</v>
      </c>
      <c r="K810">
        <v>0.91693950000000002</v>
      </c>
      <c r="L810">
        <v>1.1318429999999999</v>
      </c>
      <c r="M810">
        <v>0.28383160000000002</v>
      </c>
      <c r="N810">
        <v>8.0560400000000004E-2</v>
      </c>
      <c r="O810">
        <v>35</v>
      </c>
    </row>
    <row r="811" spans="1:15">
      <c r="A811" t="s">
        <v>48</v>
      </c>
      <c r="B811" s="34">
        <v>40008</v>
      </c>
      <c r="C811">
        <v>18</v>
      </c>
      <c r="D811">
        <v>3.4053629999999999</v>
      </c>
      <c r="E811">
        <v>2.5276200000000002</v>
      </c>
      <c r="F811">
        <v>0.87774339999999995</v>
      </c>
      <c r="G811">
        <v>100</v>
      </c>
      <c r="H811">
        <v>0.51399859999999997</v>
      </c>
      <c r="I811">
        <v>0.72890200000000005</v>
      </c>
      <c r="J811">
        <v>0.87774339999999995</v>
      </c>
      <c r="K811">
        <v>1.0265850000000001</v>
      </c>
      <c r="L811">
        <v>1.2414879999999999</v>
      </c>
      <c r="M811">
        <v>0.28383160000000002</v>
      </c>
      <c r="N811">
        <v>8.0560400000000004E-2</v>
      </c>
      <c r="O811">
        <v>35</v>
      </c>
    </row>
    <row r="812" spans="1:15">
      <c r="A812" t="s">
        <v>48</v>
      </c>
      <c r="B812" s="34">
        <v>40008</v>
      </c>
      <c r="C812">
        <v>19</v>
      </c>
      <c r="D812">
        <v>3.4326310000000002</v>
      </c>
      <c r="E812">
        <v>3.1695679999999999</v>
      </c>
      <c r="F812">
        <v>0.2630632</v>
      </c>
      <c r="G812">
        <v>100</v>
      </c>
      <c r="H812">
        <v>-0.1006816</v>
      </c>
      <c r="I812">
        <v>0.1142217</v>
      </c>
      <c r="J812">
        <v>0.2630632</v>
      </c>
      <c r="K812">
        <v>0.41190460000000001</v>
      </c>
      <c r="L812">
        <v>0.62680789999999997</v>
      </c>
      <c r="M812">
        <v>0.28383160000000002</v>
      </c>
      <c r="N812">
        <v>8.0560400000000004E-2</v>
      </c>
      <c r="O812">
        <v>35</v>
      </c>
    </row>
    <row r="813" spans="1:15">
      <c r="A813" t="s">
        <v>48</v>
      </c>
      <c r="B813" s="34">
        <v>40008</v>
      </c>
      <c r="C813">
        <v>20</v>
      </c>
      <c r="D813">
        <v>3.2011560000000001</v>
      </c>
      <c r="E813">
        <v>2.9585880000000002</v>
      </c>
      <c r="F813">
        <v>0.24256759999999999</v>
      </c>
      <c r="G813">
        <v>98.5</v>
      </c>
      <c r="H813">
        <v>-0.1211771</v>
      </c>
      <c r="I813">
        <v>9.3726199999999996E-2</v>
      </c>
      <c r="J813">
        <v>0.24256759999999999</v>
      </c>
      <c r="K813">
        <v>0.39140910000000001</v>
      </c>
      <c r="L813">
        <v>0.60631250000000003</v>
      </c>
      <c r="M813">
        <v>0.28383160000000002</v>
      </c>
      <c r="N813">
        <v>8.0560400000000004E-2</v>
      </c>
      <c r="O813">
        <v>35</v>
      </c>
    </row>
    <row r="814" spans="1:15">
      <c r="A814" t="s">
        <v>48</v>
      </c>
      <c r="B814" s="34">
        <v>40008</v>
      </c>
      <c r="C814">
        <v>21</v>
      </c>
      <c r="D814">
        <v>2.7865920000000002</v>
      </c>
      <c r="E814">
        <v>2.7575050000000001</v>
      </c>
      <c r="F814">
        <v>2.90867E-2</v>
      </c>
      <c r="G814">
        <v>95.5</v>
      </c>
      <c r="H814">
        <v>-0.33465810000000001</v>
      </c>
      <c r="I814">
        <v>-0.11975470000000001</v>
      </c>
      <c r="J814">
        <v>2.90867E-2</v>
      </c>
      <c r="K814">
        <v>0.17792810000000001</v>
      </c>
      <c r="L814">
        <v>0.3928315</v>
      </c>
      <c r="M814">
        <v>0.28383160000000002</v>
      </c>
      <c r="N814">
        <v>8.0560400000000004E-2</v>
      </c>
      <c r="O814">
        <v>35</v>
      </c>
    </row>
    <row r="815" spans="1:15">
      <c r="A815" t="s">
        <v>48</v>
      </c>
      <c r="B815" s="34">
        <v>40008</v>
      </c>
      <c r="C815">
        <v>22</v>
      </c>
      <c r="D815">
        <v>2.412042</v>
      </c>
      <c r="E815">
        <v>2.451298</v>
      </c>
      <c r="F815">
        <v>-3.9255199999999997E-2</v>
      </c>
      <c r="G815">
        <v>91.5</v>
      </c>
      <c r="H815">
        <v>-0.40300000000000002</v>
      </c>
      <c r="I815">
        <v>-0.1880966</v>
      </c>
      <c r="J815">
        <v>-3.9255199999999997E-2</v>
      </c>
      <c r="K815">
        <v>0.10958619999999999</v>
      </c>
      <c r="L815">
        <v>0.32448959999999999</v>
      </c>
      <c r="M815">
        <v>0.28383160000000002</v>
      </c>
      <c r="N815">
        <v>8.0560400000000004E-2</v>
      </c>
      <c r="O815">
        <v>35</v>
      </c>
    </row>
    <row r="816" spans="1:15">
      <c r="A816" t="s">
        <v>48</v>
      </c>
      <c r="B816" s="34">
        <v>40008</v>
      </c>
      <c r="C816">
        <v>23</v>
      </c>
      <c r="D816">
        <v>1.9131640000000001</v>
      </c>
      <c r="E816">
        <v>2.0345439999999999</v>
      </c>
      <c r="F816">
        <v>-0.1213801</v>
      </c>
      <c r="G816">
        <v>88.5</v>
      </c>
      <c r="H816">
        <v>-0.48512490000000003</v>
      </c>
      <c r="I816">
        <v>-0.2702215</v>
      </c>
      <c r="J816">
        <v>-0.1213801</v>
      </c>
      <c r="K816">
        <v>2.7461300000000001E-2</v>
      </c>
      <c r="L816">
        <v>0.24236469999999999</v>
      </c>
      <c r="M816">
        <v>0.28383160000000002</v>
      </c>
      <c r="N816">
        <v>8.0560400000000004E-2</v>
      </c>
      <c r="O816">
        <v>35</v>
      </c>
    </row>
    <row r="817" spans="1:15">
      <c r="A817" t="s">
        <v>48</v>
      </c>
      <c r="B817" s="34">
        <v>40008</v>
      </c>
      <c r="C817">
        <v>24</v>
      </c>
      <c r="D817">
        <v>1.728283</v>
      </c>
      <c r="E817">
        <v>1.73404</v>
      </c>
      <c r="F817">
        <v>-5.7567E-3</v>
      </c>
      <c r="G817">
        <v>86.5</v>
      </c>
      <c r="H817">
        <v>-0.36950139999999998</v>
      </c>
      <c r="I817">
        <v>-0.15459809999999999</v>
      </c>
      <c r="J817">
        <v>-5.7567E-3</v>
      </c>
      <c r="K817">
        <v>0.14308480000000001</v>
      </c>
      <c r="L817">
        <v>0.35798809999999998</v>
      </c>
      <c r="M817">
        <v>0.28383160000000002</v>
      </c>
      <c r="N817">
        <v>8.0560400000000004E-2</v>
      </c>
      <c r="O817">
        <v>35</v>
      </c>
    </row>
    <row r="818" spans="1:15">
      <c r="A818" t="s">
        <v>48</v>
      </c>
      <c r="B818" s="34">
        <v>40010</v>
      </c>
      <c r="C818">
        <v>1</v>
      </c>
      <c r="D818">
        <v>1.038829</v>
      </c>
      <c r="E818">
        <v>1.0312319999999999</v>
      </c>
      <c r="F818">
        <v>7.5978E-3</v>
      </c>
      <c r="G818">
        <v>85.5</v>
      </c>
      <c r="H818">
        <v>-0.22406999999999999</v>
      </c>
      <c r="I818">
        <v>-8.7198800000000007E-2</v>
      </c>
      <c r="J818">
        <v>7.5978E-3</v>
      </c>
      <c r="K818">
        <v>0.10239429999999999</v>
      </c>
      <c r="L818">
        <v>0.23926549999999999</v>
      </c>
      <c r="M818">
        <v>0.1807713</v>
      </c>
      <c r="N818">
        <v>3.26783E-2</v>
      </c>
      <c r="O818">
        <v>32</v>
      </c>
    </row>
    <row r="819" spans="1:15">
      <c r="A819" t="s">
        <v>48</v>
      </c>
      <c r="B819" s="34">
        <v>40010</v>
      </c>
      <c r="C819">
        <v>2</v>
      </c>
      <c r="D819">
        <v>0.98968299999999998</v>
      </c>
      <c r="E819">
        <v>0.97197540000000004</v>
      </c>
      <c r="F819">
        <v>1.77077E-2</v>
      </c>
      <c r="G819">
        <v>83.5</v>
      </c>
      <c r="H819">
        <v>-0.21396009999999999</v>
      </c>
      <c r="I819">
        <v>-7.7088900000000002E-2</v>
      </c>
      <c r="J819">
        <v>1.77077E-2</v>
      </c>
      <c r="K819">
        <v>0.1125042</v>
      </c>
      <c r="L819">
        <v>0.2493754</v>
      </c>
      <c r="M819">
        <v>0.1807713</v>
      </c>
      <c r="N819">
        <v>3.26783E-2</v>
      </c>
      <c r="O819">
        <v>32</v>
      </c>
    </row>
    <row r="820" spans="1:15">
      <c r="A820" t="s">
        <v>48</v>
      </c>
      <c r="B820" s="34">
        <v>40010</v>
      </c>
      <c r="C820">
        <v>3</v>
      </c>
      <c r="D820">
        <v>0.96119399999999999</v>
      </c>
      <c r="E820">
        <v>0.93098729999999996</v>
      </c>
      <c r="F820">
        <v>3.02067E-2</v>
      </c>
      <c r="G820">
        <v>83</v>
      </c>
      <c r="H820">
        <v>-0.201461</v>
      </c>
      <c r="I820">
        <v>-6.4589900000000006E-2</v>
      </c>
      <c r="J820">
        <v>3.02067E-2</v>
      </c>
      <c r="K820">
        <v>0.12500320000000001</v>
      </c>
      <c r="L820">
        <v>0.26187440000000001</v>
      </c>
      <c r="M820">
        <v>0.1807713</v>
      </c>
      <c r="N820">
        <v>3.26783E-2</v>
      </c>
      <c r="O820">
        <v>32</v>
      </c>
    </row>
    <row r="821" spans="1:15">
      <c r="A821" t="s">
        <v>48</v>
      </c>
      <c r="B821" s="34">
        <v>40010</v>
      </c>
      <c r="C821">
        <v>4</v>
      </c>
      <c r="D821">
        <v>0.90063420000000005</v>
      </c>
      <c r="E821">
        <v>0.89074830000000005</v>
      </c>
      <c r="F821">
        <v>9.8858000000000001E-3</v>
      </c>
      <c r="G821">
        <v>81</v>
      </c>
      <c r="H821">
        <v>-0.2217819</v>
      </c>
      <c r="I821">
        <v>-8.4910700000000006E-2</v>
      </c>
      <c r="J821">
        <v>9.8858000000000001E-3</v>
      </c>
      <c r="K821">
        <v>0.10468239999999999</v>
      </c>
      <c r="L821">
        <v>0.2415535</v>
      </c>
      <c r="M821">
        <v>0.1807713</v>
      </c>
      <c r="N821">
        <v>3.26783E-2</v>
      </c>
      <c r="O821">
        <v>32</v>
      </c>
    </row>
    <row r="822" spans="1:15">
      <c r="A822" t="s">
        <v>48</v>
      </c>
      <c r="B822" s="34">
        <v>40010</v>
      </c>
      <c r="C822">
        <v>5</v>
      </c>
      <c r="D822">
        <v>0.89570369999999999</v>
      </c>
      <c r="E822">
        <v>0.91319570000000005</v>
      </c>
      <c r="F822">
        <v>-1.7492000000000001E-2</v>
      </c>
      <c r="G822">
        <v>79</v>
      </c>
      <c r="H822">
        <v>-0.24915970000000001</v>
      </c>
      <c r="I822">
        <v>-0.1122885</v>
      </c>
      <c r="J822">
        <v>-1.7492000000000001E-2</v>
      </c>
      <c r="K822">
        <v>7.7304600000000001E-2</v>
      </c>
      <c r="L822">
        <v>0.2141757</v>
      </c>
      <c r="M822">
        <v>0.1807713</v>
      </c>
      <c r="N822">
        <v>3.26783E-2</v>
      </c>
      <c r="O822">
        <v>32</v>
      </c>
    </row>
    <row r="823" spans="1:15">
      <c r="A823" t="s">
        <v>48</v>
      </c>
      <c r="B823" s="34">
        <v>40010</v>
      </c>
      <c r="C823">
        <v>6</v>
      </c>
      <c r="D823">
        <v>0.90904779999999996</v>
      </c>
      <c r="E823">
        <v>0.94233730000000004</v>
      </c>
      <c r="F823">
        <v>-3.3289600000000003E-2</v>
      </c>
      <c r="G823">
        <v>77.5</v>
      </c>
      <c r="H823">
        <v>-0.26495730000000001</v>
      </c>
      <c r="I823">
        <v>-0.12808610000000001</v>
      </c>
      <c r="J823">
        <v>-3.3289600000000003E-2</v>
      </c>
      <c r="K823">
        <v>6.1506999999999999E-2</v>
      </c>
      <c r="L823">
        <v>0.1983782</v>
      </c>
      <c r="M823">
        <v>0.1807713</v>
      </c>
      <c r="N823">
        <v>3.26783E-2</v>
      </c>
      <c r="O823">
        <v>32</v>
      </c>
    </row>
    <row r="824" spans="1:15">
      <c r="A824" t="s">
        <v>48</v>
      </c>
      <c r="B824" s="34">
        <v>40010</v>
      </c>
      <c r="C824">
        <v>7</v>
      </c>
      <c r="D824">
        <v>0.76373290000000005</v>
      </c>
      <c r="E824">
        <v>0.83163050000000005</v>
      </c>
      <c r="F824">
        <v>-6.7897600000000002E-2</v>
      </c>
      <c r="G824">
        <v>78</v>
      </c>
      <c r="H824">
        <v>-0.29956539999999998</v>
      </c>
      <c r="I824">
        <v>-0.16269420000000001</v>
      </c>
      <c r="J824">
        <v>-6.7897600000000002E-2</v>
      </c>
      <c r="K824">
        <v>2.68989E-2</v>
      </c>
      <c r="L824">
        <v>0.1637701</v>
      </c>
      <c r="M824">
        <v>0.1807713</v>
      </c>
      <c r="N824">
        <v>3.26783E-2</v>
      </c>
      <c r="O824">
        <v>32</v>
      </c>
    </row>
    <row r="825" spans="1:15">
      <c r="A825" t="s">
        <v>48</v>
      </c>
      <c r="B825" s="34">
        <v>40010</v>
      </c>
      <c r="C825">
        <v>8</v>
      </c>
      <c r="D825">
        <v>0.98711499999999996</v>
      </c>
      <c r="E825">
        <v>0.94909849999999996</v>
      </c>
      <c r="F825">
        <v>3.8016500000000002E-2</v>
      </c>
      <c r="G825">
        <v>82.5</v>
      </c>
      <c r="H825">
        <v>-0.1936512</v>
      </c>
      <c r="I825">
        <v>-5.67801E-2</v>
      </c>
      <c r="J825">
        <v>3.8016500000000002E-2</v>
      </c>
      <c r="K825">
        <v>0.13281309999999999</v>
      </c>
      <c r="L825">
        <v>0.26968419999999999</v>
      </c>
      <c r="M825">
        <v>0.1807713</v>
      </c>
      <c r="N825">
        <v>3.26783E-2</v>
      </c>
      <c r="O825">
        <v>32</v>
      </c>
    </row>
    <row r="826" spans="1:15">
      <c r="A826" t="s">
        <v>48</v>
      </c>
      <c r="B826" s="34">
        <v>40010</v>
      </c>
      <c r="C826">
        <v>9</v>
      </c>
      <c r="D826">
        <v>1.6622939999999999</v>
      </c>
      <c r="E826">
        <v>1.5037149999999999</v>
      </c>
      <c r="F826">
        <v>0.15857889999999999</v>
      </c>
      <c r="G826">
        <v>88.5</v>
      </c>
      <c r="H826">
        <v>-7.3088799999999995E-2</v>
      </c>
      <c r="I826">
        <v>6.3782400000000003E-2</v>
      </c>
      <c r="J826">
        <v>0.15857889999999999</v>
      </c>
      <c r="K826">
        <v>0.25337549999999998</v>
      </c>
      <c r="L826">
        <v>0.3902467</v>
      </c>
      <c r="M826">
        <v>0.1807713</v>
      </c>
      <c r="N826">
        <v>3.26783E-2</v>
      </c>
      <c r="O826">
        <v>32</v>
      </c>
    </row>
    <row r="827" spans="1:15">
      <c r="A827" t="s">
        <v>48</v>
      </c>
      <c r="B827" s="34">
        <v>40010</v>
      </c>
      <c r="C827">
        <v>10</v>
      </c>
      <c r="D827">
        <v>2.1025520000000002</v>
      </c>
      <c r="E827">
        <v>2.0123630000000001</v>
      </c>
      <c r="F827">
        <v>9.0189500000000006E-2</v>
      </c>
      <c r="G827">
        <v>92</v>
      </c>
      <c r="H827">
        <v>-0.1414783</v>
      </c>
      <c r="I827">
        <v>-4.6071000000000003E-3</v>
      </c>
      <c r="J827">
        <v>9.0189500000000006E-2</v>
      </c>
      <c r="K827">
        <v>0.18498600000000001</v>
      </c>
      <c r="L827">
        <v>0.32185720000000001</v>
      </c>
      <c r="M827">
        <v>0.1807713</v>
      </c>
      <c r="N827">
        <v>3.26783E-2</v>
      </c>
      <c r="O827">
        <v>32</v>
      </c>
    </row>
    <row r="828" spans="1:15">
      <c r="A828" t="s">
        <v>48</v>
      </c>
      <c r="B828" s="34">
        <v>40010</v>
      </c>
      <c r="C828">
        <v>11</v>
      </c>
      <c r="D828">
        <v>2.284141</v>
      </c>
      <c r="E828">
        <v>2.1759520000000001</v>
      </c>
      <c r="F828">
        <v>0.1081889</v>
      </c>
      <c r="G828">
        <v>94.5</v>
      </c>
      <c r="H828">
        <v>-0.1234789</v>
      </c>
      <c r="I828">
        <v>1.3392299999999999E-2</v>
      </c>
      <c r="J828">
        <v>0.1081889</v>
      </c>
      <c r="K828">
        <v>0.20298540000000001</v>
      </c>
      <c r="L828">
        <v>0.33985660000000001</v>
      </c>
      <c r="M828">
        <v>0.1807713</v>
      </c>
      <c r="N828">
        <v>3.26783E-2</v>
      </c>
      <c r="O828">
        <v>32</v>
      </c>
    </row>
    <row r="829" spans="1:15">
      <c r="A829" t="s">
        <v>48</v>
      </c>
      <c r="B829" s="34">
        <v>40010</v>
      </c>
      <c r="C829">
        <v>12</v>
      </c>
      <c r="D829">
        <v>2.2891810000000001</v>
      </c>
      <c r="E829">
        <v>2.1992959999999999</v>
      </c>
      <c r="F829">
        <v>8.9885400000000004E-2</v>
      </c>
      <c r="G829">
        <v>96.5</v>
      </c>
      <c r="H829">
        <v>-0.1417823</v>
      </c>
      <c r="I829">
        <v>-4.9110999999999998E-3</v>
      </c>
      <c r="J829">
        <v>8.9885400000000004E-2</v>
      </c>
      <c r="K829">
        <v>0.18468200000000001</v>
      </c>
      <c r="L829">
        <v>0.32155319999999998</v>
      </c>
      <c r="M829">
        <v>0.1807713</v>
      </c>
      <c r="N829">
        <v>3.26783E-2</v>
      </c>
      <c r="O829">
        <v>32</v>
      </c>
    </row>
    <row r="830" spans="1:15">
      <c r="A830" t="s">
        <v>48</v>
      </c>
      <c r="B830" s="34">
        <v>40010</v>
      </c>
      <c r="C830">
        <v>13</v>
      </c>
      <c r="D830">
        <v>2.2996690000000002</v>
      </c>
      <c r="E830">
        <v>2.2843930000000001</v>
      </c>
      <c r="F830">
        <v>1.5275499999999999E-2</v>
      </c>
      <c r="G830">
        <v>99.5</v>
      </c>
      <c r="H830">
        <v>-0.21639230000000001</v>
      </c>
      <c r="I830">
        <v>-7.9521099999999997E-2</v>
      </c>
      <c r="J830">
        <v>1.5275499999999999E-2</v>
      </c>
      <c r="K830">
        <v>0.110072</v>
      </c>
      <c r="L830">
        <v>0.2469432</v>
      </c>
      <c r="M830">
        <v>0.1807713</v>
      </c>
      <c r="N830">
        <v>3.26783E-2</v>
      </c>
      <c r="O830">
        <v>32</v>
      </c>
    </row>
    <row r="831" spans="1:15">
      <c r="A831" t="s">
        <v>48</v>
      </c>
      <c r="B831" s="34">
        <v>40010</v>
      </c>
      <c r="C831">
        <v>14</v>
      </c>
      <c r="D831">
        <v>2.3285360000000002</v>
      </c>
      <c r="E831">
        <v>2.403057</v>
      </c>
      <c r="F831">
        <v>-7.4521500000000004E-2</v>
      </c>
      <c r="G831">
        <v>101</v>
      </c>
      <c r="H831">
        <v>-0.3061893</v>
      </c>
      <c r="I831">
        <v>-0.1693181</v>
      </c>
      <c r="J831">
        <v>-7.4521500000000004E-2</v>
      </c>
      <c r="K831">
        <v>2.0275000000000001E-2</v>
      </c>
      <c r="L831">
        <v>0.15714620000000001</v>
      </c>
      <c r="M831">
        <v>0.1807713</v>
      </c>
      <c r="N831">
        <v>3.26783E-2</v>
      </c>
      <c r="O831">
        <v>32</v>
      </c>
    </row>
    <row r="832" spans="1:15">
      <c r="A832" t="s">
        <v>48</v>
      </c>
      <c r="B832" s="34">
        <v>40010</v>
      </c>
      <c r="C832">
        <v>15</v>
      </c>
      <c r="D832">
        <v>2.3849290000000001</v>
      </c>
      <c r="E832">
        <v>2.3215750000000002</v>
      </c>
      <c r="F832">
        <v>6.3354199999999999E-2</v>
      </c>
      <c r="G832">
        <v>103</v>
      </c>
      <c r="H832">
        <v>-0.16831360000000001</v>
      </c>
      <c r="I832">
        <v>-3.1442400000000002E-2</v>
      </c>
      <c r="J832">
        <v>6.3354199999999999E-2</v>
      </c>
      <c r="K832">
        <v>0.15815070000000001</v>
      </c>
      <c r="L832">
        <v>0.2950219</v>
      </c>
      <c r="M832">
        <v>0.1807713</v>
      </c>
      <c r="N832">
        <v>3.26783E-2</v>
      </c>
      <c r="O832">
        <v>32</v>
      </c>
    </row>
    <row r="833" spans="1:15">
      <c r="A833" t="s">
        <v>48</v>
      </c>
      <c r="B833" s="34">
        <v>40010</v>
      </c>
      <c r="C833">
        <v>16</v>
      </c>
      <c r="D833">
        <v>2.3061639999999999</v>
      </c>
      <c r="E833">
        <v>2.3167559999999998</v>
      </c>
      <c r="F833">
        <v>-1.05922E-2</v>
      </c>
      <c r="G833">
        <v>103</v>
      </c>
      <c r="H833">
        <v>-0.2422599</v>
      </c>
      <c r="I833">
        <v>-0.1053887</v>
      </c>
      <c r="J833">
        <v>-1.05922E-2</v>
      </c>
      <c r="K833">
        <v>8.4204399999999999E-2</v>
      </c>
      <c r="L833">
        <v>0.22107560000000001</v>
      </c>
      <c r="M833">
        <v>0.1807713</v>
      </c>
      <c r="N833">
        <v>3.26783E-2</v>
      </c>
      <c r="O833">
        <v>32</v>
      </c>
    </row>
    <row r="834" spans="1:15">
      <c r="A834" t="s">
        <v>48</v>
      </c>
      <c r="B834" s="34">
        <v>40010</v>
      </c>
      <c r="C834">
        <v>17</v>
      </c>
      <c r="D834">
        <v>2.415775</v>
      </c>
      <c r="E834">
        <v>2.4046110000000001</v>
      </c>
      <c r="F834">
        <v>1.11644E-2</v>
      </c>
      <c r="G834">
        <v>104.5</v>
      </c>
      <c r="H834">
        <v>-0.22050330000000001</v>
      </c>
      <c r="I834">
        <v>-8.3632200000000004E-2</v>
      </c>
      <c r="J834">
        <v>1.11644E-2</v>
      </c>
      <c r="K834">
        <v>0.105961</v>
      </c>
      <c r="L834">
        <v>0.2428321</v>
      </c>
      <c r="M834">
        <v>0.1807713</v>
      </c>
      <c r="N834">
        <v>3.26783E-2</v>
      </c>
      <c r="O834">
        <v>32</v>
      </c>
    </row>
    <row r="835" spans="1:15">
      <c r="A835" t="s">
        <v>48</v>
      </c>
      <c r="B835" s="34">
        <v>40010</v>
      </c>
      <c r="C835">
        <v>18</v>
      </c>
      <c r="D835">
        <v>2.5374989999999999</v>
      </c>
      <c r="E835">
        <v>2.4858509999999998</v>
      </c>
      <c r="F835">
        <v>5.1648300000000001E-2</v>
      </c>
      <c r="G835">
        <v>105</v>
      </c>
      <c r="H835">
        <v>-0.1800194</v>
      </c>
      <c r="I835">
        <v>-4.3148300000000001E-2</v>
      </c>
      <c r="J835">
        <v>5.1648300000000001E-2</v>
      </c>
      <c r="K835">
        <v>0.14644489999999999</v>
      </c>
      <c r="L835">
        <v>0.28331600000000001</v>
      </c>
      <c r="M835">
        <v>0.1807713</v>
      </c>
      <c r="N835">
        <v>3.26783E-2</v>
      </c>
      <c r="O835">
        <v>32</v>
      </c>
    </row>
    <row r="836" spans="1:15">
      <c r="A836" t="s">
        <v>48</v>
      </c>
      <c r="B836" s="34">
        <v>40010</v>
      </c>
      <c r="C836">
        <v>19</v>
      </c>
      <c r="D836">
        <v>2.6000740000000002</v>
      </c>
      <c r="E836">
        <v>2.5914320000000002</v>
      </c>
      <c r="F836">
        <v>8.6418999999999992E-3</v>
      </c>
      <c r="G836">
        <v>105</v>
      </c>
      <c r="H836">
        <v>-0.2230258</v>
      </c>
      <c r="I836">
        <v>-8.6154599999999998E-2</v>
      </c>
      <c r="J836">
        <v>8.6418999999999992E-3</v>
      </c>
      <c r="K836">
        <v>0.1034385</v>
      </c>
      <c r="L836">
        <v>0.24030969999999999</v>
      </c>
      <c r="M836">
        <v>0.1807713</v>
      </c>
      <c r="N836">
        <v>3.26783E-2</v>
      </c>
      <c r="O836">
        <v>32</v>
      </c>
    </row>
    <row r="837" spans="1:15">
      <c r="A837" t="s">
        <v>48</v>
      </c>
      <c r="B837" s="34">
        <v>40010</v>
      </c>
      <c r="C837">
        <v>20</v>
      </c>
      <c r="D837">
        <v>2.4417119999999999</v>
      </c>
      <c r="E837">
        <v>2.2186149999999998</v>
      </c>
      <c r="F837">
        <v>0.22309670000000001</v>
      </c>
      <c r="G837">
        <v>102.5</v>
      </c>
      <c r="H837">
        <v>-8.5710000000000005E-3</v>
      </c>
      <c r="I837">
        <v>0.1283002</v>
      </c>
      <c r="J837">
        <v>0.22309670000000001</v>
      </c>
      <c r="K837">
        <v>0.31789329999999999</v>
      </c>
      <c r="L837">
        <v>0.45476450000000002</v>
      </c>
      <c r="M837">
        <v>0.1807713</v>
      </c>
      <c r="N837">
        <v>3.26783E-2</v>
      </c>
      <c r="O837">
        <v>32</v>
      </c>
    </row>
    <row r="838" spans="1:15">
      <c r="A838" t="s">
        <v>48</v>
      </c>
      <c r="B838" s="34">
        <v>40010</v>
      </c>
      <c r="C838">
        <v>21</v>
      </c>
      <c r="D838">
        <v>2.0708730000000002</v>
      </c>
      <c r="E838">
        <v>1.8746750000000001</v>
      </c>
      <c r="F838">
        <v>0.19619819999999999</v>
      </c>
      <c r="G838">
        <v>100</v>
      </c>
      <c r="H838">
        <v>-3.5469500000000001E-2</v>
      </c>
      <c r="I838">
        <v>0.1014017</v>
      </c>
      <c r="J838">
        <v>0.19619819999999999</v>
      </c>
      <c r="K838">
        <v>0.2909948</v>
      </c>
      <c r="L838">
        <v>0.42786600000000002</v>
      </c>
      <c r="M838">
        <v>0.1807713</v>
      </c>
      <c r="N838">
        <v>3.26783E-2</v>
      </c>
      <c r="O838">
        <v>32</v>
      </c>
    </row>
    <row r="839" spans="1:15">
      <c r="A839" t="s">
        <v>48</v>
      </c>
      <c r="B839" s="34">
        <v>40010</v>
      </c>
      <c r="C839">
        <v>22</v>
      </c>
      <c r="D839">
        <v>1.795803</v>
      </c>
      <c r="E839">
        <v>1.7194480000000001</v>
      </c>
      <c r="F839">
        <v>7.63548E-2</v>
      </c>
      <c r="G839">
        <v>96.5</v>
      </c>
      <c r="H839">
        <v>-0.15531300000000001</v>
      </c>
      <c r="I839">
        <v>-1.8441800000000001E-2</v>
      </c>
      <c r="J839">
        <v>7.63548E-2</v>
      </c>
      <c r="K839">
        <v>0.17115130000000001</v>
      </c>
      <c r="L839">
        <v>0.30802249999999998</v>
      </c>
      <c r="M839">
        <v>0.1807713</v>
      </c>
      <c r="N839">
        <v>3.26783E-2</v>
      </c>
      <c r="O839">
        <v>32</v>
      </c>
    </row>
    <row r="840" spans="1:15">
      <c r="A840" t="s">
        <v>48</v>
      </c>
      <c r="B840" s="34">
        <v>40010</v>
      </c>
      <c r="C840">
        <v>23</v>
      </c>
      <c r="D840">
        <v>1.365121</v>
      </c>
      <c r="E840">
        <v>1.2533080000000001</v>
      </c>
      <c r="F840">
        <v>0.1118126</v>
      </c>
      <c r="G840">
        <v>93.5</v>
      </c>
      <c r="H840">
        <v>-0.1198552</v>
      </c>
      <c r="I840">
        <v>1.7016E-2</v>
      </c>
      <c r="J840">
        <v>0.1118126</v>
      </c>
      <c r="K840">
        <v>0.20660909999999999</v>
      </c>
      <c r="L840">
        <v>0.34348030000000002</v>
      </c>
      <c r="M840">
        <v>0.1807713</v>
      </c>
      <c r="N840">
        <v>3.26783E-2</v>
      </c>
      <c r="O840">
        <v>32</v>
      </c>
    </row>
    <row r="841" spans="1:15">
      <c r="A841" t="s">
        <v>48</v>
      </c>
      <c r="B841" s="34">
        <v>40010</v>
      </c>
      <c r="C841">
        <v>24</v>
      </c>
      <c r="D841">
        <v>1.110311</v>
      </c>
      <c r="E841">
        <v>1.1073679999999999</v>
      </c>
      <c r="F841">
        <v>2.9432E-3</v>
      </c>
      <c r="G841">
        <v>89.5</v>
      </c>
      <c r="H841">
        <v>-0.2287246</v>
      </c>
      <c r="I841">
        <v>-9.1853400000000002E-2</v>
      </c>
      <c r="J841">
        <v>2.9432E-3</v>
      </c>
      <c r="K841">
        <v>9.7739699999999999E-2</v>
      </c>
      <c r="L841">
        <v>0.23461090000000001</v>
      </c>
      <c r="M841">
        <v>0.1807713</v>
      </c>
      <c r="N841">
        <v>3.26783E-2</v>
      </c>
      <c r="O841">
        <v>32</v>
      </c>
    </row>
    <row r="842" spans="1:15">
      <c r="A842" t="s">
        <v>48</v>
      </c>
      <c r="B842" s="34">
        <v>40015</v>
      </c>
      <c r="C842">
        <v>1</v>
      </c>
      <c r="D842">
        <v>1.5400119999999999</v>
      </c>
      <c r="E842">
        <v>1.5039370000000001</v>
      </c>
      <c r="F842">
        <v>3.60749E-2</v>
      </c>
      <c r="G842">
        <v>85</v>
      </c>
      <c r="H842">
        <v>-0.32766990000000001</v>
      </c>
      <c r="I842">
        <v>-0.11276659999999999</v>
      </c>
      <c r="J842">
        <v>3.60749E-2</v>
      </c>
      <c r="K842">
        <v>0.18491630000000001</v>
      </c>
      <c r="L842">
        <v>0.3998196</v>
      </c>
      <c r="M842">
        <v>0.28383160000000002</v>
      </c>
      <c r="N842">
        <v>8.0560400000000004E-2</v>
      </c>
      <c r="O842">
        <v>35</v>
      </c>
    </row>
    <row r="843" spans="1:15">
      <c r="A843" t="s">
        <v>48</v>
      </c>
      <c r="B843" s="34">
        <v>40015</v>
      </c>
      <c r="C843">
        <v>2</v>
      </c>
      <c r="D843">
        <v>1.4904029999999999</v>
      </c>
      <c r="E843">
        <v>1.4458169999999999</v>
      </c>
      <c r="F843">
        <v>4.4586099999999997E-2</v>
      </c>
      <c r="G843">
        <v>84.5</v>
      </c>
      <c r="H843">
        <v>-0.31915870000000002</v>
      </c>
      <c r="I843">
        <v>-0.1042553</v>
      </c>
      <c r="J843">
        <v>4.4586099999999997E-2</v>
      </c>
      <c r="K843">
        <v>0.1934275</v>
      </c>
      <c r="L843">
        <v>0.4083309</v>
      </c>
      <c r="M843">
        <v>0.28383160000000002</v>
      </c>
      <c r="N843">
        <v>8.0560400000000004E-2</v>
      </c>
      <c r="O843">
        <v>35</v>
      </c>
    </row>
    <row r="844" spans="1:15">
      <c r="A844" t="s">
        <v>48</v>
      </c>
      <c r="B844" s="34">
        <v>40015</v>
      </c>
      <c r="C844">
        <v>3</v>
      </c>
      <c r="D844">
        <v>1.4130259999999999</v>
      </c>
      <c r="E844">
        <v>1.3415570000000001</v>
      </c>
      <c r="F844">
        <v>7.1469299999999999E-2</v>
      </c>
      <c r="G844">
        <v>81.5</v>
      </c>
      <c r="H844">
        <v>-0.29227550000000002</v>
      </c>
      <c r="I844">
        <v>-7.7372099999999999E-2</v>
      </c>
      <c r="J844">
        <v>7.1469299999999999E-2</v>
      </c>
      <c r="K844">
        <v>0.2203107</v>
      </c>
      <c r="L844">
        <v>0.43521409999999999</v>
      </c>
      <c r="M844">
        <v>0.28383160000000002</v>
      </c>
      <c r="N844">
        <v>8.0560400000000004E-2</v>
      </c>
      <c r="O844">
        <v>35</v>
      </c>
    </row>
    <row r="845" spans="1:15">
      <c r="A845" t="s">
        <v>48</v>
      </c>
      <c r="B845" s="34">
        <v>40015</v>
      </c>
      <c r="C845">
        <v>4</v>
      </c>
      <c r="D845">
        <v>1.3083009999999999</v>
      </c>
      <c r="E845">
        <v>1.2481800000000001</v>
      </c>
      <c r="F845">
        <v>6.0121099999999997E-2</v>
      </c>
      <c r="G845">
        <v>79</v>
      </c>
      <c r="H845">
        <v>-0.30362359999999999</v>
      </c>
      <c r="I845">
        <v>-8.8720300000000002E-2</v>
      </c>
      <c r="J845">
        <v>6.0121099999999997E-2</v>
      </c>
      <c r="K845">
        <v>0.2089626</v>
      </c>
      <c r="L845">
        <v>0.42386590000000002</v>
      </c>
      <c r="M845">
        <v>0.28383160000000002</v>
      </c>
      <c r="N845">
        <v>8.0560400000000004E-2</v>
      </c>
      <c r="O845">
        <v>35</v>
      </c>
    </row>
    <row r="846" spans="1:15">
      <c r="A846" t="s">
        <v>48</v>
      </c>
      <c r="B846" s="34">
        <v>40015</v>
      </c>
      <c r="C846">
        <v>5</v>
      </c>
      <c r="D846">
        <v>1.291714</v>
      </c>
      <c r="E846">
        <v>1.2114819999999999</v>
      </c>
      <c r="F846">
        <v>8.0231999999999998E-2</v>
      </c>
      <c r="G846">
        <v>77.5</v>
      </c>
      <c r="H846">
        <v>-0.28351280000000001</v>
      </c>
      <c r="I846">
        <v>-6.8609400000000001E-2</v>
      </c>
      <c r="J846">
        <v>8.0231999999999998E-2</v>
      </c>
      <c r="K846">
        <v>0.22907340000000001</v>
      </c>
      <c r="L846">
        <v>0.4439768</v>
      </c>
      <c r="M846">
        <v>0.28383160000000002</v>
      </c>
      <c r="N846">
        <v>8.0560400000000004E-2</v>
      </c>
      <c r="O846">
        <v>35</v>
      </c>
    </row>
    <row r="847" spans="1:15">
      <c r="A847" t="s">
        <v>48</v>
      </c>
      <c r="B847" s="34">
        <v>40015</v>
      </c>
      <c r="C847">
        <v>6</v>
      </c>
      <c r="D847">
        <v>1.298686</v>
      </c>
      <c r="E847">
        <v>1.245252</v>
      </c>
      <c r="F847">
        <v>5.3434299999999997E-2</v>
      </c>
      <c r="G847">
        <v>75.5</v>
      </c>
      <c r="H847">
        <v>-0.31031049999999999</v>
      </c>
      <c r="I847">
        <v>-9.5407099999999995E-2</v>
      </c>
      <c r="J847">
        <v>5.3434299999999997E-2</v>
      </c>
      <c r="K847">
        <v>0.20227580000000001</v>
      </c>
      <c r="L847">
        <v>0.41717910000000002</v>
      </c>
      <c r="M847">
        <v>0.28383160000000002</v>
      </c>
      <c r="N847">
        <v>8.0560400000000004E-2</v>
      </c>
      <c r="O847">
        <v>35</v>
      </c>
    </row>
    <row r="848" spans="1:15">
      <c r="A848" t="s">
        <v>48</v>
      </c>
      <c r="B848" s="34">
        <v>40015</v>
      </c>
      <c r="C848">
        <v>7</v>
      </c>
      <c r="D848">
        <v>1.165867</v>
      </c>
      <c r="E848">
        <v>1.177908</v>
      </c>
      <c r="F848">
        <v>-1.2040800000000001E-2</v>
      </c>
      <c r="G848">
        <v>75.5</v>
      </c>
      <c r="H848">
        <v>-0.3757856</v>
      </c>
      <c r="I848">
        <v>-0.1608822</v>
      </c>
      <c r="J848">
        <v>-1.2040800000000001E-2</v>
      </c>
      <c r="K848">
        <v>0.13680059999999999</v>
      </c>
      <c r="L848">
        <v>0.35170390000000001</v>
      </c>
      <c r="M848">
        <v>0.28383160000000002</v>
      </c>
      <c r="N848">
        <v>8.0560400000000004E-2</v>
      </c>
      <c r="O848">
        <v>35</v>
      </c>
    </row>
    <row r="849" spans="1:15">
      <c r="A849" t="s">
        <v>48</v>
      </c>
      <c r="B849" s="34">
        <v>40015</v>
      </c>
      <c r="C849">
        <v>8</v>
      </c>
      <c r="D849">
        <v>1.52474</v>
      </c>
      <c r="E849">
        <v>1.4187339999999999</v>
      </c>
      <c r="F849">
        <v>0.1060058</v>
      </c>
      <c r="G849">
        <v>79.5</v>
      </c>
      <c r="H849">
        <v>-0.257739</v>
      </c>
      <c r="I849">
        <v>-4.2835600000000001E-2</v>
      </c>
      <c r="J849">
        <v>0.1060058</v>
      </c>
      <c r="K849">
        <v>0.2548472</v>
      </c>
      <c r="L849">
        <v>0.46975060000000002</v>
      </c>
      <c r="M849">
        <v>0.28383160000000002</v>
      </c>
      <c r="N849">
        <v>8.0560400000000004E-2</v>
      </c>
      <c r="O849">
        <v>35</v>
      </c>
    </row>
    <row r="850" spans="1:15">
      <c r="A850" t="s">
        <v>48</v>
      </c>
      <c r="B850" s="34">
        <v>40015</v>
      </c>
      <c r="C850">
        <v>9</v>
      </c>
      <c r="D850">
        <v>2.4632779999999999</v>
      </c>
      <c r="E850">
        <v>2.1230730000000002</v>
      </c>
      <c r="F850">
        <v>0.3402057</v>
      </c>
      <c r="G850">
        <v>85</v>
      </c>
      <c r="H850">
        <v>-2.35391E-2</v>
      </c>
      <c r="I850">
        <v>0.19136420000000001</v>
      </c>
      <c r="J850">
        <v>0.3402057</v>
      </c>
      <c r="K850">
        <v>0.48904710000000001</v>
      </c>
      <c r="L850">
        <v>0.70395050000000003</v>
      </c>
      <c r="M850">
        <v>0.28383160000000002</v>
      </c>
      <c r="N850">
        <v>8.0560400000000004E-2</v>
      </c>
      <c r="O850">
        <v>35</v>
      </c>
    </row>
    <row r="851" spans="1:15">
      <c r="A851" t="s">
        <v>48</v>
      </c>
      <c r="B851" s="34">
        <v>40015</v>
      </c>
      <c r="C851">
        <v>10</v>
      </c>
      <c r="D851">
        <v>3.1347680000000002</v>
      </c>
      <c r="E851">
        <v>2.7450030000000001</v>
      </c>
      <c r="F851">
        <v>0.38976569999999999</v>
      </c>
      <c r="G851">
        <v>89</v>
      </c>
      <c r="H851">
        <v>2.60209E-2</v>
      </c>
      <c r="I851">
        <v>0.24092430000000001</v>
      </c>
      <c r="J851">
        <v>0.38976569999999999</v>
      </c>
      <c r="K851">
        <v>0.53860710000000001</v>
      </c>
      <c r="L851">
        <v>0.75351049999999997</v>
      </c>
      <c r="M851">
        <v>0.28383160000000002</v>
      </c>
      <c r="N851">
        <v>8.0560400000000004E-2</v>
      </c>
      <c r="O851">
        <v>35</v>
      </c>
    </row>
    <row r="852" spans="1:15">
      <c r="A852" t="s">
        <v>48</v>
      </c>
      <c r="B852" s="34">
        <v>40015</v>
      </c>
      <c r="C852">
        <v>11</v>
      </c>
      <c r="D852">
        <v>3.8896989999999998</v>
      </c>
      <c r="E852">
        <v>3.5458099999999999</v>
      </c>
      <c r="F852">
        <v>0.34388839999999998</v>
      </c>
      <c r="G852">
        <v>92</v>
      </c>
      <c r="H852">
        <v>-1.98564E-2</v>
      </c>
      <c r="I852">
        <v>0.1950469</v>
      </c>
      <c r="J852">
        <v>0.34388839999999998</v>
      </c>
      <c r="K852">
        <v>0.4927298</v>
      </c>
      <c r="L852">
        <v>0.70763310000000001</v>
      </c>
      <c r="M852">
        <v>0.28383160000000002</v>
      </c>
      <c r="N852">
        <v>8.0560400000000004E-2</v>
      </c>
      <c r="O852">
        <v>35</v>
      </c>
    </row>
    <row r="853" spans="1:15">
      <c r="A853" t="s">
        <v>48</v>
      </c>
      <c r="B853" s="34">
        <v>40015</v>
      </c>
      <c r="C853">
        <v>12</v>
      </c>
      <c r="D853">
        <v>4.0881550000000004</v>
      </c>
      <c r="E853">
        <v>3.8485749999999999</v>
      </c>
      <c r="F853">
        <v>0.23957999999999999</v>
      </c>
      <c r="G853">
        <v>96</v>
      </c>
      <c r="H853">
        <v>-0.12416480000000001</v>
      </c>
      <c r="I853">
        <v>9.0738600000000003E-2</v>
      </c>
      <c r="J853">
        <v>0.23957999999999999</v>
      </c>
      <c r="K853">
        <v>0.38842140000000003</v>
      </c>
      <c r="L853">
        <v>0.60332479999999999</v>
      </c>
      <c r="M853">
        <v>0.28383160000000002</v>
      </c>
      <c r="N853">
        <v>8.0560400000000004E-2</v>
      </c>
      <c r="O853">
        <v>35</v>
      </c>
    </row>
    <row r="854" spans="1:15">
      <c r="A854" t="s">
        <v>48</v>
      </c>
      <c r="B854" s="34">
        <v>40015</v>
      </c>
      <c r="C854">
        <v>13</v>
      </c>
      <c r="D854">
        <v>4.0117989999999999</v>
      </c>
      <c r="E854">
        <v>3.7950529999999998</v>
      </c>
      <c r="F854">
        <v>0.2167462</v>
      </c>
      <c r="G854">
        <v>98</v>
      </c>
      <c r="H854">
        <v>-0.14699860000000001</v>
      </c>
      <c r="I854">
        <v>6.7904699999999998E-2</v>
      </c>
      <c r="J854">
        <v>0.2167462</v>
      </c>
      <c r="K854">
        <v>0.36558760000000001</v>
      </c>
      <c r="L854">
        <v>0.58049090000000003</v>
      </c>
      <c r="M854">
        <v>0.28383160000000002</v>
      </c>
      <c r="N854">
        <v>8.0560400000000004E-2</v>
      </c>
      <c r="O854">
        <v>35</v>
      </c>
    </row>
    <row r="855" spans="1:15">
      <c r="A855" t="s">
        <v>48</v>
      </c>
      <c r="B855" s="34">
        <v>40015</v>
      </c>
      <c r="C855">
        <v>14</v>
      </c>
      <c r="D855">
        <v>4.1596190000000002</v>
      </c>
      <c r="E855">
        <v>3.7934139999999998</v>
      </c>
      <c r="F855">
        <v>0.36620459999999999</v>
      </c>
      <c r="G855">
        <v>100.5</v>
      </c>
      <c r="H855">
        <v>2.4597999999999998E-3</v>
      </c>
      <c r="I855">
        <v>0.21736320000000001</v>
      </c>
      <c r="J855">
        <v>0.36620459999999999</v>
      </c>
      <c r="K855">
        <v>0.515046</v>
      </c>
      <c r="L855">
        <v>0.72994939999999997</v>
      </c>
      <c r="M855">
        <v>0.28383160000000002</v>
      </c>
      <c r="N855">
        <v>8.0560400000000004E-2</v>
      </c>
      <c r="O855">
        <v>35</v>
      </c>
    </row>
    <row r="856" spans="1:15">
      <c r="A856" t="s">
        <v>48</v>
      </c>
      <c r="B856" s="34">
        <v>40015</v>
      </c>
      <c r="C856">
        <v>15</v>
      </c>
      <c r="D856">
        <v>4.0505810000000002</v>
      </c>
      <c r="E856">
        <v>3.0961310000000002</v>
      </c>
      <c r="F856">
        <v>0.95445029999999997</v>
      </c>
      <c r="G856">
        <v>101</v>
      </c>
      <c r="H856">
        <v>0.59070549999999999</v>
      </c>
      <c r="I856">
        <v>0.80560889999999996</v>
      </c>
      <c r="J856">
        <v>0.95445029999999997</v>
      </c>
      <c r="K856">
        <v>1.1032919999999999</v>
      </c>
      <c r="L856">
        <v>1.318195</v>
      </c>
      <c r="M856">
        <v>0.28383160000000002</v>
      </c>
      <c r="N856">
        <v>8.0560400000000004E-2</v>
      </c>
      <c r="O856">
        <v>35</v>
      </c>
    </row>
    <row r="857" spans="1:15">
      <c r="A857" t="s">
        <v>48</v>
      </c>
      <c r="B857" s="34">
        <v>40015</v>
      </c>
      <c r="C857">
        <v>16</v>
      </c>
      <c r="D857">
        <v>3.8695330000000001</v>
      </c>
      <c r="E857">
        <v>2.9514710000000002</v>
      </c>
      <c r="F857">
        <v>0.9180623</v>
      </c>
      <c r="G857">
        <v>101</v>
      </c>
      <c r="H857">
        <v>0.55431750000000002</v>
      </c>
      <c r="I857">
        <v>0.76922089999999999</v>
      </c>
      <c r="J857">
        <v>0.9180623</v>
      </c>
      <c r="K857">
        <v>1.0669040000000001</v>
      </c>
      <c r="L857">
        <v>1.2818069999999999</v>
      </c>
      <c r="M857">
        <v>0.28383160000000002</v>
      </c>
      <c r="N857">
        <v>8.0560400000000004E-2</v>
      </c>
      <c r="O857">
        <v>35</v>
      </c>
    </row>
    <row r="858" spans="1:15">
      <c r="A858" t="s">
        <v>48</v>
      </c>
      <c r="B858" s="34">
        <v>40015</v>
      </c>
      <c r="C858">
        <v>17</v>
      </c>
      <c r="D858">
        <v>3.543234</v>
      </c>
      <c r="E858">
        <v>2.6291669999999998</v>
      </c>
      <c r="F858">
        <v>0.91406739999999997</v>
      </c>
      <c r="G858">
        <v>102</v>
      </c>
      <c r="H858">
        <v>0.55032270000000005</v>
      </c>
      <c r="I858">
        <v>0.76522599999999996</v>
      </c>
      <c r="J858">
        <v>0.91406739999999997</v>
      </c>
      <c r="K858">
        <v>1.0629090000000001</v>
      </c>
      <c r="L858">
        <v>1.2778119999999999</v>
      </c>
      <c r="M858">
        <v>0.28383160000000002</v>
      </c>
      <c r="N858">
        <v>8.0560400000000004E-2</v>
      </c>
      <c r="O858">
        <v>35</v>
      </c>
    </row>
    <row r="859" spans="1:15">
      <c r="A859" t="s">
        <v>48</v>
      </c>
      <c r="B859" s="34">
        <v>40015</v>
      </c>
      <c r="C859">
        <v>18</v>
      </c>
      <c r="D859">
        <v>3.4899610000000001</v>
      </c>
      <c r="E859">
        <v>2.4703550000000001</v>
      </c>
      <c r="F859">
        <v>1.019606</v>
      </c>
      <c r="G859">
        <v>102</v>
      </c>
      <c r="H859">
        <v>0.65586109999999997</v>
      </c>
      <c r="I859">
        <v>0.87076439999999999</v>
      </c>
      <c r="J859">
        <v>1.019606</v>
      </c>
      <c r="K859">
        <v>1.168447</v>
      </c>
      <c r="L859">
        <v>1.383351</v>
      </c>
      <c r="M859">
        <v>0.28383160000000002</v>
      </c>
      <c r="N859">
        <v>8.0560400000000004E-2</v>
      </c>
      <c r="O859">
        <v>35</v>
      </c>
    </row>
    <row r="860" spans="1:15">
      <c r="A860" t="s">
        <v>48</v>
      </c>
      <c r="B860" s="34">
        <v>40015</v>
      </c>
      <c r="C860">
        <v>19</v>
      </c>
      <c r="D860">
        <v>3.4716170000000002</v>
      </c>
      <c r="E860">
        <v>3.10405</v>
      </c>
      <c r="F860">
        <v>0.36756640000000002</v>
      </c>
      <c r="G860">
        <v>101</v>
      </c>
      <c r="H860">
        <v>3.8216000000000001E-3</v>
      </c>
      <c r="I860">
        <v>0.218725</v>
      </c>
      <c r="J860">
        <v>0.36756640000000002</v>
      </c>
      <c r="K860">
        <v>0.51640779999999997</v>
      </c>
      <c r="L860">
        <v>0.73131109999999999</v>
      </c>
      <c r="M860">
        <v>0.28383160000000002</v>
      </c>
      <c r="N860">
        <v>8.0560400000000004E-2</v>
      </c>
      <c r="O860">
        <v>35</v>
      </c>
    </row>
    <row r="861" spans="1:15">
      <c r="A861" t="s">
        <v>48</v>
      </c>
      <c r="B861" s="34">
        <v>40015</v>
      </c>
      <c r="C861">
        <v>20</v>
      </c>
      <c r="D861">
        <v>3.2011560000000001</v>
      </c>
      <c r="E861">
        <v>2.926558</v>
      </c>
      <c r="F861">
        <v>0.27459820000000001</v>
      </c>
      <c r="G861">
        <v>98.5</v>
      </c>
      <c r="H861">
        <v>-8.9146600000000006E-2</v>
      </c>
      <c r="I861">
        <v>0.1257568</v>
      </c>
      <c r="J861">
        <v>0.27459820000000001</v>
      </c>
      <c r="K861">
        <v>0.42343960000000003</v>
      </c>
      <c r="L861">
        <v>0.63834299999999999</v>
      </c>
      <c r="M861">
        <v>0.28383160000000002</v>
      </c>
      <c r="N861">
        <v>8.0560400000000004E-2</v>
      </c>
      <c r="O861">
        <v>35</v>
      </c>
    </row>
    <row r="862" spans="1:15">
      <c r="A862" t="s">
        <v>48</v>
      </c>
      <c r="B862" s="34">
        <v>40015</v>
      </c>
      <c r="C862">
        <v>21</v>
      </c>
      <c r="D862">
        <v>2.7865920000000002</v>
      </c>
      <c r="E862">
        <v>2.7254749999999999</v>
      </c>
      <c r="F862">
        <v>6.1117199999999997E-2</v>
      </c>
      <c r="G862">
        <v>95.5</v>
      </c>
      <c r="H862">
        <v>-0.30262749999999999</v>
      </c>
      <c r="I862">
        <v>-8.7724200000000002E-2</v>
      </c>
      <c r="J862">
        <v>6.1117199999999997E-2</v>
      </c>
      <c r="K862">
        <v>0.2099587</v>
      </c>
      <c r="L862">
        <v>0.42486200000000002</v>
      </c>
      <c r="M862">
        <v>0.28383160000000002</v>
      </c>
      <c r="N862">
        <v>8.0560400000000004E-2</v>
      </c>
      <c r="O862">
        <v>35</v>
      </c>
    </row>
    <row r="863" spans="1:15">
      <c r="A863" t="s">
        <v>48</v>
      </c>
      <c r="B863" s="34">
        <v>40015</v>
      </c>
      <c r="C863">
        <v>22</v>
      </c>
      <c r="D863">
        <v>2.476925</v>
      </c>
      <c r="E863">
        <v>2.4436879999999999</v>
      </c>
      <c r="F863">
        <v>3.3237000000000003E-2</v>
      </c>
      <c r="G863">
        <v>93.5</v>
      </c>
      <c r="H863">
        <v>-0.33050780000000002</v>
      </c>
      <c r="I863">
        <v>-0.1156044</v>
      </c>
      <c r="J863">
        <v>3.3237000000000003E-2</v>
      </c>
      <c r="K863">
        <v>0.1820784</v>
      </c>
      <c r="L863">
        <v>0.3969818</v>
      </c>
      <c r="M863">
        <v>0.28383160000000002</v>
      </c>
      <c r="N863">
        <v>8.0560400000000004E-2</v>
      </c>
      <c r="O863">
        <v>35</v>
      </c>
    </row>
    <row r="864" spans="1:15">
      <c r="A864" t="s">
        <v>48</v>
      </c>
      <c r="B864" s="34">
        <v>40015</v>
      </c>
      <c r="C864">
        <v>23</v>
      </c>
      <c r="D864">
        <v>1.9814590000000001</v>
      </c>
      <c r="E864">
        <v>1.9931559999999999</v>
      </c>
      <c r="F864">
        <v>-1.1696700000000001E-2</v>
      </c>
      <c r="G864">
        <v>91</v>
      </c>
      <c r="H864">
        <v>-0.37544149999999998</v>
      </c>
      <c r="I864">
        <v>-0.16053809999999999</v>
      </c>
      <c r="J864">
        <v>-1.1696700000000001E-2</v>
      </c>
      <c r="K864">
        <v>0.13714470000000001</v>
      </c>
      <c r="L864">
        <v>0.35204809999999997</v>
      </c>
      <c r="M864">
        <v>0.28383160000000002</v>
      </c>
      <c r="N864">
        <v>8.0560400000000004E-2</v>
      </c>
      <c r="O864">
        <v>35</v>
      </c>
    </row>
    <row r="865" spans="1:15">
      <c r="A865" t="s">
        <v>48</v>
      </c>
      <c r="B865" s="34">
        <v>40015</v>
      </c>
      <c r="C865">
        <v>24</v>
      </c>
      <c r="D865">
        <v>1.7483919999999999</v>
      </c>
      <c r="E865">
        <v>1.723128</v>
      </c>
      <c r="F865">
        <v>2.52637E-2</v>
      </c>
      <c r="G865">
        <v>87.5</v>
      </c>
      <c r="H865">
        <v>-0.33848109999999998</v>
      </c>
      <c r="I865">
        <v>-0.1235777</v>
      </c>
      <c r="J865">
        <v>2.52637E-2</v>
      </c>
      <c r="K865">
        <v>0.17410519999999999</v>
      </c>
      <c r="L865">
        <v>0.38900849999999998</v>
      </c>
      <c r="M865">
        <v>0.28383160000000002</v>
      </c>
      <c r="N865">
        <v>8.0560400000000004E-2</v>
      </c>
      <c r="O865">
        <v>35</v>
      </c>
    </row>
    <row r="866" spans="1:15">
      <c r="A866" t="s">
        <v>48</v>
      </c>
      <c r="B866" s="34">
        <v>40021</v>
      </c>
      <c r="C866">
        <v>1</v>
      </c>
      <c r="D866">
        <v>1.5564579999999999</v>
      </c>
      <c r="E866">
        <v>1.513306</v>
      </c>
      <c r="F866">
        <v>4.3152000000000003E-2</v>
      </c>
      <c r="G866">
        <v>86</v>
      </c>
      <c r="H866">
        <v>-0.32059280000000001</v>
      </c>
      <c r="I866">
        <v>-0.1056894</v>
      </c>
      <c r="J866">
        <v>4.3152000000000003E-2</v>
      </c>
      <c r="K866">
        <v>0.19199340000000001</v>
      </c>
      <c r="L866">
        <v>0.4068968</v>
      </c>
      <c r="M866">
        <v>0.28383160000000002</v>
      </c>
      <c r="N866">
        <v>8.0560400000000004E-2</v>
      </c>
      <c r="O866">
        <v>35</v>
      </c>
    </row>
    <row r="867" spans="1:15">
      <c r="A867" t="s">
        <v>48</v>
      </c>
      <c r="B867" s="34">
        <v>40021</v>
      </c>
      <c r="C867">
        <v>2</v>
      </c>
      <c r="D867">
        <v>1.4904029999999999</v>
      </c>
      <c r="E867">
        <v>1.4458169999999999</v>
      </c>
      <c r="F867">
        <v>4.4586099999999997E-2</v>
      </c>
      <c r="G867">
        <v>84.5</v>
      </c>
      <c r="H867">
        <v>-0.31915870000000002</v>
      </c>
      <c r="I867">
        <v>-0.1042553</v>
      </c>
      <c r="J867">
        <v>4.4586099999999997E-2</v>
      </c>
      <c r="K867">
        <v>0.1934275</v>
      </c>
      <c r="L867">
        <v>0.4083309</v>
      </c>
      <c r="M867">
        <v>0.28383160000000002</v>
      </c>
      <c r="N867">
        <v>8.0560400000000004E-2</v>
      </c>
      <c r="O867">
        <v>35</v>
      </c>
    </row>
    <row r="868" spans="1:15">
      <c r="A868" t="s">
        <v>48</v>
      </c>
      <c r="B868" s="34">
        <v>40021</v>
      </c>
      <c r="C868">
        <v>3</v>
      </c>
      <c r="D868">
        <v>1.399383</v>
      </c>
      <c r="E868">
        <v>1.3335760000000001</v>
      </c>
      <c r="F868">
        <v>6.5806900000000002E-2</v>
      </c>
      <c r="G868">
        <v>82</v>
      </c>
      <c r="H868">
        <v>-0.29793789999999998</v>
      </c>
      <c r="I868">
        <v>-8.3034499999999997E-2</v>
      </c>
      <c r="J868">
        <v>6.5806900000000002E-2</v>
      </c>
      <c r="K868">
        <v>0.21464839999999999</v>
      </c>
      <c r="L868">
        <v>0.42955169999999998</v>
      </c>
      <c r="M868">
        <v>0.28383160000000002</v>
      </c>
      <c r="N868">
        <v>8.0560400000000004E-2</v>
      </c>
      <c r="O868">
        <v>35</v>
      </c>
    </row>
    <row r="869" spans="1:15">
      <c r="A869" t="s">
        <v>48</v>
      </c>
      <c r="B869" s="34">
        <v>40021</v>
      </c>
      <c r="C869">
        <v>4</v>
      </c>
      <c r="D869">
        <v>1.315582</v>
      </c>
      <c r="E869">
        <v>1.2768649999999999</v>
      </c>
      <c r="F869">
        <v>3.8717000000000001E-2</v>
      </c>
      <c r="G869">
        <v>80.5</v>
      </c>
      <c r="H869">
        <v>-0.32502769999999997</v>
      </c>
      <c r="I869">
        <v>-0.1101244</v>
      </c>
      <c r="J869">
        <v>3.8717000000000001E-2</v>
      </c>
      <c r="K869">
        <v>0.18755849999999999</v>
      </c>
      <c r="L869">
        <v>0.40246179999999998</v>
      </c>
      <c r="M869">
        <v>0.28383160000000002</v>
      </c>
      <c r="N869">
        <v>8.0560400000000004E-2</v>
      </c>
      <c r="O869">
        <v>35</v>
      </c>
    </row>
    <row r="870" spans="1:15">
      <c r="A870" t="s">
        <v>48</v>
      </c>
      <c r="B870" s="34">
        <v>40021</v>
      </c>
      <c r="C870">
        <v>5</v>
      </c>
      <c r="D870">
        <v>1.2590319999999999</v>
      </c>
      <c r="E870">
        <v>1.2410909999999999</v>
      </c>
      <c r="F870">
        <v>1.7940500000000002E-2</v>
      </c>
      <c r="G870">
        <v>80</v>
      </c>
      <c r="H870">
        <v>-0.34580430000000001</v>
      </c>
      <c r="I870">
        <v>-0.13090089999999999</v>
      </c>
      <c r="J870">
        <v>1.7940500000000002E-2</v>
      </c>
      <c r="K870">
        <v>0.16678190000000001</v>
      </c>
      <c r="L870">
        <v>0.38168530000000001</v>
      </c>
      <c r="M870">
        <v>0.28383160000000002</v>
      </c>
      <c r="N870">
        <v>8.0560400000000004E-2</v>
      </c>
      <c r="O870">
        <v>35</v>
      </c>
    </row>
    <row r="871" spans="1:15">
      <c r="A871" t="s">
        <v>48</v>
      </c>
      <c r="B871" s="34">
        <v>40021</v>
      </c>
      <c r="C871">
        <v>6</v>
      </c>
      <c r="D871">
        <v>1.2629999999999999</v>
      </c>
      <c r="E871">
        <v>1.2423599999999999</v>
      </c>
      <c r="F871">
        <v>2.06403E-2</v>
      </c>
      <c r="G871">
        <v>78</v>
      </c>
      <c r="H871">
        <v>-0.34310449999999998</v>
      </c>
      <c r="I871">
        <v>-0.12820119999999999</v>
      </c>
      <c r="J871">
        <v>2.06403E-2</v>
      </c>
      <c r="K871">
        <v>0.16948170000000001</v>
      </c>
      <c r="L871">
        <v>0.38438499999999998</v>
      </c>
      <c r="M871">
        <v>0.28383160000000002</v>
      </c>
      <c r="N871">
        <v>8.0560400000000004E-2</v>
      </c>
      <c r="O871">
        <v>35</v>
      </c>
    </row>
    <row r="872" spans="1:15">
      <c r="A872" t="s">
        <v>48</v>
      </c>
      <c r="B872" s="34">
        <v>40021</v>
      </c>
      <c r="C872">
        <v>7</v>
      </c>
      <c r="D872">
        <v>1.1342350000000001</v>
      </c>
      <c r="E872">
        <v>1.194949</v>
      </c>
      <c r="F872">
        <v>-6.0714799999999999E-2</v>
      </c>
      <c r="G872">
        <v>77.5</v>
      </c>
      <c r="H872">
        <v>-0.42445959999999999</v>
      </c>
      <c r="I872">
        <v>-0.2095563</v>
      </c>
      <c r="J872">
        <v>-6.0714799999999999E-2</v>
      </c>
      <c r="K872">
        <v>8.8126599999999999E-2</v>
      </c>
      <c r="L872">
        <v>0.30303000000000002</v>
      </c>
      <c r="M872">
        <v>0.28383160000000002</v>
      </c>
      <c r="N872">
        <v>8.0560400000000004E-2</v>
      </c>
      <c r="O872">
        <v>35</v>
      </c>
    </row>
    <row r="873" spans="1:15">
      <c r="A873" t="s">
        <v>48</v>
      </c>
      <c r="B873" s="34">
        <v>40021</v>
      </c>
      <c r="C873">
        <v>8</v>
      </c>
      <c r="D873">
        <v>1.52474</v>
      </c>
      <c r="E873">
        <v>1.4187339999999999</v>
      </c>
      <c r="F873">
        <v>0.1060058</v>
      </c>
      <c r="G873">
        <v>79.5</v>
      </c>
      <c r="H873">
        <v>-0.257739</v>
      </c>
      <c r="I873">
        <v>-4.2835600000000001E-2</v>
      </c>
      <c r="J873">
        <v>0.1060058</v>
      </c>
      <c r="K873">
        <v>0.2548472</v>
      </c>
      <c r="L873">
        <v>0.46975060000000002</v>
      </c>
      <c r="M873">
        <v>0.28383160000000002</v>
      </c>
      <c r="N873">
        <v>8.0560400000000004E-2</v>
      </c>
      <c r="O873">
        <v>35</v>
      </c>
    </row>
    <row r="874" spans="1:15">
      <c r="A874" t="s">
        <v>48</v>
      </c>
      <c r="B874" s="34">
        <v>40021</v>
      </c>
      <c r="C874">
        <v>9</v>
      </c>
      <c r="D874">
        <v>2.4036870000000001</v>
      </c>
      <c r="E874">
        <v>2.0787119999999999</v>
      </c>
      <c r="F874">
        <v>0.32497549999999997</v>
      </c>
      <c r="G874">
        <v>84</v>
      </c>
      <c r="H874">
        <v>-3.87693E-2</v>
      </c>
      <c r="I874">
        <v>0.17613409999999999</v>
      </c>
      <c r="J874">
        <v>0.32497549999999997</v>
      </c>
      <c r="K874">
        <v>0.47381689999999999</v>
      </c>
      <c r="L874">
        <v>0.68872029999999995</v>
      </c>
      <c r="M874">
        <v>0.28383160000000002</v>
      </c>
      <c r="N874">
        <v>8.0560400000000004E-2</v>
      </c>
      <c r="O874">
        <v>35</v>
      </c>
    </row>
    <row r="875" spans="1:15">
      <c r="A875" t="s">
        <v>48</v>
      </c>
      <c r="B875" s="34">
        <v>40021</v>
      </c>
      <c r="C875">
        <v>10</v>
      </c>
      <c r="D875">
        <v>3.0986989999999999</v>
      </c>
      <c r="E875">
        <v>2.703087</v>
      </c>
      <c r="F875">
        <v>0.39561190000000002</v>
      </c>
      <c r="G875">
        <v>88.5</v>
      </c>
      <c r="H875">
        <v>3.1867100000000002E-2</v>
      </c>
      <c r="I875">
        <v>0.2467704</v>
      </c>
      <c r="J875">
        <v>0.39561190000000002</v>
      </c>
      <c r="K875">
        <v>0.54445330000000003</v>
      </c>
      <c r="L875">
        <v>0.75935660000000005</v>
      </c>
      <c r="M875">
        <v>0.28383160000000002</v>
      </c>
      <c r="N875">
        <v>8.0560400000000004E-2</v>
      </c>
      <c r="O875">
        <v>35</v>
      </c>
    </row>
    <row r="876" spans="1:15">
      <c r="A876" t="s">
        <v>48</v>
      </c>
      <c r="B876" s="34">
        <v>40021</v>
      </c>
      <c r="C876">
        <v>11</v>
      </c>
      <c r="D876">
        <v>3.8896989999999998</v>
      </c>
      <c r="E876">
        <v>3.5458099999999999</v>
      </c>
      <c r="F876">
        <v>0.34388839999999998</v>
      </c>
      <c r="G876">
        <v>92</v>
      </c>
      <c r="H876">
        <v>-1.98564E-2</v>
      </c>
      <c r="I876">
        <v>0.1950469</v>
      </c>
      <c r="J876">
        <v>0.34388839999999998</v>
      </c>
      <c r="K876">
        <v>0.4927298</v>
      </c>
      <c r="L876">
        <v>0.70763310000000001</v>
      </c>
      <c r="M876">
        <v>0.28383160000000002</v>
      </c>
      <c r="N876">
        <v>8.0560400000000004E-2</v>
      </c>
      <c r="O876">
        <v>35</v>
      </c>
    </row>
    <row r="877" spans="1:15">
      <c r="A877" t="s">
        <v>48</v>
      </c>
      <c r="B877" s="34">
        <v>40021</v>
      </c>
      <c r="C877">
        <v>12</v>
      </c>
      <c r="D877">
        <v>4.0881550000000004</v>
      </c>
      <c r="E877">
        <v>3.8485749999999999</v>
      </c>
      <c r="F877">
        <v>0.23957999999999999</v>
      </c>
      <c r="G877">
        <v>96</v>
      </c>
      <c r="H877">
        <v>-0.12416480000000001</v>
      </c>
      <c r="I877">
        <v>9.0738600000000003E-2</v>
      </c>
      <c r="J877">
        <v>0.23957999999999999</v>
      </c>
      <c r="K877">
        <v>0.38842140000000003</v>
      </c>
      <c r="L877">
        <v>0.60332479999999999</v>
      </c>
      <c r="M877">
        <v>0.28383160000000002</v>
      </c>
      <c r="N877">
        <v>8.0560400000000004E-2</v>
      </c>
      <c r="O877">
        <v>35</v>
      </c>
    </row>
    <row r="878" spans="1:15">
      <c r="A878" t="s">
        <v>48</v>
      </c>
      <c r="B878" s="34">
        <v>40021</v>
      </c>
      <c r="C878">
        <v>13</v>
      </c>
      <c r="D878">
        <v>4.057048</v>
      </c>
      <c r="E878">
        <v>3.8395630000000001</v>
      </c>
      <c r="F878">
        <v>0.21748519999999999</v>
      </c>
      <c r="G878">
        <v>98.5</v>
      </c>
      <c r="H878">
        <v>-0.14625959999999999</v>
      </c>
      <c r="I878">
        <v>6.8643800000000005E-2</v>
      </c>
      <c r="J878">
        <v>0.21748519999999999</v>
      </c>
      <c r="K878">
        <v>0.36632670000000001</v>
      </c>
      <c r="L878">
        <v>0.58123000000000002</v>
      </c>
      <c r="M878">
        <v>0.28383160000000002</v>
      </c>
      <c r="N878">
        <v>8.0560400000000004E-2</v>
      </c>
      <c r="O878">
        <v>35</v>
      </c>
    </row>
    <row r="879" spans="1:15">
      <c r="A879" t="s">
        <v>48</v>
      </c>
      <c r="B879" s="34">
        <v>40021</v>
      </c>
      <c r="C879">
        <v>14</v>
      </c>
      <c r="D879">
        <v>4.1596190000000002</v>
      </c>
      <c r="E879">
        <v>3.7934139999999998</v>
      </c>
      <c r="F879">
        <v>0.36620459999999999</v>
      </c>
      <c r="G879">
        <v>100.5</v>
      </c>
      <c r="H879">
        <v>2.4597999999999998E-3</v>
      </c>
      <c r="I879">
        <v>0.21736320000000001</v>
      </c>
      <c r="J879">
        <v>0.36620459999999999</v>
      </c>
      <c r="K879">
        <v>0.515046</v>
      </c>
      <c r="L879">
        <v>0.72994939999999997</v>
      </c>
      <c r="M879">
        <v>0.28383160000000002</v>
      </c>
      <c r="N879">
        <v>8.0560400000000004E-2</v>
      </c>
      <c r="O879">
        <v>35</v>
      </c>
    </row>
    <row r="880" spans="1:15">
      <c r="A880" t="s">
        <v>48</v>
      </c>
      <c r="B880" s="34">
        <v>40021</v>
      </c>
      <c r="C880">
        <v>15</v>
      </c>
      <c r="D880">
        <v>4.1574980000000004</v>
      </c>
      <c r="E880">
        <v>2.8545600000000002</v>
      </c>
      <c r="F880">
        <v>1.3029379999999999</v>
      </c>
      <c r="G880">
        <v>102.5</v>
      </c>
      <c r="H880">
        <v>0.93919339999999996</v>
      </c>
      <c r="I880">
        <v>1.1540969999999999</v>
      </c>
      <c r="J880">
        <v>1.3029379999999999</v>
      </c>
      <c r="K880">
        <v>1.4517800000000001</v>
      </c>
      <c r="L880">
        <v>1.6666829999999999</v>
      </c>
      <c r="M880">
        <v>0.28383160000000002</v>
      </c>
      <c r="N880">
        <v>8.0560400000000004E-2</v>
      </c>
      <c r="O880">
        <v>35</v>
      </c>
    </row>
    <row r="881" spans="1:15">
      <c r="A881" t="s">
        <v>48</v>
      </c>
      <c r="B881" s="34">
        <v>40021</v>
      </c>
      <c r="C881">
        <v>16</v>
      </c>
      <c r="D881">
        <v>4.0018380000000002</v>
      </c>
      <c r="E881">
        <v>2.71604</v>
      </c>
      <c r="F881">
        <v>1.285798</v>
      </c>
      <c r="G881">
        <v>103.5</v>
      </c>
      <c r="H881">
        <v>0.92205300000000001</v>
      </c>
      <c r="I881">
        <v>1.1369560000000001</v>
      </c>
      <c r="J881">
        <v>1.285798</v>
      </c>
      <c r="K881">
        <v>1.434639</v>
      </c>
      <c r="L881">
        <v>1.649543</v>
      </c>
      <c r="M881">
        <v>0.28383160000000002</v>
      </c>
      <c r="N881">
        <v>8.0560400000000004E-2</v>
      </c>
      <c r="O881">
        <v>35</v>
      </c>
    </row>
    <row r="882" spans="1:15">
      <c r="A882" t="s">
        <v>48</v>
      </c>
      <c r="B882" s="34">
        <v>40021</v>
      </c>
      <c r="C882">
        <v>17</v>
      </c>
      <c r="D882">
        <v>3.6216189999999999</v>
      </c>
      <c r="E882">
        <v>2.328055</v>
      </c>
      <c r="F882">
        <v>1.2935639999999999</v>
      </c>
      <c r="G882">
        <v>104</v>
      </c>
      <c r="H882">
        <v>0.92981899999999995</v>
      </c>
      <c r="I882">
        <v>1.144722</v>
      </c>
      <c r="J882">
        <v>1.2935639999999999</v>
      </c>
      <c r="K882">
        <v>1.4424049999999999</v>
      </c>
      <c r="L882">
        <v>1.6573089999999999</v>
      </c>
      <c r="M882">
        <v>0.28383160000000002</v>
      </c>
      <c r="N882">
        <v>8.0560400000000004E-2</v>
      </c>
      <c r="O882">
        <v>35</v>
      </c>
    </row>
    <row r="883" spans="1:15">
      <c r="A883" t="s">
        <v>48</v>
      </c>
      <c r="B883" s="34">
        <v>40021</v>
      </c>
      <c r="C883">
        <v>18</v>
      </c>
      <c r="D883">
        <v>3.5743999999999998</v>
      </c>
      <c r="E883">
        <v>2.1753819999999999</v>
      </c>
      <c r="F883">
        <v>1.3990180000000001</v>
      </c>
      <c r="G883">
        <v>104</v>
      </c>
      <c r="H883">
        <v>1.035274</v>
      </c>
      <c r="I883">
        <v>1.2501770000000001</v>
      </c>
      <c r="J883">
        <v>1.3990180000000001</v>
      </c>
      <c r="K883">
        <v>1.54786</v>
      </c>
      <c r="L883">
        <v>1.7627630000000001</v>
      </c>
      <c r="M883">
        <v>0.28383160000000002</v>
      </c>
      <c r="N883">
        <v>8.0560400000000004E-2</v>
      </c>
      <c r="O883">
        <v>35</v>
      </c>
    </row>
    <row r="884" spans="1:15">
      <c r="A884" t="s">
        <v>48</v>
      </c>
      <c r="B884" s="34">
        <v>40021</v>
      </c>
      <c r="C884">
        <v>19</v>
      </c>
      <c r="D884">
        <v>3.5859999999999999</v>
      </c>
      <c r="E884">
        <v>3.0712989999999998</v>
      </c>
      <c r="F884">
        <v>0.51470170000000004</v>
      </c>
      <c r="G884">
        <v>103.5</v>
      </c>
      <c r="H884">
        <v>0.1509569</v>
      </c>
      <c r="I884">
        <v>0.36586030000000003</v>
      </c>
      <c r="J884">
        <v>0.51470170000000004</v>
      </c>
      <c r="K884">
        <v>0.66354310000000005</v>
      </c>
      <c r="L884">
        <v>0.87844650000000002</v>
      </c>
      <c r="M884">
        <v>0.28383160000000002</v>
      </c>
      <c r="N884">
        <v>8.0560400000000004E-2</v>
      </c>
      <c r="O884">
        <v>35</v>
      </c>
    </row>
    <row r="885" spans="1:15">
      <c r="A885" t="s">
        <v>48</v>
      </c>
      <c r="B885" s="34">
        <v>40021</v>
      </c>
      <c r="C885">
        <v>20</v>
      </c>
      <c r="D885">
        <v>3.2894800000000002</v>
      </c>
      <c r="E885">
        <v>2.8953509999999998</v>
      </c>
      <c r="F885">
        <v>0.39412910000000001</v>
      </c>
      <c r="G885">
        <v>101.5</v>
      </c>
      <c r="H885">
        <v>3.03843E-2</v>
      </c>
      <c r="I885">
        <v>0.24528759999999999</v>
      </c>
      <c r="J885">
        <v>0.39412910000000001</v>
      </c>
      <c r="K885">
        <v>0.54297050000000002</v>
      </c>
      <c r="L885">
        <v>0.75787380000000004</v>
      </c>
      <c r="M885">
        <v>0.28383160000000002</v>
      </c>
      <c r="N885">
        <v>8.0560400000000004E-2</v>
      </c>
      <c r="O885">
        <v>35</v>
      </c>
    </row>
    <row r="886" spans="1:15">
      <c r="A886" t="s">
        <v>48</v>
      </c>
      <c r="B886" s="34">
        <v>40021</v>
      </c>
      <c r="C886">
        <v>21</v>
      </c>
      <c r="D886">
        <v>2.864484</v>
      </c>
      <c r="E886">
        <v>2.6634859999999998</v>
      </c>
      <c r="F886">
        <v>0.20099880000000001</v>
      </c>
      <c r="G886">
        <v>98.5</v>
      </c>
      <c r="H886">
        <v>-0.162746</v>
      </c>
      <c r="I886">
        <v>5.2157299999999997E-2</v>
      </c>
      <c r="J886">
        <v>0.20099880000000001</v>
      </c>
      <c r="K886">
        <v>0.34984019999999999</v>
      </c>
      <c r="L886">
        <v>0.56474360000000001</v>
      </c>
      <c r="M886">
        <v>0.28383160000000002</v>
      </c>
      <c r="N886">
        <v>8.0560400000000004E-2</v>
      </c>
      <c r="O886">
        <v>35</v>
      </c>
    </row>
    <row r="887" spans="1:15">
      <c r="A887" t="s">
        <v>48</v>
      </c>
      <c r="B887" s="34">
        <v>40021</v>
      </c>
      <c r="C887">
        <v>22</v>
      </c>
      <c r="D887">
        <v>2.5894650000000001</v>
      </c>
      <c r="E887">
        <v>2.4789340000000002</v>
      </c>
      <c r="F887">
        <v>0.1105309</v>
      </c>
      <c r="G887">
        <v>96.5</v>
      </c>
      <c r="H887">
        <v>-0.25321389999999999</v>
      </c>
      <c r="I887">
        <v>-3.83106E-2</v>
      </c>
      <c r="J887">
        <v>0.1105309</v>
      </c>
      <c r="K887">
        <v>0.2593723</v>
      </c>
      <c r="L887">
        <v>0.47427560000000002</v>
      </c>
      <c r="M887">
        <v>0.28383160000000002</v>
      </c>
      <c r="N887">
        <v>8.0560400000000004E-2</v>
      </c>
      <c r="O887">
        <v>35</v>
      </c>
    </row>
    <row r="888" spans="1:15">
      <c r="A888" t="s">
        <v>48</v>
      </c>
      <c r="B888" s="34">
        <v>40021</v>
      </c>
      <c r="C888">
        <v>23</v>
      </c>
      <c r="D888">
        <v>2.114722</v>
      </c>
      <c r="E888">
        <v>1.9694370000000001</v>
      </c>
      <c r="F888">
        <v>0.14528469999999999</v>
      </c>
      <c r="G888">
        <v>93.5</v>
      </c>
      <c r="H888">
        <v>-0.21846009999999999</v>
      </c>
      <c r="I888">
        <v>-3.5566999999999999E-3</v>
      </c>
      <c r="J888">
        <v>0.14528469999999999</v>
      </c>
      <c r="K888">
        <v>0.2941262</v>
      </c>
      <c r="L888">
        <v>0.50902950000000002</v>
      </c>
      <c r="M888">
        <v>0.28383160000000002</v>
      </c>
      <c r="N888">
        <v>8.0560400000000004E-2</v>
      </c>
      <c r="O888">
        <v>35</v>
      </c>
    </row>
    <row r="889" spans="1:15">
      <c r="A889" t="s">
        <v>48</v>
      </c>
      <c r="B889" s="34">
        <v>40021</v>
      </c>
      <c r="C889">
        <v>24</v>
      </c>
      <c r="D889">
        <v>1.7910999999999999</v>
      </c>
      <c r="E889">
        <v>1.7699830000000001</v>
      </c>
      <c r="F889">
        <v>2.1116900000000001E-2</v>
      </c>
      <c r="G889">
        <v>89.5</v>
      </c>
      <c r="H889">
        <v>-0.34262789999999999</v>
      </c>
      <c r="I889">
        <v>-0.12772449999999999</v>
      </c>
      <c r="J889">
        <v>2.1116900000000001E-2</v>
      </c>
      <c r="K889">
        <v>0.16995830000000001</v>
      </c>
      <c r="L889">
        <v>0.38486169999999997</v>
      </c>
      <c r="M889">
        <v>0.28383160000000002</v>
      </c>
      <c r="N889">
        <v>8.0560400000000004E-2</v>
      </c>
      <c r="O889">
        <v>35</v>
      </c>
    </row>
    <row r="890" spans="1:15">
      <c r="A890" t="s">
        <v>48</v>
      </c>
      <c r="B890" s="34">
        <v>40035</v>
      </c>
      <c r="C890">
        <v>1</v>
      </c>
      <c r="D890">
        <v>1.4905809999999999</v>
      </c>
      <c r="E890">
        <v>1.474677</v>
      </c>
      <c r="F890">
        <v>1.5903899999999999E-2</v>
      </c>
      <c r="G890">
        <v>81.5</v>
      </c>
      <c r="H890">
        <v>-0.34784090000000001</v>
      </c>
      <c r="I890">
        <v>-0.13293749999999999</v>
      </c>
      <c r="J890">
        <v>1.5903899999999999E-2</v>
      </c>
      <c r="K890">
        <v>0.16474530000000001</v>
      </c>
      <c r="L890">
        <v>0.37964870000000001</v>
      </c>
      <c r="M890">
        <v>0.28383160000000002</v>
      </c>
      <c r="N890">
        <v>8.0560400000000004E-2</v>
      </c>
      <c r="O890">
        <v>35</v>
      </c>
    </row>
    <row r="891" spans="1:15">
      <c r="A891" t="s">
        <v>48</v>
      </c>
      <c r="B891" s="34">
        <v>40035</v>
      </c>
      <c r="C891">
        <v>2</v>
      </c>
      <c r="D891">
        <v>1.4199040000000001</v>
      </c>
      <c r="E891">
        <v>1.3704069999999999</v>
      </c>
      <c r="F891">
        <v>4.9496800000000001E-2</v>
      </c>
      <c r="G891">
        <v>79.5</v>
      </c>
      <c r="H891">
        <v>-0.31424800000000003</v>
      </c>
      <c r="I891">
        <v>-9.9344600000000005E-2</v>
      </c>
      <c r="J891">
        <v>4.9496800000000001E-2</v>
      </c>
      <c r="K891">
        <v>0.19833819999999999</v>
      </c>
      <c r="L891">
        <v>0.41324159999999999</v>
      </c>
      <c r="M891">
        <v>0.28383160000000002</v>
      </c>
      <c r="N891">
        <v>8.0560400000000004E-2</v>
      </c>
      <c r="O891">
        <v>35</v>
      </c>
    </row>
    <row r="892" spans="1:15">
      <c r="A892" t="s">
        <v>48</v>
      </c>
      <c r="B892" s="34">
        <v>40035</v>
      </c>
      <c r="C892">
        <v>3</v>
      </c>
      <c r="D892">
        <v>1.356768</v>
      </c>
      <c r="E892">
        <v>1.2751239999999999</v>
      </c>
      <c r="F892">
        <v>8.1643999999999994E-2</v>
      </c>
      <c r="G892">
        <v>77</v>
      </c>
      <c r="H892">
        <v>-0.28210079999999998</v>
      </c>
      <c r="I892">
        <v>-6.7197400000000004E-2</v>
      </c>
      <c r="J892">
        <v>8.1643999999999994E-2</v>
      </c>
      <c r="K892">
        <v>0.23048540000000001</v>
      </c>
      <c r="L892">
        <v>0.44538879999999997</v>
      </c>
      <c r="M892">
        <v>0.28383160000000002</v>
      </c>
      <c r="N892">
        <v>8.0560400000000004E-2</v>
      </c>
      <c r="O892">
        <v>35</v>
      </c>
    </row>
    <row r="893" spans="1:15">
      <c r="A893" t="s">
        <v>48</v>
      </c>
      <c r="B893" s="34">
        <v>40035</v>
      </c>
      <c r="C893">
        <v>4</v>
      </c>
      <c r="D893">
        <v>1.3083670000000001</v>
      </c>
      <c r="E893">
        <v>1.2349669999999999</v>
      </c>
      <c r="F893">
        <v>7.3399900000000004E-2</v>
      </c>
      <c r="G893">
        <v>76.5</v>
      </c>
      <c r="H893">
        <v>-0.29034490000000002</v>
      </c>
      <c r="I893">
        <v>-7.5441499999999995E-2</v>
      </c>
      <c r="J893">
        <v>7.3399900000000004E-2</v>
      </c>
      <c r="K893">
        <v>0.22224140000000001</v>
      </c>
      <c r="L893">
        <v>0.4371447</v>
      </c>
      <c r="M893">
        <v>0.28383160000000002</v>
      </c>
      <c r="N893">
        <v>8.0560400000000004E-2</v>
      </c>
      <c r="O893">
        <v>35</v>
      </c>
    </row>
    <row r="894" spans="1:15">
      <c r="A894" t="s">
        <v>48</v>
      </c>
      <c r="B894" s="34">
        <v>40035</v>
      </c>
      <c r="C894">
        <v>5</v>
      </c>
      <c r="D894">
        <v>1.262902</v>
      </c>
      <c r="E894">
        <v>1.1592480000000001</v>
      </c>
      <c r="F894">
        <v>0.103654</v>
      </c>
      <c r="G894">
        <v>74</v>
      </c>
      <c r="H894">
        <v>-0.26009080000000001</v>
      </c>
      <c r="I894">
        <v>-4.5187400000000003E-2</v>
      </c>
      <c r="J894">
        <v>0.103654</v>
      </c>
      <c r="K894">
        <v>0.25249539999999998</v>
      </c>
      <c r="L894">
        <v>0.4673988</v>
      </c>
      <c r="M894">
        <v>0.28383160000000002</v>
      </c>
      <c r="N894">
        <v>8.0560400000000004E-2</v>
      </c>
      <c r="O894">
        <v>35</v>
      </c>
    </row>
    <row r="895" spans="1:15">
      <c r="A895" t="s">
        <v>48</v>
      </c>
      <c r="B895" s="34">
        <v>40035</v>
      </c>
      <c r="C895">
        <v>6</v>
      </c>
      <c r="D895">
        <v>1.2785059999999999</v>
      </c>
      <c r="E895">
        <v>1.2159979999999999</v>
      </c>
      <c r="F895">
        <v>6.2507999999999994E-2</v>
      </c>
      <c r="G895">
        <v>73.5</v>
      </c>
      <c r="H895">
        <v>-0.30123680000000003</v>
      </c>
      <c r="I895">
        <v>-8.6333400000000005E-2</v>
      </c>
      <c r="J895">
        <v>6.2507999999999994E-2</v>
      </c>
      <c r="K895">
        <v>0.21134939999999999</v>
      </c>
      <c r="L895">
        <v>0.42625279999999999</v>
      </c>
      <c r="M895">
        <v>0.28383160000000002</v>
      </c>
      <c r="N895">
        <v>8.0560400000000004E-2</v>
      </c>
      <c r="O895">
        <v>35</v>
      </c>
    </row>
    <row r="896" spans="1:15">
      <c r="A896" t="s">
        <v>48</v>
      </c>
      <c r="B896" s="34">
        <v>40035</v>
      </c>
      <c r="C896">
        <v>7</v>
      </c>
      <c r="D896">
        <v>1.1449879999999999</v>
      </c>
      <c r="E896">
        <v>1.1255729999999999</v>
      </c>
      <c r="F896">
        <v>1.94159E-2</v>
      </c>
      <c r="G896">
        <v>74</v>
      </c>
      <c r="H896">
        <v>-0.34432889999999999</v>
      </c>
      <c r="I896">
        <v>-0.1294256</v>
      </c>
      <c r="J896">
        <v>1.94159E-2</v>
      </c>
      <c r="K896">
        <v>0.1682573</v>
      </c>
      <c r="L896">
        <v>0.38316070000000002</v>
      </c>
      <c r="M896">
        <v>0.28383160000000002</v>
      </c>
      <c r="N896">
        <v>8.0560400000000004E-2</v>
      </c>
      <c r="O896">
        <v>35</v>
      </c>
    </row>
    <row r="897" spans="1:15">
      <c r="A897" t="s">
        <v>48</v>
      </c>
      <c r="B897" s="34">
        <v>40035</v>
      </c>
      <c r="C897">
        <v>8</v>
      </c>
      <c r="D897">
        <v>1.438212</v>
      </c>
      <c r="E897">
        <v>1.3244279999999999</v>
      </c>
      <c r="F897">
        <v>0.11378389999999999</v>
      </c>
      <c r="G897">
        <v>75</v>
      </c>
      <c r="H897">
        <v>-0.24996090000000001</v>
      </c>
      <c r="I897">
        <v>-3.5057499999999998E-2</v>
      </c>
      <c r="J897">
        <v>0.11378389999999999</v>
      </c>
      <c r="K897">
        <v>0.26262530000000001</v>
      </c>
      <c r="L897">
        <v>0.47752869999999997</v>
      </c>
      <c r="M897">
        <v>0.28383160000000002</v>
      </c>
      <c r="N897">
        <v>8.0560400000000004E-2</v>
      </c>
      <c r="O897">
        <v>35</v>
      </c>
    </row>
    <row r="898" spans="1:15">
      <c r="A898" t="s">
        <v>48</v>
      </c>
      <c r="B898" s="34">
        <v>40035</v>
      </c>
      <c r="C898">
        <v>9</v>
      </c>
      <c r="D898">
        <v>2.1383399999999999</v>
      </c>
      <c r="E898">
        <v>1.906029</v>
      </c>
      <c r="F898">
        <v>0.23231080000000001</v>
      </c>
      <c r="G898">
        <v>79.5</v>
      </c>
      <c r="H898">
        <v>-0.131434</v>
      </c>
      <c r="I898">
        <v>8.3469399999999999E-2</v>
      </c>
      <c r="J898">
        <v>0.23231080000000001</v>
      </c>
      <c r="K898">
        <v>0.3811522</v>
      </c>
      <c r="L898">
        <v>0.59605560000000002</v>
      </c>
      <c r="M898">
        <v>0.28383160000000002</v>
      </c>
      <c r="N898">
        <v>8.0560400000000004E-2</v>
      </c>
      <c r="O898">
        <v>35</v>
      </c>
    </row>
    <row r="899" spans="1:15">
      <c r="A899" t="s">
        <v>48</v>
      </c>
      <c r="B899" s="34">
        <v>40035</v>
      </c>
      <c r="C899">
        <v>10</v>
      </c>
      <c r="D899">
        <v>2.8161619999999998</v>
      </c>
      <c r="E899">
        <v>2.4477479999999998</v>
      </c>
      <c r="F899">
        <v>0.3684135</v>
      </c>
      <c r="G899">
        <v>83.5</v>
      </c>
      <c r="H899">
        <v>4.6686999999999996E-3</v>
      </c>
      <c r="I899">
        <v>0.21957209999999999</v>
      </c>
      <c r="J899">
        <v>0.3684135</v>
      </c>
      <c r="K899">
        <v>0.51725489999999996</v>
      </c>
      <c r="L899">
        <v>0.73215819999999998</v>
      </c>
      <c r="M899">
        <v>0.28383160000000002</v>
      </c>
      <c r="N899">
        <v>8.0560400000000004E-2</v>
      </c>
      <c r="O899">
        <v>35</v>
      </c>
    </row>
    <row r="900" spans="1:15">
      <c r="A900" t="s">
        <v>48</v>
      </c>
      <c r="B900" s="34">
        <v>40035</v>
      </c>
      <c r="C900">
        <v>11</v>
      </c>
      <c r="D900">
        <v>3.5358939999999999</v>
      </c>
      <c r="E900">
        <v>3.218953</v>
      </c>
      <c r="F900">
        <v>0.31694070000000002</v>
      </c>
      <c r="G900">
        <v>87</v>
      </c>
      <c r="H900">
        <v>-4.6804100000000001E-2</v>
      </c>
      <c r="I900">
        <v>0.1680992</v>
      </c>
      <c r="J900">
        <v>0.31694070000000002</v>
      </c>
      <c r="K900">
        <v>0.46578209999999998</v>
      </c>
      <c r="L900">
        <v>0.68068550000000005</v>
      </c>
      <c r="M900">
        <v>0.28383160000000002</v>
      </c>
      <c r="N900">
        <v>8.0560400000000004E-2</v>
      </c>
      <c r="O900">
        <v>35</v>
      </c>
    </row>
    <row r="901" spans="1:15">
      <c r="A901" t="s">
        <v>48</v>
      </c>
      <c r="B901" s="34">
        <v>40035</v>
      </c>
      <c r="C901">
        <v>12</v>
      </c>
      <c r="D901">
        <v>3.667608</v>
      </c>
      <c r="E901">
        <v>3.4284520000000001</v>
      </c>
      <c r="F901">
        <v>0.23915639999999999</v>
      </c>
      <c r="G901">
        <v>91</v>
      </c>
      <c r="H901">
        <v>-0.1245884</v>
      </c>
      <c r="I901">
        <v>9.0315000000000006E-2</v>
      </c>
      <c r="J901">
        <v>0.23915639999999999</v>
      </c>
      <c r="K901">
        <v>0.3879978</v>
      </c>
      <c r="L901">
        <v>0.60290120000000003</v>
      </c>
      <c r="M901">
        <v>0.28383160000000002</v>
      </c>
      <c r="N901">
        <v>8.0560400000000004E-2</v>
      </c>
      <c r="O901">
        <v>35</v>
      </c>
    </row>
    <row r="902" spans="1:15">
      <c r="A902" t="s">
        <v>48</v>
      </c>
      <c r="B902" s="34">
        <v>40035</v>
      </c>
      <c r="C902">
        <v>13</v>
      </c>
      <c r="D902">
        <v>3.636663</v>
      </c>
      <c r="E902">
        <v>3.486408</v>
      </c>
      <c r="F902">
        <v>0.1502551</v>
      </c>
      <c r="G902">
        <v>93.5</v>
      </c>
      <c r="H902">
        <v>-0.2134897</v>
      </c>
      <c r="I902">
        <v>1.4136000000000001E-3</v>
      </c>
      <c r="J902">
        <v>0.1502551</v>
      </c>
      <c r="K902">
        <v>0.29909649999999999</v>
      </c>
      <c r="L902">
        <v>0.51399980000000001</v>
      </c>
      <c r="M902">
        <v>0.28383160000000002</v>
      </c>
      <c r="N902">
        <v>8.0560400000000004E-2</v>
      </c>
      <c r="O902">
        <v>35</v>
      </c>
    </row>
    <row r="903" spans="1:15">
      <c r="A903" t="s">
        <v>48</v>
      </c>
      <c r="B903" s="34">
        <v>40035</v>
      </c>
      <c r="C903">
        <v>14</v>
      </c>
      <c r="D903">
        <v>3.7251750000000001</v>
      </c>
      <c r="E903">
        <v>3.5216720000000001</v>
      </c>
      <c r="F903">
        <v>0.20350380000000001</v>
      </c>
      <c r="G903">
        <v>95.5</v>
      </c>
      <c r="H903">
        <v>-0.16024099999999999</v>
      </c>
      <c r="I903">
        <v>5.4662299999999997E-2</v>
      </c>
      <c r="J903">
        <v>0.20350380000000001</v>
      </c>
      <c r="K903">
        <v>0.35234520000000003</v>
      </c>
      <c r="L903">
        <v>0.56724850000000004</v>
      </c>
      <c r="M903">
        <v>0.28383160000000002</v>
      </c>
      <c r="N903">
        <v>8.0560400000000004E-2</v>
      </c>
      <c r="O903">
        <v>35</v>
      </c>
    </row>
    <row r="904" spans="1:15">
      <c r="A904" t="s">
        <v>48</v>
      </c>
      <c r="B904" s="34">
        <v>40035</v>
      </c>
      <c r="C904">
        <v>15</v>
      </c>
      <c r="D904">
        <v>3.7245520000000001</v>
      </c>
      <c r="E904">
        <v>2.998472</v>
      </c>
      <c r="F904">
        <v>0.72607969999999999</v>
      </c>
      <c r="G904">
        <v>96.5</v>
      </c>
      <c r="H904">
        <v>0.36233490000000002</v>
      </c>
      <c r="I904">
        <v>0.57723829999999998</v>
      </c>
      <c r="J904">
        <v>0.72607969999999999</v>
      </c>
      <c r="K904">
        <v>0.87492110000000001</v>
      </c>
      <c r="L904">
        <v>1.0898239999999999</v>
      </c>
      <c r="M904">
        <v>0.28383160000000002</v>
      </c>
      <c r="N904">
        <v>8.0560400000000004E-2</v>
      </c>
      <c r="O904">
        <v>35</v>
      </c>
    </row>
    <row r="905" spans="1:15">
      <c r="A905" t="s">
        <v>48</v>
      </c>
      <c r="B905" s="34">
        <v>40035</v>
      </c>
      <c r="C905">
        <v>16</v>
      </c>
      <c r="D905">
        <v>3.6619679999999999</v>
      </c>
      <c r="E905">
        <v>2.9884849999999998</v>
      </c>
      <c r="F905">
        <v>0.67348350000000001</v>
      </c>
      <c r="G905">
        <v>97.5</v>
      </c>
      <c r="H905">
        <v>0.30973869999999998</v>
      </c>
      <c r="I905">
        <v>0.5246421</v>
      </c>
      <c r="J905">
        <v>0.67348350000000001</v>
      </c>
      <c r="K905">
        <v>0.82232490000000003</v>
      </c>
      <c r="L905">
        <v>1.037228</v>
      </c>
      <c r="M905">
        <v>0.28383160000000002</v>
      </c>
      <c r="N905">
        <v>8.0560400000000004E-2</v>
      </c>
      <c r="O905">
        <v>35</v>
      </c>
    </row>
    <row r="906" spans="1:15">
      <c r="A906" t="s">
        <v>48</v>
      </c>
      <c r="B906" s="34">
        <v>40035</v>
      </c>
      <c r="C906">
        <v>17</v>
      </c>
      <c r="D906">
        <v>3.3877160000000002</v>
      </c>
      <c r="E906">
        <v>2.7135020000000001</v>
      </c>
      <c r="F906">
        <v>0.67421410000000004</v>
      </c>
      <c r="G906">
        <v>98.5</v>
      </c>
      <c r="H906">
        <v>0.3104693</v>
      </c>
      <c r="I906">
        <v>0.52537270000000003</v>
      </c>
      <c r="J906">
        <v>0.67421410000000004</v>
      </c>
      <c r="K906">
        <v>0.8230556</v>
      </c>
      <c r="L906">
        <v>1.0379590000000001</v>
      </c>
      <c r="M906">
        <v>0.28383160000000002</v>
      </c>
      <c r="N906">
        <v>8.0560400000000004E-2</v>
      </c>
      <c r="O906">
        <v>35</v>
      </c>
    </row>
    <row r="907" spans="1:15">
      <c r="A907" t="s">
        <v>48</v>
      </c>
      <c r="B907" s="34">
        <v>40035</v>
      </c>
      <c r="C907">
        <v>18</v>
      </c>
      <c r="D907">
        <v>3.3441779999999999</v>
      </c>
      <c r="E907">
        <v>2.5767859999999998</v>
      </c>
      <c r="F907">
        <v>0.76739159999999995</v>
      </c>
      <c r="G907">
        <v>99</v>
      </c>
      <c r="H907">
        <v>0.40364679999999997</v>
      </c>
      <c r="I907">
        <v>0.61855020000000005</v>
      </c>
      <c r="J907">
        <v>0.76739159999999995</v>
      </c>
      <c r="K907">
        <v>0.91623310000000002</v>
      </c>
      <c r="L907">
        <v>1.1311359999999999</v>
      </c>
      <c r="M907">
        <v>0.28383160000000002</v>
      </c>
      <c r="N907">
        <v>8.0560400000000004E-2</v>
      </c>
      <c r="O907">
        <v>35</v>
      </c>
    </row>
    <row r="908" spans="1:15">
      <c r="A908" t="s">
        <v>48</v>
      </c>
      <c r="B908" s="34">
        <v>40035</v>
      </c>
      <c r="C908">
        <v>19</v>
      </c>
      <c r="D908">
        <v>3.338387</v>
      </c>
      <c r="E908">
        <v>3.4877060000000002</v>
      </c>
      <c r="F908">
        <v>-0.1493196</v>
      </c>
      <c r="G908">
        <v>98</v>
      </c>
      <c r="H908">
        <v>-0.51306439999999998</v>
      </c>
      <c r="I908">
        <v>-0.29816100000000001</v>
      </c>
      <c r="J908">
        <v>-0.1493196</v>
      </c>
      <c r="K908">
        <v>-4.7820000000000002E-4</v>
      </c>
      <c r="L908">
        <v>0.21442520000000001</v>
      </c>
      <c r="M908">
        <v>0.28383160000000002</v>
      </c>
      <c r="N908">
        <v>8.0560400000000004E-2</v>
      </c>
      <c r="O908">
        <v>35</v>
      </c>
    </row>
    <row r="909" spans="1:15">
      <c r="A909" t="s">
        <v>48</v>
      </c>
      <c r="B909" s="34">
        <v>40035</v>
      </c>
      <c r="C909">
        <v>20</v>
      </c>
      <c r="D909">
        <v>3.0956709999999998</v>
      </c>
      <c r="E909">
        <v>3.054001</v>
      </c>
      <c r="F909">
        <v>4.1669299999999999E-2</v>
      </c>
      <c r="G909">
        <v>96</v>
      </c>
      <c r="H909">
        <v>-0.32207550000000001</v>
      </c>
      <c r="I909">
        <v>-0.10717210000000001</v>
      </c>
      <c r="J909">
        <v>4.1669299999999999E-2</v>
      </c>
      <c r="K909">
        <v>0.19051070000000001</v>
      </c>
      <c r="L909">
        <v>0.4054141</v>
      </c>
      <c r="M909">
        <v>0.28383160000000002</v>
      </c>
      <c r="N909">
        <v>8.0560400000000004E-2</v>
      </c>
      <c r="O909">
        <v>35</v>
      </c>
    </row>
    <row r="910" spans="1:15">
      <c r="A910" t="s">
        <v>48</v>
      </c>
      <c r="B910" s="34">
        <v>40035</v>
      </c>
      <c r="C910">
        <v>21</v>
      </c>
      <c r="D910">
        <v>2.6864439999999998</v>
      </c>
      <c r="E910">
        <v>2.7169129999999999</v>
      </c>
      <c r="F910">
        <v>-3.0469099999999999E-2</v>
      </c>
      <c r="G910">
        <v>93</v>
      </c>
      <c r="H910">
        <v>-0.39421390000000001</v>
      </c>
      <c r="I910">
        <v>-0.17931050000000001</v>
      </c>
      <c r="J910">
        <v>-3.0469099999999999E-2</v>
      </c>
      <c r="K910">
        <v>0.1183723</v>
      </c>
      <c r="L910">
        <v>0.33327570000000001</v>
      </c>
      <c r="M910">
        <v>0.28383160000000002</v>
      </c>
      <c r="N910">
        <v>8.0560400000000004E-2</v>
      </c>
      <c r="O910">
        <v>35</v>
      </c>
    </row>
    <row r="911" spans="1:15">
      <c r="A911" t="s">
        <v>48</v>
      </c>
      <c r="B911" s="34">
        <v>40035</v>
      </c>
      <c r="C911">
        <v>22</v>
      </c>
      <c r="D911">
        <v>2.336449</v>
      </c>
      <c r="E911">
        <v>2.3752810000000002</v>
      </c>
      <c r="F911">
        <v>-3.8832400000000003E-2</v>
      </c>
      <c r="G911">
        <v>89.5</v>
      </c>
      <c r="H911">
        <v>-0.40257720000000002</v>
      </c>
      <c r="I911">
        <v>-0.1876738</v>
      </c>
      <c r="J911">
        <v>-3.8832400000000003E-2</v>
      </c>
      <c r="K911">
        <v>0.1100091</v>
      </c>
      <c r="L911">
        <v>0.32491239999999999</v>
      </c>
      <c r="M911">
        <v>0.28383160000000002</v>
      </c>
      <c r="N911">
        <v>8.0560400000000004E-2</v>
      </c>
      <c r="O911">
        <v>35</v>
      </c>
    </row>
    <row r="912" spans="1:15">
      <c r="A912" t="s">
        <v>48</v>
      </c>
      <c r="B912" s="34">
        <v>40035</v>
      </c>
      <c r="C912">
        <v>23</v>
      </c>
      <c r="D912">
        <v>1.791288</v>
      </c>
      <c r="E912">
        <v>1.878962</v>
      </c>
      <c r="F912">
        <v>-8.7673799999999996E-2</v>
      </c>
      <c r="G912">
        <v>86</v>
      </c>
      <c r="H912">
        <v>-0.4514186</v>
      </c>
      <c r="I912">
        <v>-0.23651520000000001</v>
      </c>
      <c r="J912">
        <v>-8.7673799999999996E-2</v>
      </c>
      <c r="K912">
        <v>6.1167600000000003E-2</v>
      </c>
      <c r="L912">
        <v>0.27607100000000001</v>
      </c>
      <c r="M912">
        <v>0.28383160000000002</v>
      </c>
      <c r="N912">
        <v>8.0560400000000004E-2</v>
      </c>
      <c r="O912">
        <v>35</v>
      </c>
    </row>
    <row r="913" spans="1:15">
      <c r="A913" t="s">
        <v>48</v>
      </c>
      <c r="B913" s="34">
        <v>40035</v>
      </c>
      <c r="C913">
        <v>24</v>
      </c>
      <c r="D913">
        <v>1.664137</v>
      </c>
      <c r="E913">
        <v>1.637677</v>
      </c>
      <c r="F913">
        <v>2.6460000000000001E-2</v>
      </c>
      <c r="G913">
        <v>85</v>
      </c>
      <c r="H913">
        <v>-0.3372848</v>
      </c>
      <c r="I913">
        <v>-0.1223814</v>
      </c>
      <c r="J913">
        <v>2.6460000000000001E-2</v>
      </c>
      <c r="K913">
        <v>0.1753014</v>
      </c>
      <c r="L913">
        <v>0.39020480000000002</v>
      </c>
      <c r="M913">
        <v>0.28383160000000002</v>
      </c>
      <c r="N913">
        <v>8.0560400000000004E-2</v>
      </c>
      <c r="O913">
        <v>35</v>
      </c>
    </row>
    <row r="914" spans="1:15">
      <c r="A914" t="s">
        <v>48</v>
      </c>
      <c r="B914" s="34">
        <v>40036</v>
      </c>
      <c r="C914">
        <v>1</v>
      </c>
      <c r="D914">
        <v>1.4912639999999999</v>
      </c>
      <c r="E914">
        <v>1.499622</v>
      </c>
      <c r="F914">
        <v>-8.3580000000000008E-3</v>
      </c>
      <c r="G914">
        <v>83</v>
      </c>
      <c r="H914">
        <v>-0.37210280000000001</v>
      </c>
      <c r="I914">
        <v>-0.15719939999999999</v>
      </c>
      <c r="J914">
        <v>-8.3580000000000008E-3</v>
      </c>
      <c r="K914">
        <v>0.14048340000000001</v>
      </c>
      <c r="L914">
        <v>0.3553868</v>
      </c>
      <c r="M914">
        <v>0.28383160000000002</v>
      </c>
      <c r="N914">
        <v>8.0560400000000004E-2</v>
      </c>
      <c r="O914">
        <v>35</v>
      </c>
    </row>
    <row r="915" spans="1:15">
      <c r="A915" t="s">
        <v>48</v>
      </c>
      <c r="B915" s="34">
        <v>40036</v>
      </c>
      <c r="C915">
        <v>2</v>
      </c>
      <c r="D915">
        <v>1.4199040000000001</v>
      </c>
      <c r="E915">
        <v>1.4024380000000001</v>
      </c>
      <c r="F915">
        <v>1.7466300000000001E-2</v>
      </c>
      <c r="G915">
        <v>79.5</v>
      </c>
      <c r="H915">
        <v>-0.34627849999999999</v>
      </c>
      <c r="I915">
        <v>-0.13137509999999999</v>
      </c>
      <c r="J915">
        <v>1.7466300000000001E-2</v>
      </c>
      <c r="K915">
        <v>0.1663077</v>
      </c>
      <c r="L915">
        <v>0.38121110000000002</v>
      </c>
      <c r="M915">
        <v>0.28383160000000002</v>
      </c>
      <c r="N915">
        <v>8.0560400000000004E-2</v>
      </c>
      <c r="O915">
        <v>35</v>
      </c>
    </row>
    <row r="916" spans="1:15">
      <c r="A916" t="s">
        <v>48</v>
      </c>
      <c r="B916" s="34">
        <v>40036</v>
      </c>
      <c r="C916">
        <v>3</v>
      </c>
      <c r="D916">
        <v>1.3751690000000001</v>
      </c>
      <c r="E916">
        <v>1.323061</v>
      </c>
      <c r="F916">
        <v>5.2108500000000002E-2</v>
      </c>
      <c r="G916">
        <v>77.5</v>
      </c>
      <c r="H916">
        <v>-0.31163629999999998</v>
      </c>
      <c r="I916">
        <v>-9.6733E-2</v>
      </c>
      <c r="J916">
        <v>5.2108500000000002E-2</v>
      </c>
      <c r="K916">
        <v>0.20094989999999999</v>
      </c>
      <c r="L916">
        <v>0.41585319999999998</v>
      </c>
      <c r="M916">
        <v>0.28383160000000002</v>
      </c>
      <c r="N916">
        <v>8.0560400000000004E-2</v>
      </c>
      <c r="O916">
        <v>35</v>
      </c>
    </row>
    <row r="917" spans="1:15">
      <c r="A917" t="s">
        <v>48</v>
      </c>
      <c r="B917" s="34">
        <v>40036</v>
      </c>
      <c r="C917">
        <v>4</v>
      </c>
      <c r="D917">
        <v>1.2935190000000001</v>
      </c>
      <c r="E917">
        <v>1.252853</v>
      </c>
      <c r="F917">
        <v>4.0666000000000001E-2</v>
      </c>
      <c r="G917">
        <v>76</v>
      </c>
      <c r="H917">
        <v>-0.3230788</v>
      </c>
      <c r="I917">
        <v>-0.10817549999999999</v>
      </c>
      <c r="J917">
        <v>4.0666000000000001E-2</v>
      </c>
      <c r="K917">
        <v>0.18950739999999999</v>
      </c>
      <c r="L917">
        <v>0.40441070000000001</v>
      </c>
      <c r="M917">
        <v>0.28383160000000002</v>
      </c>
      <c r="N917">
        <v>8.0560400000000004E-2</v>
      </c>
      <c r="O917">
        <v>35</v>
      </c>
    </row>
    <row r="918" spans="1:15">
      <c r="A918" t="s">
        <v>48</v>
      </c>
      <c r="B918" s="34">
        <v>40036</v>
      </c>
      <c r="C918">
        <v>5</v>
      </c>
      <c r="D918">
        <v>1.278594</v>
      </c>
      <c r="E918">
        <v>1.2078960000000001</v>
      </c>
      <c r="F918">
        <v>7.0697800000000005E-2</v>
      </c>
      <c r="G918">
        <v>75.5</v>
      </c>
      <c r="H918">
        <v>-0.293047</v>
      </c>
      <c r="I918">
        <v>-7.8143599999999994E-2</v>
      </c>
      <c r="J918">
        <v>7.0697800000000005E-2</v>
      </c>
      <c r="K918">
        <v>0.21953919999999999</v>
      </c>
      <c r="L918">
        <v>0.43444250000000001</v>
      </c>
      <c r="M918">
        <v>0.28383160000000002</v>
      </c>
      <c r="N918">
        <v>8.0560400000000004E-2</v>
      </c>
      <c r="O918">
        <v>35</v>
      </c>
    </row>
    <row r="919" spans="1:15">
      <c r="A919" t="s">
        <v>48</v>
      </c>
      <c r="B919" s="34">
        <v>40036</v>
      </c>
      <c r="C919">
        <v>6</v>
      </c>
      <c r="D919">
        <v>1.2818510000000001</v>
      </c>
      <c r="E919">
        <v>1.254003</v>
      </c>
      <c r="F919">
        <v>2.7847500000000001E-2</v>
      </c>
      <c r="G919">
        <v>74.5</v>
      </c>
      <c r="H919">
        <v>-0.33589730000000001</v>
      </c>
      <c r="I919">
        <v>-0.1209939</v>
      </c>
      <c r="J919">
        <v>2.7847500000000001E-2</v>
      </c>
      <c r="K919">
        <v>0.17668890000000001</v>
      </c>
      <c r="L919">
        <v>0.3915923</v>
      </c>
      <c r="M919">
        <v>0.28383160000000002</v>
      </c>
      <c r="N919">
        <v>8.0560400000000004E-2</v>
      </c>
      <c r="O919">
        <v>35</v>
      </c>
    </row>
    <row r="920" spans="1:15">
      <c r="A920" t="s">
        <v>48</v>
      </c>
      <c r="B920" s="34">
        <v>40036</v>
      </c>
      <c r="C920">
        <v>7</v>
      </c>
      <c r="D920">
        <v>1.135057</v>
      </c>
      <c r="E920">
        <v>1.1681619999999999</v>
      </c>
      <c r="F920">
        <v>-3.31049E-2</v>
      </c>
      <c r="G920">
        <v>75</v>
      </c>
      <c r="H920">
        <v>-0.39684970000000003</v>
      </c>
      <c r="I920">
        <v>-0.18194640000000001</v>
      </c>
      <c r="J920">
        <v>-3.31049E-2</v>
      </c>
      <c r="K920">
        <v>0.11573650000000001</v>
      </c>
      <c r="L920">
        <v>0.33063979999999998</v>
      </c>
      <c r="M920">
        <v>0.28383160000000002</v>
      </c>
      <c r="N920">
        <v>8.0560400000000004E-2</v>
      </c>
      <c r="O920">
        <v>35</v>
      </c>
    </row>
    <row r="921" spans="1:15">
      <c r="A921" t="s">
        <v>48</v>
      </c>
      <c r="B921" s="34">
        <v>40036</v>
      </c>
      <c r="C921">
        <v>8</v>
      </c>
      <c r="D921">
        <v>1.5018910000000001</v>
      </c>
      <c r="E921">
        <v>1.4212199999999999</v>
      </c>
      <c r="F921">
        <v>8.0670800000000001E-2</v>
      </c>
      <c r="G921">
        <v>79</v>
      </c>
      <c r="H921">
        <v>-0.28307399999999999</v>
      </c>
      <c r="I921">
        <v>-6.8170700000000001E-2</v>
      </c>
      <c r="J921">
        <v>8.0670800000000001E-2</v>
      </c>
      <c r="K921">
        <v>0.2295122</v>
      </c>
      <c r="L921">
        <v>0.44441550000000002</v>
      </c>
      <c r="M921">
        <v>0.28383160000000002</v>
      </c>
      <c r="N921">
        <v>8.0560400000000004E-2</v>
      </c>
      <c r="O921">
        <v>35</v>
      </c>
    </row>
    <row r="922" spans="1:15">
      <c r="A922" t="s">
        <v>48</v>
      </c>
      <c r="B922" s="34">
        <v>40036</v>
      </c>
      <c r="C922">
        <v>9</v>
      </c>
      <c r="D922">
        <v>2.4444520000000001</v>
      </c>
      <c r="E922">
        <v>2.1362770000000002</v>
      </c>
      <c r="F922">
        <v>0.30817509999999998</v>
      </c>
      <c r="G922">
        <v>85</v>
      </c>
      <c r="H922">
        <v>-5.5569599999999997E-2</v>
      </c>
      <c r="I922">
        <v>0.15933369999999999</v>
      </c>
      <c r="J922">
        <v>0.30817509999999998</v>
      </c>
      <c r="K922">
        <v>0.4570166</v>
      </c>
      <c r="L922">
        <v>0.67191990000000001</v>
      </c>
      <c r="M922">
        <v>0.28383160000000002</v>
      </c>
      <c r="N922">
        <v>8.0560400000000004E-2</v>
      </c>
      <c r="O922">
        <v>35</v>
      </c>
    </row>
    <row r="923" spans="1:15">
      <c r="A923" t="s">
        <v>48</v>
      </c>
      <c r="B923" s="34">
        <v>40036</v>
      </c>
      <c r="C923">
        <v>10</v>
      </c>
      <c r="D923">
        <v>3.1312410000000002</v>
      </c>
      <c r="E923">
        <v>2.7809089999999999</v>
      </c>
      <c r="F923">
        <v>0.35033160000000002</v>
      </c>
      <c r="G923">
        <v>89.5</v>
      </c>
      <c r="H923">
        <v>-1.34132E-2</v>
      </c>
      <c r="I923">
        <v>0.20149020000000001</v>
      </c>
      <c r="J923">
        <v>0.35033160000000002</v>
      </c>
      <c r="K923">
        <v>0.49917299999999998</v>
      </c>
      <c r="L923">
        <v>0.71407639999999994</v>
      </c>
      <c r="M923">
        <v>0.28383160000000002</v>
      </c>
      <c r="N923">
        <v>8.0560400000000004E-2</v>
      </c>
      <c r="O923">
        <v>35</v>
      </c>
    </row>
    <row r="924" spans="1:15">
      <c r="A924" t="s">
        <v>48</v>
      </c>
      <c r="B924" s="34">
        <v>40036</v>
      </c>
      <c r="C924">
        <v>11</v>
      </c>
      <c r="D924">
        <v>3.8856630000000001</v>
      </c>
      <c r="E924">
        <v>3.580511</v>
      </c>
      <c r="F924">
        <v>0.30515219999999998</v>
      </c>
      <c r="G924">
        <v>92.5</v>
      </c>
      <c r="H924">
        <v>-5.8592600000000002E-2</v>
      </c>
      <c r="I924">
        <v>0.1563108</v>
      </c>
      <c r="J924">
        <v>0.30515219999999998</v>
      </c>
      <c r="K924">
        <v>0.4539936</v>
      </c>
      <c r="L924">
        <v>0.66889699999999996</v>
      </c>
      <c r="M924">
        <v>0.28383160000000002</v>
      </c>
      <c r="N924">
        <v>8.0560400000000004E-2</v>
      </c>
      <c r="O924">
        <v>35</v>
      </c>
    </row>
    <row r="925" spans="1:15">
      <c r="A925" t="s">
        <v>48</v>
      </c>
      <c r="B925" s="34">
        <v>40036</v>
      </c>
      <c r="C925">
        <v>12</v>
      </c>
      <c r="D925">
        <v>3.941738</v>
      </c>
      <c r="E925">
        <v>3.723878</v>
      </c>
      <c r="F925">
        <v>0.21785959999999999</v>
      </c>
      <c r="G925">
        <v>94.5</v>
      </c>
      <c r="H925">
        <v>-0.14588519999999999</v>
      </c>
      <c r="I925">
        <v>6.9018200000000002E-2</v>
      </c>
      <c r="J925">
        <v>0.21785959999999999</v>
      </c>
      <c r="K925">
        <v>0.366701</v>
      </c>
      <c r="L925">
        <v>0.58160440000000002</v>
      </c>
      <c r="M925">
        <v>0.28383160000000002</v>
      </c>
      <c r="N925">
        <v>8.0560400000000004E-2</v>
      </c>
      <c r="O925">
        <v>35</v>
      </c>
    </row>
    <row r="926" spans="1:15">
      <c r="A926" t="s">
        <v>48</v>
      </c>
      <c r="B926" s="34">
        <v>40036</v>
      </c>
      <c r="C926">
        <v>13</v>
      </c>
      <c r="D926">
        <v>3.8721739999999998</v>
      </c>
      <c r="E926">
        <v>3.697654</v>
      </c>
      <c r="F926">
        <v>0.1745198</v>
      </c>
      <c r="G926">
        <v>96.5</v>
      </c>
      <c r="H926">
        <v>-0.189225</v>
      </c>
      <c r="I926">
        <v>2.5678400000000001E-2</v>
      </c>
      <c r="J926">
        <v>0.1745198</v>
      </c>
      <c r="K926">
        <v>0.32336120000000002</v>
      </c>
      <c r="L926">
        <v>0.53826459999999998</v>
      </c>
      <c r="M926">
        <v>0.28383160000000002</v>
      </c>
      <c r="N926">
        <v>8.0560400000000004E-2</v>
      </c>
      <c r="O926">
        <v>35</v>
      </c>
    </row>
    <row r="927" spans="1:15">
      <c r="A927" t="s">
        <v>48</v>
      </c>
      <c r="B927" s="34">
        <v>40036</v>
      </c>
      <c r="C927">
        <v>14</v>
      </c>
      <c r="D927">
        <v>3.9682230000000001</v>
      </c>
      <c r="E927">
        <v>3.6831429999999998</v>
      </c>
      <c r="F927">
        <v>0.28508</v>
      </c>
      <c r="G927">
        <v>98.5</v>
      </c>
      <c r="H927">
        <v>-7.8664800000000007E-2</v>
      </c>
      <c r="I927">
        <v>0.13623859999999999</v>
      </c>
      <c r="J927">
        <v>0.28508</v>
      </c>
      <c r="K927">
        <v>0.43392140000000001</v>
      </c>
      <c r="L927">
        <v>0.64882479999999998</v>
      </c>
      <c r="M927">
        <v>0.28383160000000002</v>
      </c>
      <c r="N927">
        <v>8.0560400000000004E-2</v>
      </c>
      <c r="O927">
        <v>35</v>
      </c>
    </row>
    <row r="928" spans="1:15">
      <c r="A928" t="s">
        <v>48</v>
      </c>
      <c r="B928" s="34">
        <v>40036</v>
      </c>
      <c r="C928">
        <v>15</v>
      </c>
      <c r="D928">
        <v>3.9270960000000001</v>
      </c>
      <c r="E928">
        <v>3.4269539999999998</v>
      </c>
      <c r="F928">
        <v>0.50014179999999997</v>
      </c>
      <c r="G928">
        <v>99.5</v>
      </c>
      <c r="H928">
        <v>0.13639699999999999</v>
      </c>
      <c r="I928">
        <v>0.35130040000000001</v>
      </c>
      <c r="J928">
        <v>0.50014179999999997</v>
      </c>
      <c r="K928">
        <v>0.64898319999999998</v>
      </c>
      <c r="L928">
        <v>0.86388659999999995</v>
      </c>
      <c r="M928">
        <v>0.28383160000000002</v>
      </c>
      <c r="N928">
        <v>8.0560400000000004E-2</v>
      </c>
      <c r="O928">
        <v>35</v>
      </c>
    </row>
    <row r="929" spans="1:15">
      <c r="A929" t="s">
        <v>48</v>
      </c>
      <c r="B929" s="34">
        <v>40036</v>
      </c>
      <c r="C929">
        <v>16</v>
      </c>
      <c r="D929">
        <v>3.8507069999999999</v>
      </c>
      <c r="E929">
        <v>3.3293659999999998</v>
      </c>
      <c r="F929">
        <v>0.52134049999999998</v>
      </c>
      <c r="G929">
        <v>101</v>
      </c>
      <c r="H929">
        <v>0.15759570000000001</v>
      </c>
      <c r="I929">
        <v>0.37249910000000003</v>
      </c>
      <c r="J929">
        <v>0.52134049999999998</v>
      </c>
      <c r="K929">
        <v>0.6701819</v>
      </c>
      <c r="L929">
        <v>0.88508529999999996</v>
      </c>
      <c r="M929">
        <v>0.28383160000000002</v>
      </c>
      <c r="N929">
        <v>8.0560400000000004E-2</v>
      </c>
      <c r="O929">
        <v>35</v>
      </c>
    </row>
    <row r="930" spans="1:15">
      <c r="A930" t="s">
        <v>48</v>
      </c>
      <c r="B930" s="34">
        <v>40036</v>
      </c>
      <c r="C930">
        <v>17</v>
      </c>
      <c r="D930">
        <v>3.505166</v>
      </c>
      <c r="E930">
        <v>3.0113340000000002</v>
      </c>
      <c r="F930">
        <v>0.49383179999999999</v>
      </c>
      <c r="G930">
        <v>101.5</v>
      </c>
      <c r="H930">
        <v>0.13008700000000001</v>
      </c>
      <c r="I930">
        <v>0.34499039999999997</v>
      </c>
      <c r="J930">
        <v>0.49383179999999999</v>
      </c>
      <c r="K930">
        <v>0.64267319999999994</v>
      </c>
      <c r="L930">
        <v>0.85757649999999996</v>
      </c>
      <c r="M930">
        <v>0.28383160000000002</v>
      </c>
      <c r="N930">
        <v>8.0560400000000004E-2</v>
      </c>
      <c r="O930">
        <v>35</v>
      </c>
    </row>
    <row r="931" spans="1:15">
      <c r="A931" t="s">
        <v>48</v>
      </c>
      <c r="B931" s="34">
        <v>40036</v>
      </c>
      <c r="C931">
        <v>18</v>
      </c>
      <c r="D931">
        <v>3.4711349999999999</v>
      </c>
      <c r="E931">
        <v>2.8482509999999999</v>
      </c>
      <c r="F931">
        <v>0.62288399999999999</v>
      </c>
      <c r="G931">
        <v>102</v>
      </c>
      <c r="H931">
        <v>0.25913920000000001</v>
      </c>
      <c r="I931">
        <v>0.47404259999999998</v>
      </c>
      <c r="J931">
        <v>0.62288399999999999</v>
      </c>
      <c r="K931">
        <v>0.77172549999999995</v>
      </c>
      <c r="L931">
        <v>0.98662879999999997</v>
      </c>
      <c r="M931">
        <v>0.28383160000000002</v>
      </c>
      <c r="N931">
        <v>8.0560400000000004E-2</v>
      </c>
      <c r="O931">
        <v>35</v>
      </c>
    </row>
    <row r="932" spans="1:15">
      <c r="A932" t="s">
        <v>48</v>
      </c>
      <c r="B932" s="34">
        <v>40036</v>
      </c>
      <c r="C932">
        <v>19</v>
      </c>
      <c r="D932">
        <v>3.4463859999999999</v>
      </c>
      <c r="E932">
        <v>3.5027539999999999</v>
      </c>
      <c r="F932">
        <v>-5.6367399999999998E-2</v>
      </c>
      <c r="G932">
        <v>100.5</v>
      </c>
      <c r="H932">
        <v>-0.42011219999999999</v>
      </c>
      <c r="I932">
        <v>-0.2052088</v>
      </c>
      <c r="J932">
        <v>-5.6367399999999998E-2</v>
      </c>
      <c r="K932">
        <v>9.2474000000000001E-2</v>
      </c>
      <c r="L932">
        <v>0.30737740000000002</v>
      </c>
      <c r="M932">
        <v>0.28383160000000002</v>
      </c>
      <c r="N932">
        <v>8.0560400000000004E-2</v>
      </c>
      <c r="O932">
        <v>35</v>
      </c>
    </row>
    <row r="933" spans="1:15">
      <c r="A933" t="s">
        <v>48</v>
      </c>
      <c r="B933" s="34">
        <v>40036</v>
      </c>
      <c r="C933">
        <v>20</v>
      </c>
      <c r="D933">
        <v>3.1216370000000002</v>
      </c>
      <c r="E933">
        <v>3.0042819999999999</v>
      </c>
      <c r="F933">
        <v>0.11735429999999999</v>
      </c>
      <c r="G933">
        <v>97</v>
      </c>
      <c r="H933">
        <v>-0.24639040000000001</v>
      </c>
      <c r="I933">
        <v>-3.1487099999999997E-2</v>
      </c>
      <c r="J933">
        <v>0.11735429999999999</v>
      </c>
      <c r="K933">
        <v>0.26619579999999998</v>
      </c>
      <c r="L933">
        <v>0.4810991</v>
      </c>
      <c r="M933">
        <v>0.28383160000000002</v>
      </c>
      <c r="N933">
        <v>8.0560400000000004E-2</v>
      </c>
      <c r="O933">
        <v>35</v>
      </c>
    </row>
    <row r="934" spans="1:15">
      <c r="A934" t="s">
        <v>48</v>
      </c>
      <c r="B934" s="34">
        <v>40036</v>
      </c>
      <c r="C934">
        <v>21</v>
      </c>
      <c r="D934">
        <v>2.7447249999999999</v>
      </c>
      <c r="E934">
        <v>2.7549980000000001</v>
      </c>
      <c r="F934">
        <v>-1.02731E-2</v>
      </c>
      <c r="G934">
        <v>94.5</v>
      </c>
      <c r="H934">
        <v>-0.37401790000000001</v>
      </c>
      <c r="I934">
        <v>-0.15911449999999999</v>
      </c>
      <c r="J934">
        <v>-1.02731E-2</v>
      </c>
      <c r="K934">
        <v>0.13856830000000001</v>
      </c>
      <c r="L934">
        <v>0.3534717</v>
      </c>
      <c r="M934">
        <v>0.28383160000000002</v>
      </c>
      <c r="N934">
        <v>8.0560400000000004E-2</v>
      </c>
      <c r="O934">
        <v>35</v>
      </c>
    </row>
    <row r="935" spans="1:15">
      <c r="A935" t="s">
        <v>48</v>
      </c>
      <c r="B935" s="34">
        <v>40036</v>
      </c>
      <c r="C935">
        <v>22</v>
      </c>
      <c r="D935">
        <v>2.3823629999999998</v>
      </c>
      <c r="E935">
        <v>2.4123329999999998</v>
      </c>
      <c r="F935">
        <v>-2.9969900000000001E-2</v>
      </c>
      <c r="G935">
        <v>92</v>
      </c>
      <c r="H935">
        <v>-0.39371469999999997</v>
      </c>
      <c r="I935">
        <v>-0.17881130000000001</v>
      </c>
      <c r="J935">
        <v>-2.9969900000000001E-2</v>
      </c>
      <c r="K935">
        <v>0.1188715</v>
      </c>
      <c r="L935">
        <v>0.33377489999999999</v>
      </c>
      <c r="M935">
        <v>0.28383160000000002</v>
      </c>
      <c r="N935">
        <v>8.0560400000000004E-2</v>
      </c>
      <c r="O935">
        <v>35</v>
      </c>
    </row>
    <row r="936" spans="1:15">
      <c r="A936" t="s">
        <v>48</v>
      </c>
      <c r="B936" s="34">
        <v>40036</v>
      </c>
      <c r="C936">
        <v>23</v>
      </c>
      <c r="D936">
        <v>1.8943380000000001</v>
      </c>
      <c r="E936">
        <v>2.0157180000000001</v>
      </c>
      <c r="F936">
        <v>-0.1213801</v>
      </c>
      <c r="G936">
        <v>88.5</v>
      </c>
      <c r="H936">
        <v>-0.48512490000000003</v>
      </c>
      <c r="I936">
        <v>-0.2702215</v>
      </c>
      <c r="J936">
        <v>-0.1213801</v>
      </c>
      <c r="K936">
        <v>2.7461300000000001E-2</v>
      </c>
      <c r="L936">
        <v>0.24236469999999999</v>
      </c>
      <c r="M936">
        <v>0.28383160000000002</v>
      </c>
      <c r="N936">
        <v>8.0560400000000004E-2</v>
      </c>
      <c r="O936">
        <v>35</v>
      </c>
    </row>
    <row r="937" spans="1:15">
      <c r="A937" t="s">
        <v>48</v>
      </c>
      <c r="B937" s="34">
        <v>40036</v>
      </c>
      <c r="C937">
        <v>24</v>
      </c>
      <c r="D937">
        <v>1.6901790000000001</v>
      </c>
      <c r="E937">
        <v>1.695635</v>
      </c>
      <c r="F937">
        <v>-5.4552999999999997E-3</v>
      </c>
      <c r="G937">
        <v>85.5</v>
      </c>
      <c r="H937">
        <v>-0.36920009999999998</v>
      </c>
      <c r="I937">
        <v>-0.15429670000000001</v>
      </c>
      <c r="J937">
        <v>-5.4552999999999997E-3</v>
      </c>
      <c r="K937">
        <v>0.14338609999999999</v>
      </c>
      <c r="L937">
        <v>0.35828949999999998</v>
      </c>
      <c r="M937">
        <v>0.28383160000000002</v>
      </c>
      <c r="N937">
        <v>8.0560400000000004E-2</v>
      </c>
      <c r="O937">
        <v>35</v>
      </c>
    </row>
    <row r="938" spans="1:15">
      <c r="A938" t="s">
        <v>48</v>
      </c>
      <c r="B938" s="34">
        <v>40043</v>
      </c>
      <c r="C938">
        <v>1</v>
      </c>
      <c r="D938">
        <v>1.4675910000000001</v>
      </c>
      <c r="E938">
        <v>1.4600010000000001</v>
      </c>
      <c r="F938">
        <v>7.5897999999999998E-3</v>
      </c>
      <c r="G938">
        <v>79.5</v>
      </c>
      <c r="H938">
        <v>-0.356155</v>
      </c>
      <c r="I938">
        <v>-0.14125170000000001</v>
      </c>
      <c r="J938">
        <v>7.5897999999999998E-3</v>
      </c>
      <c r="K938">
        <v>0.15643119999999999</v>
      </c>
      <c r="L938">
        <v>0.37133460000000001</v>
      </c>
      <c r="M938">
        <v>0.28383160000000002</v>
      </c>
      <c r="N938">
        <v>8.0560400000000004E-2</v>
      </c>
      <c r="O938">
        <v>35</v>
      </c>
    </row>
    <row r="939" spans="1:15">
      <c r="A939" t="s">
        <v>48</v>
      </c>
      <c r="B939" s="34">
        <v>40043</v>
      </c>
      <c r="C939">
        <v>2</v>
      </c>
      <c r="D939">
        <v>1.394358</v>
      </c>
      <c r="E939">
        <v>1.350015</v>
      </c>
      <c r="F939">
        <v>4.4343399999999998E-2</v>
      </c>
      <c r="G939">
        <v>76.5</v>
      </c>
      <c r="H939">
        <v>-0.3194014</v>
      </c>
      <c r="I939">
        <v>-0.10449799999999999</v>
      </c>
      <c r="J939">
        <v>4.4343399999999998E-2</v>
      </c>
      <c r="K939">
        <v>0.19318489999999999</v>
      </c>
      <c r="L939">
        <v>0.40808820000000001</v>
      </c>
      <c r="M939">
        <v>0.28383160000000002</v>
      </c>
      <c r="N939">
        <v>8.0560400000000004E-2</v>
      </c>
      <c r="O939">
        <v>35</v>
      </c>
    </row>
    <row r="940" spans="1:15">
      <c r="A940" t="s">
        <v>48</v>
      </c>
      <c r="B940" s="34">
        <v>40043</v>
      </c>
      <c r="C940">
        <v>3</v>
      </c>
      <c r="D940">
        <v>1.357111</v>
      </c>
      <c r="E940">
        <v>1.3015380000000001</v>
      </c>
      <c r="F940">
        <v>5.55738E-2</v>
      </c>
      <c r="G940">
        <v>74.5</v>
      </c>
      <c r="H940">
        <v>-0.30817099999999997</v>
      </c>
      <c r="I940">
        <v>-9.3267699999999995E-2</v>
      </c>
      <c r="J940">
        <v>5.55738E-2</v>
      </c>
      <c r="K940">
        <v>0.20441519999999999</v>
      </c>
      <c r="L940">
        <v>0.41931859999999999</v>
      </c>
      <c r="M940">
        <v>0.28383160000000002</v>
      </c>
      <c r="N940">
        <v>8.0560400000000004E-2</v>
      </c>
      <c r="O940">
        <v>35</v>
      </c>
    </row>
    <row r="941" spans="1:15">
      <c r="A941" t="s">
        <v>48</v>
      </c>
      <c r="B941" s="34">
        <v>40043</v>
      </c>
      <c r="C941">
        <v>4</v>
      </c>
      <c r="D941">
        <v>1.283568</v>
      </c>
      <c r="E941">
        <v>1.2386060000000001</v>
      </c>
      <c r="F941">
        <v>4.4961599999999997E-2</v>
      </c>
      <c r="G941">
        <v>73</v>
      </c>
      <c r="H941">
        <v>-0.31878319999999999</v>
      </c>
      <c r="I941">
        <v>-0.10387979999999999</v>
      </c>
      <c r="J941">
        <v>4.4961599999999997E-2</v>
      </c>
      <c r="K941">
        <v>0.193803</v>
      </c>
      <c r="L941">
        <v>0.40870640000000003</v>
      </c>
      <c r="M941">
        <v>0.28383160000000002</v>
      </c>
      <c r="N941">
        <v>8.0560400000000004E-2</v>
      </c>
      <c r="O941">
        <v>35</v>
      </c>
    </row>
    <row r="942" spans="1:15">
      <c r="A942" t="s">
        <v>48</v>
      </c>
      <c r="B942" s="34">
        <v>40043</v>
      </c>
      <c r="C942">
        <v>5</v>
      </c>
      <c r="D942">
        <v>1.2677</v>
      </c>
      <c r="E942">
        <v>1.192877</v>
      </c>
      <c r="F942">
        <v>7.4822600000000003E-2</v>
      </c>
      <c r="G942">
        <v>71.5</v>
      </c>
      <c r="H942">
        <v>-0.28892220000000002</v>
      </c>
      <c r="I942">
        <v>-7.4018799999999996E-2</v>
      </c>
      <c r="J942">
        <v>7.4822600000000003E-2</v>
      </c>
      <c r="K942">
        <v>0.223664</v>
      </c>
      <c r="L942">
        <v>0.4385674</v>
      </c>
      <c r="M942">
        <v>0.28383160000000002</v>
      </c>
      <c r="N942">
        <v>8.0560400000000004E-2</v>
      </c>
      <c r="O942">
        <v>35</v>
      </c>
    </row>
    <row r="943" spans="1:15">
      <c r="A943" t="s">
        <v>48</v>
      </c>
      <c r="B943" s="34">
        <v>40043</v>
      </c>
      <c r="C943">
        <v>6</v>
      </c>
      <c r="D943">
        <v>1.217414</v>
      </c>
      <c r="E943">
        <v>1.1757340000000001</v>
      </c>
      <c r="F943">
        <v>4.1680200000000001E-2</v>
      </c>
      <c r="G943">
        <v>70</v>
      </c>
      <c r="H943">
        <v>-0.32206459999999998</v>
      </c>
      <c r="I943">
        <v>-0.1071612</v>
      </c>
      <c r="J943">
        <v>4.1680200000000001E-2</v>
      </c>
      <c r="K943">
        <v>0.19052160000000001</v>
      </c>
      <c r="L943">
        <v>0.40542499999999998</v>
      </c>
      <c r="M943">
        <v>0.28383160000000002</v>
      </c>
      <c r="N943">
        <v>8.0560400000000004E-2</v>
      </c>
      <c r="O943">
        <v>35</v>
      </c>
    </row>
    <row r="944" spans="1:15">
      <c r="A944" t="s">
        <v>48</v>
      </c>
      <c r="B944" s="34">
        <v>40043</v>
      </c>
      <c r="C944">
        <v>7</v>
      </c>
      <c r="D944">
        <v>1.1552880000000001</v>
      </c>
      <c r="E944">
        <v>1.073145</v>
      </c>
      <c r="F944">
        <v>8.2143300000000002E-2</v>
      </c>
      <c r="G944">
        <v>70</v>
      </c>
      <c r="H944">
        <v>-0.2816015</v>
      </c>
      <c r="I944">
        <v>-6.6698199999999999E-2</v>
      </c>
      <c r="J944">
        <v>8.2143300000000002E-2</v>
      </c>
      <c r="K944">
        <v>0.23098469999999999</v>
      </c>
      <c r="L944">
        <v>0.44588800000000001</v>
      </c>
      <c r="M944">
        <v>0.28383160000000002</v>
      </c>
      <c r="N944">
        <v>8.0560400000000004E-2</v>
      </c>
      <c r="O944">
        <v>35</v>
      </c>
    </row>
    <row r="945" spans="1:15">
      <c r="A945" t="s">
        <v>48</v>
      </c>
      <c r="B945" s="34">
        <v>40043</v>
      </c>
      <c r="C945">
        <v>8</v>
      </c>
      <c r="D945">
        <v>1.30159</v>
      </c>
      <c r="E945">
        <v>1.298111</v>
      </c>
      <c r="F945">
        <v>3.4789999999999999E-3</v>
      </c>
      <c r="G945">
        <v>70.5</v>
      </c>
      <c r="H945">
        <v>-0.36026580000000002</v>
      </c>
      <c r="I945">
        <v>-0.1453624</v>
      </c>
      <c r="J945">
        <v>3.4789999999999999E-3</v>
      </c>
      <c r="K945">
        <v>0.15232039999999999</v>
      </c>
      <c r="L945">
        <v>0.36722379999999999</v>
      </c>
      <c r="M945">
        <v>0.28383160000000002</v>
      </c>
      <c r="N945">
        <v>8.0560400000000004E-2</v>
      </c>
      <c r="O945">
        <v>35</v>
      </c>
    </row>
    <row r="946" spans="1:15">
      <c r="A946" t="s">
        <v>48</v>
      </c>
      <c r="B946" s="34">
        <v>40043</v>
      </c>
      <c r="C946">
        <v>9</v>
      </c>
      <c r="D946">
        <v>1.901011</v>
      </c>
      <c r="E946">
        <v>1.8179689999999999</v>
      </c>
      <c r="F946">
        <v>8.3042299999999999E-2</v>
      </c>
      <c r="G946">
        <v>74.5</v>
      </c>
      <c r="H946">
        <v>-0.28070250000000002</v>
      </c>
      <c r="I946">
        <v>-6.5799099999999999E-2</v>
      </c>
      <c r="J946">
        <v>8.3042299999999999E-2</v>
      </c>
      <c r="K946">
        <v>0.2318837</v>
      </c>
      <c r="L946">
        <v>0.44678709999999999</v>
      </c>
      <c r="M946">
        <v>0.28383160000000002</v>
      </c>
      <c r="N946">
        <v>8.0560400000000004E-2</v>
      </c>
      <c r="O946">
        <v>35</v>
      </c>
    </row>
    <row r="947" spans="1:15">
      <c r="A947" t="s">
        <v>48</v>
      </c>
      <c r="B947" s="34">
        <v>40043</v>
      </c>
      <c r="C947">
        <v>10</v>
      </c>
      <c r="D947">
        <v>2.596949</v>
      </c>
      <c r="E947">
        <v>2.3624299999999998</v>
      </c>
      <c r="F947">
        <v>0.2345187</v>
      </c>
      <c r="G947">
        <v>79.5</v>
      </c>
      <c r="H947">
        <v>-0.12922610000000001</v>
      </c>
      <c r="I947">
        <v>8.5677299999999998E-2</v>
      </c>
      <c r="J947">
        <v>0.2345187</v>
      </c>
      <c r="K947">
        <v>0.38336009999999998</v>
      </c>
      <c r="L947">
        <v>0.59826349999999995</v>
      </c>
      <c r="M947">
        <v>0.28383160000000002</v>
      </c>
      <c r="N947">
        <v>8.0560400000000004E-2</v>
      </c>
      <c r="O947">
        <v>35</v>
      </c>
    </row>
    <row r="948" spans="1:15">
      <c r="A948" t="s">
        <v>48</v>
      </c>
      <c r="B948" s="34">
        <v>40043</v>
      </c>
      <c r="C948">
        <v>11</v>
      </c>
      <c r="D948">
        <v>3.329602</v>
      </c>
      <c r="E948">
        <v>3.1108709999999999</v>
      </c>
      <c r="F948">
        <v>0.21873129999999999</v>
      </c>
      <c r="G948">
        <v>84</v>
      </c>
      <c r="H948">
        <v>-0.14501349999999999</v>
      </c>
      <c r="I948">
        <v>6.9889900000000005E-2</v>
      </c>
      <c r="J948">
        <v>0.21873129999999999</v>
      </c>
      <c r="K948">
        <v>0.36757279999999998</v>
      </c>
      <c r="L948">
        <v>0.58247610000000005</v>
      </c>
      <c r="M948">
        <v>0.28383160000000002</v>
      </c>
      <c r="N948">
        <v>8.0560400000000004E-2</v>
      </c>
      <c r="O948">
        <v>35</v>
      </c>
    </row>
    <row r="949" spans="1:15">
      <c r="A949" t="s">
        <v>48</v>
      </c>
      <c r="B949" s="34">
        <v>40043</v>
      </c>
      <c r="C949">
        <v>12</v>
      </c>
      <c r="D949">
        <v>3.4441850000000001</v>
      </c>
      <c r="E949">
        <v>3.252996</v>
      </c>
      <c r="F949">
        <v>0.19118930000000001</v>
      </c>
      <c r="G949">
        <v>88</v>
      </c>
      <c r="H949">
        <v>-0.1725555</v>
      </c>
      <c r="I949">
        <v>4.2347900000000001E-2</v>
      </c>
      <c r="J949">
        <v>0.19118930000000001</v>
      </c>
      <c r="K949">
        <v>0.34003070000000002</v>
      </c>
      <c r="L949">
        <v>0.55493409999999999</v>
      </c>
      <c r="M949">
        <v>0.28383160000000002</v>
      </c>
      <c r="N949">
        <v>8.0560400000000004E-2</v>
      </c>
      <c r="O949">
        <v>35</v>
      </c>
    </row>
    <row r="950" spans="1:15">
      <c r="A950" t="s">
        <v>48</v>
      </c>
      <c r="B950" s="34">
        <v>40043</v>
      </c>
      <c r="C950">
        <v>13</v>
      </c>
      <c r="D950">
        <v>3.5219520000000002</v>
      </c>
      <c r="E950">
        <v>3.4177960000000001</v>
      </c>
      <c r="F950">
        <v>0.1041557</v>
      </c>
      <c r="G950">
        <v>92</v>
      </c>
      <c r="H950">
        <v>-0.25958910000000002</v>
      </c>
      <c r="I950">
        <v>-4.4685700000000002E-2</v>
      </c>
      <c r="J950">
        <v>0.1041557</v>
      </c>
      <c r="K950">
        <v>0.25299709999999997</v>
      </c>
      <c r="L950">
        <v>0.4679005</v>
      </c>
      <c r="M950">
        <v>0.28383160000000002</v>
      </c>
      <c r="N950">
        <v>8.0560400000000004E-2</v>
      </c>
      <c r="O950">
        <v>35</v>
      </c>
    </row>
    <row r="951" spans="1:15">
      <c r="A951" t="s">
        <v>48</v>
      </c>
      <c r="B951" s="34">
        <v>40043</v>
      </c>
      <c r="C951">
        <v>14</v>
      </c>
      <c r="D951">
        <v>3.6483750000000001</v>
      </c>
      <c r="E951">
        <v>3.4933969999999999</v>
      </c>
      <c r="F951">
        <v>0.15497739999999999</v>
      </c>
      <c r="G951">
        <v>94.5</v>
      </c>
      <c r="H951">
        <v>-0.20876739999999999</v>
      </c>
      <c r="I951">
        <v>6.1358999999999997E-3</v>
      </c>
      <c r="J951">
        <v>0.15497739999999999</v>
      </c>
      <c r="K951">
        <v>0.3038188</v>
      </c>
      <c r="L951">
        <v>0.51872209999999996</v>
      </c>
      <c r="M951">
        <v>0.28383160000000002</v>
      </c>
      <c r="N951">
        <v>8.0560400000000004E-2</v>
      </c>
      <c r="O951">
        <v>35</v>
      </c>
    </row>
    <row r="952" spans="1:15">
      <c r="A952" t="s">
        <v>48</v>
      </c>
      <c r="B952" s="34">
        <v>40043</v>
      </c>
      <c r="C952">
        <v>15</v>
      </c>
      <c r="D952">
        <v>3.7245520000000001</v>
      </c>
      <c r="E952">
        <v>3.280284</v>
      </c>
      <c r="F952">
        <v>0.4442681</v>
      </c>
      <c r="G952">
        <v>96.5</v>
      </c>
      <c r="H952">
        <v>8.0523300000000006E-2</v>
      </c>
      <c r="I952">
        <v>0.29542669999999999</v>
      </c>
      <c r="J952">
        <v>0.4442681</v>
      </c>
      <c r="K952">
        <v>0.59310949999999996</v>
      </c>
      <c r="L952">
        <v>0.80801290000000003</v>
      </c>
      <c r="M952">
        <v>0.28383160000000002</v>
      </c>
      <c r="N952">
        <v>8.0560400000000004E-2</v>
      </c>
      <c r="O952">
        <v>35</v>
      </c>
    </row>
    <row r="953" spans="1:15">
      <c r="A953" t="s">
        <v>48</v>
      </c>
      <c r="B953" s="34">
        <v>40043</v>
      </c>
      <c r="C953">
        <v>16</v>
      </c>
      <c r="D953">
        <v>3.6910379999999998</v>
      </c>
      <c r="E953">
        <v>3.2733089999999998</v>
      </c>
      <c r="F953">
        <v>0.41772930000000003</v>
      </c>
      <c r="G953">
        <v>98</v>
      </c>
      <c r="H953">
        <v>5.3984499999999998E-2</v>
      </c>
      <c r="I953">
        <v>0.26888790000000001</v>
      </c>
      <c r="J953">
        <v>0.41772930000000003</v>
      </c>
      <c r="K953">
        <v>0.56657069999999998</v>
      </c>
      <c r="L953">
        <v>0.78147409999999995</v>
      </c>
      <c r="M953">
        <v>0.28383160000000002</v>
      </c>
      <c r="N953">
        <v>8.0560400000000004E-2</v>
      </c>
      <c r="O953">
        <v>35</v>
      </c>
    </row>
    <row r="954" spans="1:15">
      <c r="A954" t="s">
        <v>48</v>
      </c>
      <c r="B954" s="34">
        <v>40043</v>
      </c>
      <c r="C954">
        <v>17</v>
      </c>
      <c r="D954">
        <v>3.3877160000000002</v>
      </c>
      <c r="E954">
        <v>2.995314</v>
      </c>
      <c r="F954">
        <v>0.39240249999999999</v>
      </c>
      <c r="G954">
        <v>98.5</v>
      </c>
      <c r="H954">
        <v>2.8657700000000001E-2</v>
      </c>
      <c r="I954">
        <v>0.2435611</v>
      </c>
      <c r="J954">
        <v>0.39240249999999999</v>
      </c>
      <c r="K954">
        <v>0.54124399999999995</v>
      </c>
      <c r="L954">
        <v>0.75614729999999997</v>
      </c>
      <c r="M954">
        <v>0.28383160000000002</v>
      </c>
      <c r="N954">
        <v>8.0560400000000004E-2</v>
      </c>
      <c r="O954">
        <v>35</v>
      </c>
    </row>
    <row r="955" spans="1:15">
      <c r="A955" t="s">
        <v>48</v>
      </c>
      <c r="B955" s="34">
        <v>40043</v>
      </c>
      <c r="C955">
        <v>18</v>
      </c>
      <c r="D955">
        <v>3.3441779999999999</v>
      </c>
      <c r="E955">
        <v>2.8585980000000002</v>
      </c>
      <c r="F955">
        <v>0.48558000000000001</v>
      </c>
      <c r="G955">
        <v>99</v>
      </c>
      <c r="H955">
        <v>0.1218352</v>
      </c>
      <c r="I955">
        <v>0.3367386</v>
      </c>
      <c r="J955">
        <v>0.48558000000000001</v>
      </c>
      <c r="K955">
        <v>0.63442140000000002</v>
      </c>
      <c r="L955">
        <v>0.84932479999999999</v>
      </c>
      <c r="M955">
        <v>0.28383160000000002</v>
      </c>
      <c r="N955">
        <v>8.0560400000000004E-2</v>
      </c>
      <c r="O955">
        <v>35</v>
      </c>
    </row>
    <row r="956" spans="1:15">
      <c r="A956" t="s">
        <v>48</v>
      </c>
      <c r="B956" s="34">
        <v>40043</v>
      </c>
      <c r="C956">
        <v>19</v>
      </c>
      <c r="D956">
        <v>3.370117</v>
      </c>
      <c r="E956">
        <v>3.683792</v>
      </c>
      <c r="F956">
        <v>-0.31367420000000001</v>
      </c>
      <c r="G956">
        <v>98.5</v>
      </c>
      <c r="H956">
        <v>-0.67741899999999999</v>
      </c>
      <c r="I956">
        <v>-0.46251569999999997</v>
      </c>
      <c r="J956">
        <v>-0.31367420000000001</v>
      </c>
      <c r="K956">
        <v>-0.1648328</v>
      </c>
      <c r="L956">
        <v>5.0070499999999997E-2</v>
      </c>
      <c r="M956">
        <v>0.28383160000000002</v>
      </c>
      <c r="N956">
        <v>8.0560400000000004E-2</v>
      </c>
      <c r="O956">
        <v>35</v>
      </c>
    </row>
    <row r="957" spans="1:15">
      <c r="A957" t="s">
        <v>48</v>
      </c>
      <c r="B957" s="34">
        <v>40043</v>
      </c>
      <c r="C957">
        <v>20</v>
      </c>
      <c r="D957">
        <v>3.0956709999999998</v>
      </c>
      <c r="E957">
        <v>3.054001</v>
      </c>
      <c r="F957">
        <v>4.1669299999999999E-2</v>
      </c>
      <c r="G957">
        <v>96</v>
      </c>
      <c r="H957">
        <v>-0.32207550000000001</v>
      </c>
      <c r="I957">
        <v>-0.10717210000000001</v>
      </c>
      <c r="J957">
        <v>4.1669299999999999E-2</v>
      </c>
      <c r="K957">
        <v>0.19051070000000001</v>
      </c>
      <c r="L957">
        <v>0.4054141</v>
      </c>
      <c r="M957">
        <v>0.28383160000000002</v>
      </c>
      <c r="N957">
        <v>8.0560400000000004E-2</v>
      </c>
      <c r="O957">
        <v>35</v>
      </c>
    </row>
    <row r="958" spans="1:15">
      <c r="A958" t="s">
        <v>48</v>
      </c>
      <c r="B958" s="34">
        <v>40043</v>
      </c>
      <c r="C958">
        <v>21</v>
      </c>
      <c r="D958">
        <v>2.7030310000000002</v>
      </c>
      <c r="E958">
        <v>2.7490920000000001</v>
      </c>
      <c r="F958">
        <v>-4.6061299999999999E-2</v>
      </c>
      <c r="G958">
        <v>92.5</v>
      </c>
      <c r="H958">
        <v>-0.409806</v>
      </c>
      <c r="I958">
        <v>-0.19490270000000001</v>
      </c>
      <c r="J958">
        <v>-4.6061299999999999E-2</v>
      </c>
      <c r="K958">
        <v>0.1027802</v>
      </c>
      <c r="L958">
        <v>0.31768350000000001</v>
      </c>
      <c r="M958">
        <v>0.28383160000000002</v>
      </c>
      <c r="N958">
        <v>8.0560400000000004E-2</v>
      </c>
      <c r="O958">
        <v>35</v>
      </c>
    </row>
    <row r="959" spans="1:15">
      <c r="A959" t="s">
        <v>48</v>
      </c>
      <c r="B959" s="34">
        <v>40043</v>
      </c>
      <c r="C959">
        <v>22</v>
      </c>
      <c r="D959">
        <v>2.2972130000000002</v>
      </c>
      <c r="E959">
        <v>2.3425639999999999</v>
      </c>
      <c r="F959">
        <v>-4.5350799999999997E-2</v>
      </c>
      <c r="G959">
        <v>89</v>
      </c>
      <c r="H959">
        <v>-0.4090956</v>
      </c>
      <c r="I959">
        <v>-0.19419230000000001</v>
      </c>
      <c r="J959">
        <v>-4.5350799999999997E-2</v>
      </c>
      <c r="K959">
        <v>0.1034906</v>
      </c>
      <c r="L959">
        <v>0.31839390000000001</v>
      </c>
      <c r="M959">
        <v>0.28383160000000002</v>
      </c>
      <c r="N959">
        <v>8.0560400000000004E-2</v>
      </c>
      <c r="O959">
        <v>35</v>
      </c>
    </row>
    <row r="960" spans="1:15">
      <c r="A960" t="s">
        <v>48</v>
      </c>
      <c r="B960" s="34">
        <v>40043</v>
      </c>
      <c r="C960">
        <v>23</v>
      </c>
      <c r="D960">
        <v>1.8306340000000001</v>
      </c>
      <c r="E960">
        <v>1.9249890000000001</v>
      </c>
      <c r="F960">
        <v>-9.4355300000000003E-2</v>
      </c>
      <c r="G960">
        <v>86.5</v>
      </c>
      <c r="H960">
        <v>-0.45810010000000001</v>
      </c>
      <c r="I960">
        <v>-0.24319669999999999</v>
      </c>
      <c r="J960">
        <v>-9.4355300000000003E-2</v>
      </c>
      <c r="K960">
        <v>5.4486100000000003E-2</v>
      </c>
      <c r="L960">
        <v>0.2693895</v>
      </c>
      <c r="M960">
        <v>0.28383160000000002</v>
      </c>
      <c r="N960">
        <v>8.0560400000000004E-2</v>
      </c>
      <c r="O960">
        <v>35</v>
      </c>
    </row>
    <row r="961" spans="1:15">
      <c r="A961" t="s">
        <v>48</v>
      </c>
      <c r="B961" s="34">
        <v>40043</v>
      </c>
      <c r="C961">
        <v>24</v>
      </c>
      <c r="D961">
        <v>1.6461060000000001</v>
      </c>
      <c r="E961">
        <v>1.6204080000000001</v>
      </c>
      <c r="F961">
        <v>2.5698100000000001E-2</v>
      </c>
      <c r="G961">
        <v>84</v>
      </c>
      <c r="H961">
        <v>-0.33804669999999998</v>
      </c>
      <c r="I961">
        <v>-0.1231433</v>
      </c>
      <c r="J961">
        <v>2.5698100000000001E-2</v>
      </c>
      <c r="K961">
        <v>0.17453949999999999</v>
      </c>
      <c r="L961">
        <v>0.38944289999999998</v>
      </c>
      <c r="M961">
        <v>0.28383160000000002</v>
      </c>
      <c r="N961">
        <v>8.0560400000000004E-2</v>
      </c>
      <c r="O961">
        <v>35</v>
      </c>
    </row>
    <row r="962" spans="1:15">
      <c r="A962" t="s">
        <v>48</v>
      </c>
      <c r="B962" s="34">
        <v>40052</v>
      </c>
      <c r="C962">
        <v>1</v>
      </c>
      <c r="D962">
        <v>1.00949</v>
      </c>
      <c r="E962">
        <v>1.0199659999999999</v>
      </c>
      <c r="F962">
        <v>-1.04759E-2</v>
      </c>
      <c r="G962">
        <v>78</v>
      </c>
      <c r="H962">
        <v>-0.24214369999999999</v>
      </c>
      <c r="I962">
        <v>-0.1052725</v>
      </c>
      <c r="J962">
        <v>-1.04759E-2</v>
      </c>
      <c r="K962">
        <v>8.4320599999999996E-2</v>
      </c>
      <c r="L962">
        <v>0.22119179999999999</v>
      </c>
      <c r="M962">
        <v>0.1807713</v>
      </c>
      <c r="N962">
        <v>3.26783E-2</v>
      </c>
      <c r="O962">
        <v>32</v>
      </c>
    </row>
    <row r="963" spans="1:15">
      <c r="A963" t="s">
        <v>48</v>
      </c>
      <c r="B963" s="34">
        <v>40052</v>
      </c>
      <c r="C963">
        <v>2</v>
      </c>
      <c r="D963">
        <v>0.97992000000000001</v>
      </c>
      <c r="E963">
        <v>0.99798770000000003</v>
      </c>
      <c r="F963">
        <v>-1.80676E-2</v>
      </c>
      <c r="G963">
        <v>77</v>
      </c>
      <c r="H963">
        <v>-0.2497354</v>
      </c>
      <c r="I963">
        <v>-0.1128642</v>
      </c>
      <c r="J963">
        <v>-1.80676E-2</v>
      </c>
      <c r="K963">
        <v>7.6728900000000003E-2</v>
      </c>
      <c r="L963">
        <v>0.21360009999999999</v>
      </c>
      <c r="M963">
        <v>0.1807713</v>
      </c>
      <c r="N963">
        <v>3.26783E-2</v>
      </c>
      <c r="O963">
        <v>32</v>
      </c>
    </row>
    <row r="964" spans="1:15">
      <c r="A964" t="s">
        <v>48</v>
      </c>
      <c r="B964" s="34">
        <v>40052</v>
      </c>
      <c r="C964">
        <v>3</v>
      </c>
      <c r="D964">
        <v>0.96129330000000002</v>
      </c>
      <c r="E964">
        <v>0.94367529999999999</v>
      </c>
      <c r="F964">
        <v>1.7618100000000001E-2</v>
      </c>
      <c r="G964">
        <v>77</v>
      </c>
      <c r="H964">
        <v>-0.21404970000000001</v>
      </c>
      <c r="I964">
        <v>-7.7178499999999997E-2</v>
      </c>
      <c r="J964">
        <v>1.7618100000000001E-2</v>
      </c>
      <c r="K964">
        <v>0.1124146</v>
      </c>
      <c r="L964">
        <v>0.2492858</v>
      </c>
      <c r="M964">
        <v>0.1807713</v>
      </c>
      <c r="N964">
        <v>3.26783E-2</v>
      </c>
      <c r="O964">
        <v>32</v>
      </c>
    </row>
    <row r="965" spans="1:15">
      <c r="A965" t="s">
        <v>48</v>
      </c>
      <c r="B965" s="34">
        <v>40052</v>
      </c>
      <c r="C965">
        <v>4</v>
      </c>
      <c r="D965">
        <v>0.91998579999999996</v>
      </c>
      <c r="E965">
        <v>0.93905119999999997</v>
      </c>
      <c r="F965">
        <v>-1.90654E-2</v>
      </c>
      <c r="G965">
        <v>74</v>
      </c>
      <c r="H965">
        <v>-0.25073309999999999</v>
      </c>
      <c r="I965">
        <v>-0.113862</v>
      </c>
      <c r="J965">
        <v>-1.90654E-2</v>
      </c>
      <c r="K965">
        <v>7.5731199999999999E-2</v>
      </c>
      <c r="L965">
        <v>0.21260229999999999</v>
      </c>
      <c r="M965">
        <v>0.1807713</v>
      </c>
      <c r="N965">
        <v>3.26783E-2</v>
      </c>
      <c r="O965">
        <v>32</v>
      </c>
    </row>
    <row r="966" spans="1:15">
      <c r="A966" t="s">
        <v>48</v>
      </c>
      <c r="B966" s="34">
        <v>40052</v>
      </c>
      <c r="C966">
        <v>5</v>
      </c>
      <c r="D966">
        <v>0.90413239999999995</v>
      </c>
      <c r="E966">
        <v>0.89614099999999997</v>
      </c>
      <c r="F966">
        <v>7.9913999999999992E-3</v>
      </c>
      <c r="G966">
        <v>70</v>
      </c>
      <c r="H966">
        <v>-0.22367629999999999</v>
      </c>
      <c r="I966">
        <v>-8.6805099999999996E-2</v>
      </c>
      <c r="J966">
        <v>7.9913999999999992E-3</v>
      </c>
      <c r="K966">
        <v>0.102788</v>
      </c>
      <c r="L966">
        <v>0.23965910000000001</v>
      </c>
      <c r="M966">
        <v>0.1807713</v>
      </c>
      <c r="N966">
        <v>3.26783E-2</v>
      </c>
      <c r="O966">
        <v>32</v>
      </c>
    </row>
    <row r="967" spans="1:15">
      <c r="A967" t="s">
        <v>48</v>
      </c>
      <c r="B967" s="34">
        <v>40052</v>
      </c>
      <c r="C967">
        <v>6</v>
      </c>
      <c r="D967">
        <v>0.88897610000000005</v>
      </c>
      <c r="E967">
        <v>0.8926366</v>
      </c>
      <c r="F967">
        <v>-3.6605000000000001E-3</v>
      </c>
      <c r="G967">
        <v>69</v>
      </c>
      <c r="H967">
        <v>-0.23532819999999999</v>
      </c>
      <c r="I967">
        <v>-9.8457100000000006E-2</v>
      </c>
      <c r="J967">
        <v>-3.6605000000000001E-3</v>
      </c>
      <c r="K967">
        <v>9.1136099999999998E-2</v>
      </c>
      <c r="L967">
        <v>0.22800719999999999</v>
      </c>
      <c r="M967">
        <v>0.1807713</v>
      </c>
      <c r="N967">
        <v>3.26783E-2</v>
      </c>
      <c r="O967">
        <v>32</v>
      </c>
    </row>
    <row r="968" spans="1:15">
      <c r="A968" t="s">
        <v>48</v>
      </c>
      <c r="B968" s="34">
        <v>40052</v>
      </c>
      <c r="C968">
        <v>7</v>
      </c>
      <c r="D968">
        <v>0.82760199999999995</v>
      </c>
      <c r="E968">
        <v>0.79601869999999997</v>
      </c>
      <c r="F968">
        <v>3.1583399999999998E-2</v>
      </c>
      <c r="G968">
        <v>68</v>
      </c>
      <c r="H968">
        <v>-0.2000844</v>
      </c>
      <c r="I968">
        <v>-6.3213199999999997E-2</v>
      </c>
      <c r="J968">
        <v>3.1583399999999998E-2</v>
      </c>
      <c r="K968">
        <v>0.12637989999999999</v>
      </c>
      <c r="L968">
        <v>0.26325110000000002</v>
      </c>
      <c r="M968">
        <v>0.1807713</v>
      </c>
      <c r="N968">
        <v>3.26783E-2</v>
      </c>
      <c r="O968">
        <v>32</v>
      </c>
    </row>
    <row r="969" spans="1:15">
      <c r="A969" t="s">
        <v>48</v>
      </c>
      <c r="B969" s="34">
        <v>40052</v>
      </c>
      <c r="C969">
        <v>8</v>
      </c>
      <c r="D969">
        <v>0.91015469999999998</v>
      </c>
      <c r="E969">
        <v>0.91867969999999999</v>
      </c>
      <c r="F969">
        <v>-8.5249999999999996E-3</v>
      </c>
      <c r="G969">
        <v>70.5</v>
      </c>
      <c r="H969">
        <v>-0.24019270000000001</v>
      </c>
      <c r="I969">
        <v>-0.1033215</v>
      </c>
      <c r="J969">
        <v>-8.5249999999999996E-3</v>
      </c>
      <c r="K969">
        <v>8.6271600000000004E-2</v>
      </c>
      <c r="L969">
        <v>0.2231428</v>
      </c>
      <c r="M969">
        <v>0.1807713</v>
      </c>
      <c r="N969">
        <v>3.26783E-2</v>
      </c>
      <c r="O969">
        <v>32</v>
      </c>
    </row>
    <row r="970" spans="1:15">
      <c r="A970" t="s">
        <v>48</v>
      </c>
      <c r="B970" s="34">
        <v>40052</v>
      </c>
      <c r="C970">
        <v>9</v>
      </c>
      <c r="D970">
        <v>1.287285</v>
      </c>
      <c r="E970">
        <v>1.2252339999999999</v>
      </c>
      <c r="F970">
        <v>6.2050899999999999E-2</v>
      </c>
      <c r="G970">
        <v>75.5</v>
      </c>
      <c r="H970">
        <v>-0.16961680000000001</v>
      </c>
      <c r="I970">
        <v>-3.2745700000000003E-2</v>
      </c>
      <c r="J970">
        <v>6.2050899999999999E-2</v>
      </c>
      <c r="K970">
        <v>0.1568475</v>
      </c>
      <c r="L970">
        <v>0.2937186</v>
      </c>
      <c r="M970">
        <v>0.1807713</v>
      </c>
      <c r="N970">
        <v>3.26783E-2</v>
      </c>
      <c r="O970">
        <v>32</v>
      </c>
    </row>
    <row r="971" spans="1:15">
      <c r="A971" t="s">
        <v>48</v>
      </c>
      <c r="B971" s="34">
        <v>40052</v>
      </c>
      <c r="C971">
        <v>10</v>
      </c>
      <c r="D971">
        <v>1.707335</v>
      </c>
      <c r="E971">
        <v>1.6184719999999999</v>
      </c>
      <c r="F971">
        <v>8.8862099999999999E-2</v>
      </c>
      <c r="G971">
        <v>79.5</v>
      </c>
      <c r="H971">
        <v>-0.14280570000000001</v>
      </c>
      <c r="I971">
        <v>-5.9344999999999997E-3</v>
      </c>
      <c r="J971">
        <v>8.8862099999999999E-2</v>
      </c>
      <c r="K971">
        <v>0.18365860000000001</v>
      </c>
      <c r="L971">
        <v>0.32052979999999998</v>
      </c>
      <c r="M971">
        <v>0.1807713</v>
      </c>
      <c r="N971">
        <v>3.26783E-2</v>
      </c>
      <c r="O971">
        <v>32</v>
      </c>
    </row>
    <row r="972" spans="1:15">
      <c r="A972" t="s">
        <v>48</v>
      </c>
      <c r="B972" s="34">
        <v>40052</v>
      </c>
      <c r="C972">
        <v>11</v>
      </c>
      <c r="D972">
        <v>1.931908</v>
      </c>
      <c r="E972">
        <v>1.8883799999999999</v>
      </c>
      <c r="F972">
        <v>4.3527999999999997E-2</v>
      </c>
      <c r="G972">
        <v>83</v>
      </c>
      <c r="H972">
        <v>-0.18813969999999999</v>
      </c>
      <c r="I972">
        <v>-5.1268500000000002E-2</v>
      </c>
      <c r="J972">
        <v>4.3527999999999997E-2</v>
      </c>
      <c r="K972">
        <v>0.13832459999999999</v>
      </c>
      <c r="L972">
        <v>0.27519579999999999</v>
      </c>
      <c r="M972">
        <v>0.1807713</v>
      </c>
      <c r="N972">
        <v>3.26783E-2</v>
      </c>
      <c r="O972">
        <v>32</v>
      </c>
    </row>
    <row r="973" spans="1:15">
      <c r="A973" t="s">
        <v>48</v>
      </c>
      <c r="B973" s="34">
        <v>40052</v>
      </c>
      <c r="C973">
        <v>12</v>
      </c>
      <c r="D973">
        <v>1.8816079999999999</v>
      </c>
      <c r="E973">
        <v>1.8361270000000001</v>
      </c>
      <c r="F973">
        <v>4.5480899999999998E-2</v>
      </c>
      <c r="G973">
        <v>85.5</v>
      </c>
      <c r="H973">
        <v>-0.18618680000000001</v>
      </c>
      <c r="I973">
        <v>-4.9315600000000001E-2</v>
      </c>
      <c r="J973">
        <v>4.5480899999999998E-2</v>
      </c>
      <c r="K973">
        <v>0.1402775</v>
      </c>
      <c r="L973">
        <v>0.27714870000000003</v>
      </c>
      <c r="M973">
        <v>0.1807713</v>
      </c>
      <c r="N973">
        <v>3.26783E-2</v>
      </c>
      <c r="O973">
        <v>32</v>
      </c>
    </row>
    <row r="974" spans="1:15">
      <c r="A974" t="s">
        <v>48</v>
      </c>
      <c r="B974" s="34">
        <v>40052</v>
      </c>
      <c r="C974">
        <v>13</v>
      </c>
      <c r="D974">
        <v>1.872401</v>
      </c>
      <c r="E974">
        <v>1.8180270000000001</v>
      </c>
      <c r="F974">
        <v>5.4374400000000003E-2</v>
      </c>
      <c r="G974">
        <v>88.5</v>
      </c>
      <c r="H974">
        <v>-0.17729329999999999</v>
      </c>
      <c r="I974">
        <v>-4.0422100000000002E-2</v>
      </c>
      <c r="J974">
        <v>5.4374400000000003E-2</v>
      </c>
      <c r="K974">
        <v>0.149171</v>
      </c>
      <c r="L974">
        <v>0.28604220000000002</v>
      </c>
      <c r="M974">
        <v>0.1807713</v>
      </c>
      <c r="N974">
        <v>3.26783E-2</v>
      </c>
      <c r="O974">
        <v>32</v>
      </c>
    </row>
    <row r="975" spans="1:15">
      <c r="A975" t="s">
        <v>48</v>
      </c>
      <c r="B975" s="34">
        <v>40052</v>
      </c>
      <c r="C975">
        <v>14</v>
      </c>
      <c r="D975">
        <v>1.974901</v>
      </c>
      <c r="E975">
        <v>1.774905</v>
      </c>
      <c r="F975">
        <v>0.1999966</v>
      </c>
      <c r="G975">
        <v>91.5</v>
      </c>
      <c r="H975">
        <v>-3.1671199999999997E-2</v>
      </c>
      <c r="I975">
        <v>0.1052</v>
      </c>
      <c r="J975">
        <v>0.1999966</v>
      </c>
      <c r="K975">
        <v>0.29479309999999997</v>
      </c>
      <c r="L975">
        <v>0.4316643</v>
      </c>
      <c r="M975">
        <v>0.1807713</v>
      </c>
      <c r="N975">
        <v>3.26783E-2</v>
      </c>
      <c r="O975">
        <v>32</v>
      </c>
    </row>
    <row r="976" spans="1:15">
      <c r="A976" t="s">
        <v>48</v>
      </c>
      <c r="B976" s="34">
        <v>40052</v>
      </c>
      <c r="C976">
        <v>15</v>
      </c>
      <c r="D976">
        <v>2.0516559999999999</v>
      </c>
      <c r="E976">
        <v>1.912803</v>
      </c>
      <c r="F976">
        <v>0.1388528</v>
      </c>
      <c r="G976">
        <v>93.5</v>
      </c>
      <c r="H976">
        <v>-9.2814900000000006E-2</v>
      </c>
      <c r="I976">
        <v>4.4056199999999997E-2</v>
      </c>
      <c r="J976">
        <v>0.1388528</v>
      </c>
      <c r="K976">
        <v>0.23364940000000001</v>
      </c>
      <c r="L976">
        <v>0.37052049999999997</v>
      </c>
      <c r="M976">
        <v>0.1807713</v>
      </c>
      <c r="N976">
        <v>3.26783E-2</v>
      </c>
      <c r="O976">
        <v>32</v>
      </c>
    </row>
    <row r="977" spans="1:15">
      <c r="A977" t="s">
        <v>48</v>
      </c>
      <c r="B977" s="34">
        <v>40052</v>
      </c>
      <c r="C977">
        <v>16</v>
      </c>
      <c r="D977">
        <v>2.1172499999999999</v>
      </c>
      <c r="E977">
        <v>2.1196410000000001</v>
      </c>
      <c r="F977">
        <v>-2.3915999999999998E-3</v>
      </c>
      <c r="G977">
        <v>95.5</v>
      </c>
      <c r="H977">
        <v>-0.2340593</v>
      </c>
      <c r="I977">
        <v>-9.7188200000000002E-2</v>
      </c>
      <c r="J977">
        <v>-2.3915999999999998E-3</v>
      </c>
      <c r="K977">
        <v>9.2405000000000001E-2</v>
      </c>
      <c r="L977">
        <v>0.22927610000000001</v>
      </c>
      <c r="M977">
        <v>0.1807713</v>
      </c>
      <c r="N977">
        <v>3.26783E-2</v>
      </c>
      <c r="O977">
        <v>32</v>
      </c>
    </row>
    <row r="978" spans="1:15">
      <c r="A978" t="s">
        <v>48</v>
      </c>
      <c r="B978" s="34">
        <v>40052</v>
      </c>
      <c r="C978">
        <v>17</v>
      </c>
      <c r="D978">
        <v>2.2402250000000001</v>
      </c>
      <c r="E978">
        <v>2.2078730000000002</v>
      </c>
      <c r="F978">
        <v>3.2351999999999999E-2</v>
      </c>
      <c r="G978">
        <v>97</v>
      </c>
      <c r="H978">
        <v>-0.19931579999999999</v>
      </c>
      <c r="I978">
        <v>-6.2444600000000003E-2</v>
      </c>
      <c r="J978">
        <v>3.2351999999999999E-2</v>
      </c>
      <c r="K978">
        <v>0.1271485</v>
      </c>
      <c r="L978">
        <v>0.26401970000000002</v>
      </c>
      <c r="M978">
        <v>0.1807713</v>
      </c>
      <c r="N978">
        <v>3.26783E-2</v>
      </c>
      <c r="O978">
        <v>32</v>
      </c>
    </row>
    <row r="979" spans="1:15">
      <c r="A979" t="s">
        <v>48</v>
      </c>
      <c r="B979" s="34">
        <v>40052</v>
      </c>
      <c r="C979">
        <v>18</v>
      </c>
      <c r="D979">
        <v>2.3138619999999999</v>
      </c>
      <c r="E979">
        <v>2.2069740000000002</v>
      </c>
      <c r="F979">
        <v>0.1068876</v>
      </c>
      <c r="G979">
        <v>97</v>
      </c>
      <c r="H979">
        <v>-0.1247801</v>
      </c>
      <c r="I979">
        <v>1.20911E-2</v>
      </c>
      <c r="J979">
        <v>0.1068876</v>
      </c>
      <c r="K979">
        <v>0.20168420000000001</v>
      </c>
      <c r="L979">
        <v>0.33855540000000001</v>
      </c>
      <c r="M979">
        <v>0.1807713</v>
      </c>
      <c r="N979">
        <v>3.26783E-2</v>
      </c>
      <c r="O979">
        <v>32</v>
      </c>
    </row>
    <row r="980" spans="1:15">
      <c r="A980" t="s">
        <v>48</v>
      </c>
      <c r="B980" s="34">
        <v>40052</v>
      </c>
      <c r="C980">
        <v>19</v>
      </c>
      <c r="D980">
        <v>2.462234</v>
      </c>
      <c r="E980">
        <v>2.600835</v>
      </c>
      <c r="F980">
        <v>-0.138601</v>
      </c>
      <c r="G980">
        <v>96</v>
      </c>
      <c r="H980">
        <v>-0.37026880000000001</v>
      </c>
      <c r="I980">
        <v>-0.23339760000000001</v>
      </c>
      <c r="J980">
        <v>-0.138601</v>
      </c>
      <c r="K980">
        <v>-4.3804500000000003E-2</v>
      </c>
      <c r="L980">
        <v>9.3066700000000002E-2</v>
      </c>
      <c r="M980">
        <v>0.1807713</v>
      </c>
      <c r="N980">
        <v>3.26783E-2</v>
      </c>
      <c r="O980">
        <v>32</v>
      </c>
    </row>
    <row r="981" spans="1:15">
      <c r="A981" t="s">
        <v>48</v>
      </c>
      <c r="B981" s="34">
        <v>40052</v>
      </c>
      <c r="C981">
        <v>20</v>
      </c>
      <c r="D981">
        <v>2.3405819999999999</v>
      </c>
      <c r="E981">
        <v>2.538907</v>
      </c>
      <c r="F981">
        <v>-0.198325</v>
      </c>
      <c r="G981">
        <v>94</v>
      </c>
      <c r="H981">
        <v>-0.42999270000000001</v>
      </c>
      <c r="I981">
        <v>-0.29312149999999998</v>
      </c>
      <c r="J981">
        <v>-0.198325</v>
      </c>
      <c r="K981">
        <v>-0.10352840000000001</v>
      </c>
      <c r="L981">
        <v>3.3342799999999999E-2</v>
      </c>
      <c r="M981">
        <v>0.1807713</v>
      </c>
      <c r="N981">
        <v>3.26783E-2</v>
      </c>
      <c r="O981">
        <v>32</v>
      </c>
    </row>
    <row r="982" spans="1:15">
      <c r="A982" t="s">
        <v>48</v>
      </c>
      <c r="B982" s="34">
        <v>40052</v>
      </c>
      <c r="C982">
        <v>21</v>
      </c>
      <c r="D982">
        <v>1.989501</v>
      </c>
      <c r="E982">
        <v>2.046354</v>
      </c>
      <c r="F982">
        <v>-5.6853500000000001E-2</v>
      </c>
      <c r="G982">
        <v>89</v>
      </c>
      <c r="H982">
        <v>-0.28852129999999998</v>
      </c>
      <c r="I982">
        <v>-0.15165010000000001</v>
      </c>
      <c r="J982">
        <v>-5.6853500000000001E-2</v>
      </c>
      <c r="K982">
        <v>3.7942999999999998E-2</v>
      </c>
      <c r="L982">
        <v>0.1748142</v>
      </c>
      <c r="M982">
        <v>0.1807713</v>
      </c>
      <c r="N982">
        <v>3.26783E-2</v>
      </c>
      <c r="O982">
        <v>32</v>
      </c>
    </row>
    <row r="983" spans="1:15">
      <c r="A983" t="s">
        <v>48</v>
      </c>
      <c r="B983" s="34">
        <v>40052</v>
      </c>
      <c r="C983">
        <v>22</v>
      </c>
      <c r="D983">
        <v>1.6910970000000001</v>
      </c>
      <c r="E983">
        <v>1.6776709999999999</v>
      </c>
      <c r="F983">
        <v>1.3425899999999999E-2</v>
      </c>
      <c r="G983">
        <v>86.5</v>
      </c>
      <c r="H983">
        <v>-0.21824180000000001</v>
      </c>
      <c r="I983">
        <v>-8.1370700000000004E-2</v>
      </c>
      <c r="J983">
        <v>1.3425899999999999E-2</v>
      </c>
      <c r="K983">
        <v>0.1082224</v>
      </c>
      <c r="L983">
        <v>0.24509359999999999</v>
      </c>
      <c r="M983">
        <v>0.1807713</v>
      </c>
      <c r="N983">
        <v>3.26783E-2</v>
      </c>
      <c r="O983">
        <v>32</v>
      </c>
    </row>
    <row r="984" spans="1:15">
      <c r="A984" t="s">
        <v>48</v>
      </c>
      <c r="B984" s="34">
        <v>40052</v>
      </c>
      <c r="C984">
        <v>23</v>
      </c>
      <c r="D984">
        <v>1.1717439999999999</v>
      </c>
      <c r="E984">
        <v>1.1432530000000001</v>
      </c>
      <c r="F984">
        <v>2.8490999999999999E-2</v>
      </c>
      <c r="G984">
        <v>83</v>
      </c>
      <c r="H984">
        <v>-0.20317669999999999</v>
      </c>
      <c r="I984">
        <v>-6.6305600000000006E-2</v>
      </c>
      <c r="J984">
        <v>2.8490999999999999E-2</v>
      </c>
      <c r="K984">
        <v>0.1232876</v>
      </c>
      <c r="L984">
        <v>0.26015870000000002</v>
      </c>
      <c r="M984">
        <v>0.1807713</v>
      </c>
      <c r="N984">
        <v>3.26783E-2</v>
      </c>
      <c r="O984">
        <v>32</v>
      </c>
    </row>
    <row r="985" spans="1:15">
      <c r="A985" t="s">
        <v>48</v>
      </c>
      <c r="B985" s="34">
        <v>40052</v>
      </c>
      <c r="C985">
        <v>24</v>
      </c>
      <c r="D985">
        <v>1.087736</v>
      </c>
      <c r="E985">
        <v>1.0863259999999999</v>
      </c>
      <c r="F985">
        <v>1.41E-3</v>
      </c>
      <c r="G985">
        <v>80.5</v>
      </c>
      <c r="H985">
        <v>-0.23025770000000001</v>
      </c>
      <c r="I985">
        <v>-9.3386499999999997E-2</v>
      </c>
      <c r="J985">
        <v>1.41E-3</v>
      </c>
      <c r="K985">
        <v>9.6206600000000003E-2</v>
      </c>
      <c r="L985">
        <v>0.2330778</v>
      </c>
      <c r="M985">
        <v>0.1807713</v>
      </c>
      <c r="N985">
        <v>3.26783E-2</v>
      </c>
      <c r="O985">
        <v>32</v>
      </c>
    </row>
    <row r="986" spans="1:15">
      <c r="A986" t="s">
        <v>48</v>
      </c>
      <c r="B986" s="34">
        <v>40053</v>
      </c>
      <c r="C986">
        <v>1</v>
      </c>
      <c r="D986">
        <v>1.457581</v>
      </c>
      <c r="E986">
        <v>1.485303</v>
      </c>
      <c r="F986">
        <v>-2.7721800000000001E-2</v>
      </c>
      <c r="G986">
        <v>78.5</v>
      </c>
      <c r="H986">
        <v>-0.3914666</v>
      </c>
      <c r="I986">
        <v>-0.1765632</v>
      </c>
      <c r="J986">
        <v>-2.7721800000000001E-2</v>
      </c>
      <c r="K986">
        <v>0.12111959999999999</v>
      </c>
      <c r="L986">
        <v>0.33602300000000002</v>
      </c>
      <c r="M986">
        <v>0.28383160000000002</v>
      </c>
      <c r="N986">
        <v>8.0560400000000004E-2</v>
      </c>
      <c r="O986">
        <v>35</v>
      </c>
    </row>
    <row r="987" spans="1:15">
      <c r="A987" t="s">
        <v>48</v>
      </c>
      <c r="B987" s="34">
        <v>40053</v>
      </c>
      <c r="C987">
        <v>2</v>
      </c>
      <c r="D987">
        <v>1.3893500000000001</v>
      </c>
      <c r="E987">
        <v>1.3737010000000001</v>
      </c>
      <c r="F987">
        <v>1.5649E-2</v>
      </c>
      <c r="G987">
        <v>78</v>
      </c>
      <c r="H987">
        <v>-0.34809580000000001</v>
      </c>
      <c r="I987">
        <v>-0.13319249999999999</v>
      </c>
      <c r="J987">
        <v>1.5649E-2</v>
      </c>
      <c r="K987">
        <v>0.16449040000000001</v>
      </c>
      <c r="L987">
        <v>0.3793938</v>
      </c>
      <c r="M987">
        <v>0.28383160000000002</v>
      </c>
      <c r="N987">
        <v>8.0560400000000004E-2</v>
      </c>
      <c r="O987">
        <v>35</v>
      </c>
    </row>
    <row r="988" spans="1:15">
      <c r="A988" t="s">
        <v>48</v>
      </c>
      <c r="B988" s="34">
        <v>40053</v>
      </c>
      <c r="C988">
        <v>3</v>
      </c>
      <c r="D988">
        <v>1.363491</v>
      </c>
      <c r="E988">
        <v>1.3268</v>
      </c>
      <c r="F988">
        <v>3.6690399999999998E-2</v>
      </c>
      <c r="G988">
        <v>75.5</v>
      </c>
      <c r="H988">
        <v>-0.32705440000000002</v>
      </c>
      <c r="I988">
        <v>-0.112151</v>
      </c>
      <c r="J988">
        <v>3.6690399999999998E-2</v>
      </c>
      <c r="K988">
        <v>0.1855319</v>
      </c>
      <c r="L988">
        <v>0.40043519999999999</v>
      </c>
      <c r="M988">
        <v>0.28383160000000002</v>
      </c>
      <c r="N988">
        <v>8.0560400000000004E-2</v>
      </c>
      <c r="O988">
        <v>35</v>
      </c>
    </row>
    <row r="989" spans="1:15">
      <c r="A989" t="s">
        <v>48</v>
      </c>
      <c r="B989" s="34">
        <v>40053</v>
      </c>
      <c r="C989">
        <v>4</v>
      </c>
      <c r="D989">
        <v>1.28844</v>
      </c>
      <c r="E989">
        <v>1.2617849999999999</v>
      </c>
      <c r="F989">
        <v>2.6654899999999999E-2</v>
      </c>
      <c r="G989">
        <v>74</v>
      </c>
      <c r="H989">
        <v>-0.33708979999999999</v>
      </c>
      <c r="I989">
        <v>-0.1221865</v>
      </c>
      <c r="J989">
        <v>2.6654899999999999E-2</v>
      </c>
      <c r="K989">
        <v>0.1754964</v>
      </c>
      <c r="L989">
        <v>0.39039970000000002</v>
      </c>
      <c r="M989">
        <v>0.28383160000000002</v>
      </c>
      <c r="N989">
        <v>8.0560400000000004E-2</v>
      </c>
      <c r="O989">
        <v>35</v>
      </c>
    </row>
    <row r="990" spans="1:15">
      <c r="A990" t="s">
        <v>48</v>
      </c>
      <c r="B990" s="34">
        <v>40053</v>
      </c>
      <c r="C990">
        <v>5</v>
      </c>
      <c r="D990">
        <v>1.255595</v>
      </c>
      <c r="E990">
        <v>1.204</v>
      </c>
      <c r="F990">
        <v>5.1595799999999997E-2</v>
      </c>
      <c r="G990">
        <v>72</v>
      </c>
      <c r="H990">
        <v>-0.31214900000000001</v>
      </c>
      <c r="I990">
        <v>-9.7245700000000004E-2</v>
      </c>
      <c r="J990">
        <v>5.1595799999999997E-2</v>
      </c>
      <c r="K990">
        <v>0.20043720000000001</v>
      </c>
      <c r="L990">
        <v>0.4153405</v>
      </c>
      <c r="M990">
        <v>0.28383160000000002</v>
      </c>
      <c r="N990">
        <v>8.0560400000000004E-2</v>
      </c>
      <c r="O990">
        <v>35</v>
      </c>
    </row>
    <row r="991" spans="1:15">
      <c r="A991" t="s">
        <v>48</v>
      </c>
      <c r="B991" s="34">
        <v>40053</v>
      </c>
      <c r="C991">
        <v>6</v>
      </c>
      <c r="D991">
        <v>1.255808</v>
      </c>
      <c r="E991">
        <v>1.231511</v>
      </c>
      <c r="F991">
        <v>2.4296399999999999E-2</v>
      </c>
      <c r="G991">
        <v>71.5</v>
      </c>
      <c r="H991">
        <v>-0.33944839999999998</v>
      </c>
      <c r="I991">
        <v>-0.124545</v>
      </c>
      <c r="J991">
        <v>2.4296399999999999E-2</v>
      </c>
      <c r="K991">
        <v>0.17313780000000001</v>
      </c>
      <c r="L991">
        <v>0.38804119999999998</v>
      </c>
      <c r="M991">
        <v>0.28383160000000002</v>
      </c>
      <c r="N991">
        <v>8.0560400000000004E-2</v>
      </c>
      <c r="O991">
        <v>35</v>
      </c>
    </row>
    <row r="992" spans="1:15">
      <c r="A992" t="s">
        <v>48</v>
      </c>
      <c r="B992" s="34">
        <v>40053</v>
      </c>
      <c r="C992">
        <v>7</v>
      </c>
      <c r="D992">
        <v>1.1552880000000001</v>
      </c>
      <c r="E992">
        <v>1.105175</v>
      </c>
      <c r="F992">
        <v>5.0112700000000003E-2</v>
      </c>
      <c r="G992">
        <v>70</v>
      </c>
      <c r="H992">
        <v>-0.31363210000000002</v>
      </c>
      <c r="I992">
        <v>-9.8728700000000003E-2</v>
      </c>
      <c r="J992">
        <v>5.0112700000000003E-2</v>
      </c>
      <c r="K992">
        <v>0.1989542</v>
      </c>
      <c r="L992">
        <v>0.41385749999999999</v>
      </c>
      <c r="M992">
        <v>0.28383160000000002</v>
      </c>
      <c r="N992">
        <v>8.0560400000000004E-2</v>
      </c>
      <c r="O992">
        <v>35</v>
      </c>
    </row>
    <row r="993" spans="1:15">
      <c r="A993" t="s">
        <v>48</v>
      </c>
      <c r="B993" s="34">
        <v>40053</v>
      </c>
      <c r="C993">
        <v>8</v>
      </c>
      <c r="D993">
        <v>1.413813</v>
      </c>
      <c r="E993">
        <v>1.346368</v>
      </c>
      <c r="F993">
        <v>6.7445900000000003E-2</v>
      </c>
      <c r="G993">
        <v>74</v>
      </c>
      <c r="H993">
        <v>-0.29629889999999998</v>
      </c>
      <c r="I993">
        <v>-8.1395499999999996E-2</v>
      </c>
      <c r="J993">
        <v>6.7445900000000003E-2</v>
      </c>
      <c r="K993">
        <v>0.21628729999999999</v>
      </c>
      <c r="L993">
        <v>0.43119069999999998</v>
      </c>
      <c r="M993">
        <v>0.28383160000000002</v>
      </c>
      <c r="N993">
        <v>8.0560400000000004E-2</v>
      </c>
      <c r="O993">
        <v>35</v>
      </c>
    </row>
    <row r="994" spans="1:15">
      <c r="A994" t="s">
        <v>48</v>
      </c>
      <c r="B994" s="34">
        <v>40053</v>
      </c>
      <c r="C994">
        <v>9</v>
      </c>
      <c r="D994">
        <v>2.1626629999999998</v>
      </c>
      <c r="E994">
        <v>1.950137</v>
      </c>
      <c r="F994">
        <v>0.2125262</v>
      </c>
      <c r="G994">
        <v>80</v>
      </c>
      <c r="H994">
        <v>-0.15121860000000001</v>
      </c>
      <c r="I994">
        <v>6.36848E-2</v>
      </c>
      <c r="J994">
        <v>0.2125262</v>
      </c>
      <c r="K994">
        <v>0.36136760000000001</v>
      </c>
      <c r="L994">
        <v>0.57627090000000003</v>
      </c>
      <c r="M994">
        <v>0.28383160000000002</v>
      </c>
      <c r="N994">
        <v>8.0560400000000004E-2</v>
      </c>
      <c r="O994">
        <v>35</v>
      </c>
    </row>
    <row r="995" spans="1:15">
      <c r="A995" t="s">
        <v>48</v>
      </c>
      <c r="B995" s="34">
        <v>40053</v>
      </c>
      <c r="C995">
        <v>10</v>
      </c>
      <c r="D995">
        <v>2.9068049999999999</v>
      </c>
      <c r="E995">
        <v>2.545909</v>
      </c>
      <c r="F995">
        <v>0.36089559999999998</v>
      </c>
      <c r="G995">
        <v>85</v>
      </c>
      <c r="H995">
        <v>-2.8492000000000001E-3</v>
      </c>
      <c r="I995">
        <v>0.2120542</v>
      </c>
      <c r="J995">
        <v>0.36089559999999998</v>
      </c>
      <c r="K995">
        <v>0.509737</v>
      </c>
      <c r="L995">
        <v>0.72464039999999996</v>
      </c>
      <c r="M995">
        <v>0.28383160000000002</v>
      </c>
      <c r="N995">
        <v>8.0560400000000004E-2</v>
      </c>
      <c r="O995">
        <v>35</v>
      </c>
    </row>
    <row r="996" spans="1:15">
      <c r="A996" t="s">
        <v>48</v>
      </c>
      <c r="B996" s="34">
        <v>40053</v>
      </c>
      <c r="C996">
        <v>11</v>
      </c>
      <c r="D996">
        <v>3.6194480000000002</v>
      </c>
      <c r="E996">
        <v>3.3085070000000001</v>
      </c>
      <c r="F996">
        <v>0.31094080000000002</v>
      </c>
      <c r="G996">
        <v>88.5</v>
      </c>
      <c r="H996">
        <v>-5.2803999999999997E-2</v>
      </c>
      <c r="I996">
        <v>0.1620994</v>
      </c>
      <c r="J996">
        <v>0.31094080000000002</v>
      </c>
      <c r="K996">
        <v>0.45978219999999997</v>
      </c>
      <c r="L996">
        <v>0.6746856</v>
      </c>
      <c r="M996">
        <v>0.28383160000000002</v>
      </c>
      <c r="N996">
        <v>8.0560400000000004E-2</v>
      </c>
      <c r="O996">
        <v>35</v>
      </c>
    </row>
    <row r="997" spans="1:15">
      <c r="A997" t="s">
        <v>48</v>
      </c>
      <c r="B997" s="34">
        <v>40053</v>
      </c>
      <c r="C997">
        <v>12</v>
      </c>
      <c r="D997">
        <v>3.667608</v>
      </c>
      <c r="E997">
        <v>3.4604819999999998</v>
      </c>
      <c r="F997">
        <v>0.2071258</v>
      </c>
      <c r="G997">
        <v>91</v>
      </c>
      <c r="H997">
        <v>-0.15661900000000001</v>
      </c>
      <c r="I997">
        <v>5.82844E-2</v>
      </c>
      <c r="J997">
        <v>0.2071258</v>
      </c>
      <c r="K997">
        <v>0.35596729999999999</v>
      </c>
      <c r="L997">
        <v>0.57087060000000001</v>
      </c>
      <c r="M997">
        <v>0.28383160000000002</v>
      </c>
      <c r="N997">
        <v>8.0560400000000004E-2</v>
      </c>
      <c r="O997">
        <v>35</v>
      </c>
    </row>
    <row r="998" spans="1:15">
      <c r="A998" t="s">
        <v>48</v>
      </c>
      <c r="B998" s="34">
        <v>40053</v>
      </c>
      <c r="C998">
        <v>13</v>
      </c>
      <c r="D998">
        <v>3.5617760000000001</v>
      </c>
      <c r="E998">
        <v>3.4729549999999998</v>
      </c>
      <c r="F998">
        <v>8.8821399999999995E-2</v>
      </c>
      <c r="G998">
        <v>92.5</v>
      </c>
      <c r="H998">
        <v>-0.27492339999999998</v>
      </c>
      <c r="I998">
        <v>-6.0019999999999997E-2</v>
      </c>
      <c r="J998">
        <v>8.8821399999999995E-2</v>
      </c>
      <c r="K998">
        <v>0.23766280000000001</v>
      </c>
      <c r="L998">
        <v>0.45256619999999997</v>
      </c>
      <c r="M998">
        <v>0.28383160000000002</v>
      </c>
      <c r="N998">
        <v>8.0560400000000004E-2</v>
      </c>
      <c r="O998">
        <v>35</v>
      </c>
    </row>
    <row r="999" spans="1:15">
      <c r="A999" t="s">
        <v>48</v>
      </c>
      <c r="B999" s="34">
        <v>40053</v>
      </c>
      <c r="C999">
        <v>14</v>
      </c>
      <c r="D999">
        <v>3.7251750000000001</v>
      </c>
      <c r="E999">
        <v>3.5537019999999999</v>
      </c>
      <c r="F999">
        <v>0.17147319999999999</v>
      </c>
      <c r="G999">
        <v>95.5</v>
      </c>
      <c r="H999">
        <v>-0.19227159999999999</v>
      </c>
      <c r="I999">
        <v>2.2631800000000001E-2</v>
      </c>
      <c r="J999">
        <v>0.17147319999999999</v>
      </c>
      <c r="K999">
        <v>0.3203146</v>
      </c>
      <c r="L999">
        <v>0.53521799999999997</v>
      </c>
      <c r="M999">
        <v>0.28383160000000002</v>
      </c>
      <c r="N999">
        <v>8.0560400000000004E-2</v>
      </c>
      <c r="O999">
        <v>35</v>
      </c>
    </row>
    <row r="1000" spans="1:15">
      <c r="A1000" t="s">
        <v>48</v>
      </c>
      <c r="B1000" s="34">
        <v>40053</v>
      </c>
      <c r="C1000">
        <v>15</v>
      </c>
      <c r="D1000">
        <v>3.6916730000000002</v>
      </c>
      <c r="E1000">
        <v>3.0869219999999999</v>
      </c>
      <c r="F1000">
        <v>0.60475080000000003</v>
      </c>
      <c r="G1000">
        <v>96</v>
      </c>
      <c r="H1000">
        <v>0.241006</v>
      </c>
      <c r="I1000">
        <v>0.45590930000000002</v>
      </c>
      <c r="J1000">
        <v>0.60475080000000003</v>
      </c>
      <c r="K1000">
        <v>0.75359220000000005</v>
      </c>
      <c r="L1000">
        <v>0.96849549999999995</v>
      </c>
      <c r="M1000">
        <v>0.28383160000000002</v>
      </c>
      <c r="N1000">
        <v>8.0560400000000004E-2</v>
      </c>
      <c r="O1000">
        <v>35</v>
      </c>
    </row>
    <row r="1001" spans="1:15">
      <c r="A1001" t="s">
        <v>48</v>
      </c>
      <c r="B1001" s="34">
        <v>40053</v>
      </c>
      <c r="C1001">
        <v>16</v>
      </c>
      <c r="D1001">
        <v>3.5860150000000002</v>
      </c>
      <c r="E1001">
        <v>3.1068319999999998</v>
      </c>
      <c r="F1001">
        <v>0.47918280000000002</v>
      </c>
      <c r="G1001">
        <v>96</v>
      </c>
      <c r="H1001">
        <v>0.1154381</v>
      </c>
      <c r="I1001">
        <v>0.33034140000000001</v>
      </c>
      <c r="J1001">
        <v>0.47918280000000002</v>
      </c>
      <c r="K1001">
        <v>0.62802429999999998</v>
      </c>
      <c r="L1001">
        <v>0.8429276</v>
      </c>
      <c r="M1001">
        <v>0.28383160000000002</v>
      </c>
      <c r="N1001">
        <v>8.0560400000000004E-2</v>
      </c>
      <c r="O1001">
        <v>35</v>
      </c>
    </row>
    <row r="1002" spans="1:15">
      <c r="A1002" t="s">
        <v>48</v>
      </c>
      <c r="B1002" s="34">
        <v>40053</v>
      </c>
      <c r="C1002">
        <v>17</v>
      </c>
      <c r="D1002">
        <v>3.328694</v>
      </c>
      <c r="E1002">
        <v>2.8265229999999999</v>
      </c>
      <c r="F1002">
        <v>0.50217129999999999</v>
      </c>
      <c r="G1002">
        <v>97</v>
      </c>
      <c r="H1002">
        <v>0.13842650000000001</v>
      </c>
      <c r="I1002">
        <v>0.35332989999999997</v>
      </c>
      <c r="J1002">
        <v>0.50217129999999999</v>
      </c>
      <c r="K1002">
        <v>0.6510127</v>
      </c>
      <c r="L1002">
        <v>0.86591609999999997</v>
      </c>
      <c r="M1002">
        <v>0.28383160000000002</v>
      </c>
      <c r="N1002">
        <v>8.0560400000000004E-2</v>
      </c>
      <c r="O1002">
        <v>35</v>
      </c>
    </row>
    <row r="1003" spans="1:15">
      <c r="A1003" t="s">
        <v>48</v>
      </c>
      <c r="B1003" s="34">
        <v>40053</v>
      </c>
      <c r="C1003">
        <v>18</v>
      </c>
      <c r="D1003">
        <v>3.236049</v>
      </c>
      <c r="E1003">
        <v>2.7410049999999999</v>
      </c>
      <c r="F1003">
        <v>0.49504409999999999</v>
      </c>
      <c r="G1003">
        <v>96.5</v>
      </c>
      <c r="H1003">
        <v>0.13129930000000001</v>
      </c>
      <c r="I1003">
        <v>0.34620269999999997</v>
      </c>
      <c r="J1003">
        <v>0.49504409999999999</v>
      </c>
      <c r="K1003">
        <v>0.64388559999999995</v>
      </c>
      <c r="L1003">
        <v>0.85878889999999997</v>
      </c>
      <c r="M1003">
        <v>0.28383160000000002</v>
      </c>
      <c r="N1003">
        <v>8.0560400000000004E-2</v>
      </c>
      <c r="O1003">
        <v>35</v>
      </c>
    </row>
    <row r="1004" spans="1:15">
      <c r="A1004" t="s">
        <v>48</v>
      </c>
      <c r="B1004" s="34">
        <v>40053</v>
      </c>
      <c r="C1004">
        <v>19</v>
      </c>
      <c r="D1004">
        <v>3.297253</v>
      </c>
      <c r="E1004">
        <v>4.0174510000000003</v>
      </c>
      <c r="F1004">
        <v>-0.72019770000000005</v>
      </c>
      <c r="G1004">
        <v>96.5</v>
      </c>
      <c r="H1004">
        <v>-1.083942</v>
      </c>
      <c r="I1004">
        <v>-0.86903909999999995</v>
      </c>
      <c r="J1004">
        <v>-0.72019770000000005</v>
      </c>
      <c r="K1004">
        <v>-0.57135619999999998</v>
      </c>
      <c r="L1004">
        <v>-0.35645290000000002</v>
      </c>
      <c r="M1004">
        <v>0.28383160000000002</v>
      </c>
      <c r="N1004">
        <v>8.0560400000000004E-2</v>
      </c>
      <c r="O1004">
        <v>35</v>
      </c>
    </row>
    <row r="1005" spans="1:15">
      <c r="A1005" t="s">
        <v>48</v>
      </c>
      <c r="B1005" s="34">
        <v>40053</v>
      </c>
      <c r="C1005">
        <v>20</v>
      </c>
      <c r="D1005">
        <v>3.0467179999999998</v>
      </c>
      <c r="E1005">
        <v>3.310686</v>
      </c>
      <c r="F1005">
        <v>-0.26396829999999999</v>
      </c>
      <c r="G1005">
        <v>94</v>
      </c>
      <c r="H1005">
        <v>-0.62771310000000002</v>
      </c>
      <c r="I1005">
        <v>-0.4128097</v>
      </c>
      <c r="J1005">
        <v>-0.26396829999999999</v>
      </c>
      <c r="K1005">
        <v>-0.1151269</v>
      </c>
      <c r="L1005">
        <v>9.9776500000000004E-2</v>
      </c>
      <c r="M1005">
        <v>0.28383160000000002</v>
      </c>
      <c r="N1005">
        <v>8.0560400000000004E-2</v>
      </c>
      <c r="O1005">
        <v>35</v>
      </c>
    </row>
    <row r="1006" spans="1:15">
      <c r="A1006" t="s">
        <v>48</v>
      </c>
      <c r="B1006" s="34">
        <v>40053</v>
      </c>
      <c r="C1006">
        <v>21</v>
      </c>
      <c r="D1006">
        <v>2.6176750000000002</v>
      </c>
      <c r="E1006">
        <v>2.7794750000000001</v>
      </c>
      <c r="F1006">
        <v>-0.1617999</v>
      </c>
      <c r="G1006">
        <v>89</v>
      </c>
      <c r="H1006">
        <v>-0.52554469999999998</v>
      </c>
      <c r="I1006">
        <v>-0.31064130000000001</v>
      </c>
      <c r="J1006">
        <v>-0.1617999</v>
      </c>
      <c r="K1006">
        <v>-1.29585E-2</v>
      </c>
      <c r="L1006">
        <v>0.20194490000000001</v>
      </c>
      <c r="M1006">
        <v>0.28383160000000002</v>
      </c>
      <c r="N1006">
        <v>8.0560400000000004E-2</v>
      </c>
      <c r="O1006">
        <v>35</v>
      </c>
    </row>
    <row r="1007" spans="1:15">
      <c r="A1007" t="s">
        <v>48</v>
      </c>
      <c r="B1007" s="34">
        <v>40053</v>
      </c>
      <c r="C1007">
        <v>22</v>
      </c>
      <c r="D1007">
        <v>2.2303229999999998</v>
      </c>
      <c r="E1007">
        <v>2.335194</v>
      </c>
      <c r="F1007">
        <v>-0.10487109999999999</v>
      </c>
      <c r="G1007">
        <v>86</v>
      </c>
      <c r="H1007">
        <v>-0.46861589999999997</v>
      </c>
      <c r="I1007">
        <v>-0.25371260000000001</v>
      </c>
      <c r="J1007">
        <v>-0.10487109999999999</v>
      </c>
      <c r="K1007">
        <v>4.3970299999999997E-2</v>
      </c>
      <c r="L1007">
        <v>0.25887369999999998</v>
      </c>
      <c r="M1007">
        <v>0.28383160000000002</v>
      </c>
      <c r="N1007">
        <v>8.0560400000000004E-2</v>
      </c>
      <c r="O1007">
        <v>35</v>
      </c>
    </row>
    <row r="1008" spans="1:15">
      <c r="A1008" t="s">
        <v>48</v>
      </c>
      <c r="B1008" s="34">
        <v>40053</v>
      </c>
      <c r="C1008">
        <v>23</v>
      </c>
      <c r="D1008">
        <v>1.753206</v>
      </c>
      <c r="E1008">
        <v>1.791906</v>
      </c>
      <c r="F1008">
        <v>-3.8699999999999998E-2</v>
      </c>
      <c r="G1008">
        <v>83.5</v>
      </c>
      <c r="H1008">
        <v>-0.40244479999999999</v>
      </c>
      <c r="I1008">
        <v>-0.1875414</v>
      </c>
      <c r="J1008">
        <v>-3.8699999999999998E-2</v>
      </c>
      <c r="K1008">
        <v>0.1101415</v>
      </c>
      <c r="L1008">
        <v>0.32504480000000002</v>
      </c>
      <c r="M1008">
        <v>0.28383160000000002</v>
      </c>
      <c r="N1008">
        <v>8.0560400000000004E-2</v>
      </c>
      <c r="O1008">
        <v>35</v>
      </c>
    </row>
    <row r="1009" spans="1:15">
      <c r="A1009" t="s">
        <v>48</v>
      </c>
      <c r="B1009" s="34">
        <v>40053</v>
      </c>
      <c r="C1009">
        <v>24</v>
      </c>
      <c r="D1009">
        <v>1.6213770000000001</v>
      </c>
      <c r="E1009">
        <v>1.6327160000000001</v>
      </c>
      <c r="F1009">
        <v>-1.13385E-2</v>
      </c>
      <c r="G1009">
        <v>81.5</v>
      </c>
      <c r="H1009">
        <v>-0.37508330000000001</v>
      </c>
      <c r="I1009">
        <v>-0.16017989999999999</v>
      </c>
      <c r="J1009">
        <v>-1.13385E-2</v>
      </c>
      <c r="K1009">
        <v>0.13750299999999999</v>
      </c>
      <c r="L1009">
        <v>0.35240630000000001</v>
      </c>
      <c r="M1009">
        <v>0.28383160000000002</v>
      </c>
      <c r="N1009">
        <v>8.0560400000000004E-2</v>
      </c>
      <c r="O1009">
        <v>35</v>
      </c>
    </row>
    <row r="1010" spans="1:15">
      <c r="A1010" t="s">
        <v>48</v>
      </c>
      <c r="B1010" s="34">
        <v>40058</v>
      </c>
      <c r="C1010">
        <v>1</v>
      </c>
      <c r="D1010">
        <v>1.3192140000000001</v>
      </c>
      <c r="E1010">
        <v>1.3008660000000001</v>
      </c>
      <c r="F1010">
        <v>1.83474E-2</v>
      </c>
      <c r="G1010">
        <v>82</v>
      </c>
      <c r="H1010">
        <v>-0.34539740000000002</v>
      </c>
      <c r="I1010">
        <v>-0.130494</v>
      </c>
      <c r="J1010">
        <v>1.83474E-2</v>
      </c>
      <c r="K1010">
        <v>0.1671889</v>
      </c>
      <c r="L1010">
        <v>0.38209219999999999</v>
      </c>
      <c r="M1010">
        <v>0.28383160000000002</v>
      </c>
      <c r="N1010">
        <v>8.0560400000000004E-2</v>
      </c>
      <c r="O1010">
        <v>35</v>
      </c>
    </row>
    <row r="1011" spans="1:15">
      <c r="A1011" t="s">
        <v>48</v>
      </c>
      <c r="B1011" s="34">
        <v>40058</v>
      </c>
      <c r="C1011">
        <v>2</v>
      </c>
      <c r="D1011">
        <v>1.2707550000000001</v>
      </c>
      <c r="E1011">
        <v>1.22089</v>
      </c>
      <c r="F1011">
        <v>4.9864600000000002E-2</v>
      </c>
      <c r="G1011">
        <v>80.5</v>
      </c>
      <c r="H1011">
        <v>-0.3138802</v>
      </c>
      <c r="I1011">
        <v>-9.8976800000000004E-2</v>
      </c>
      <c r="J1011">
        <v>4.9864600000000002E-2</v>
      </c>
      <c r="K1011">
        <v>0.19870599999999999</v>
      </c>
      <c r="L1011">
        <v>0.41360940000000002</v>
      </c>
      <c r="M1011">
        <v>0.28383160000000002</v>
      </c>
      <c r="N1011">
        <v>8.0560400000000004E-2</v>
      </c>
      <c r="O1011">
        <v>35</v>
      </c>
    </row>
    <row r="1012" spans="1:15">
      <c r="A1012" t="s">
        <v>48</v>
      </c>
      <c r="B1012" s="34">
        <v>40058</v>
      </c>
      <c r="C1012">
        <v>3</v>
      </c>
      <c r="D1012">
        <v>1.226831</v>
      </c>
      <c r="E1012">
        <v>1.1417759999999999</v>
      </c>
      <c r="F1012">
        <v>8.5055000000000006E-2</v>
      </c>
      <c r="G1012">
        <v>79.5</v>
      </c>
      <c r="H1012">
        <v>-0.27868979999999999</v>
      </c>
      <c r="I1012">
        <v>-6.3786399999999993E-2</v>
      </c>
      <c r="J1012">
        <v>8.5055000000000006E-2</v>
      </c>
      <c r="K1012">
        <v>0.2338964</v>
      </c>
      <c r="L1012">
        <v>0.44879980000000003</v>
      </c>
      <c r="M1012">
        <v>0.28383160000000002</v>
      </c>
      <c r="N1012">
        <v>8.0560400000000004E-2</v>
      </c>
      <c r="O1012">
        <v>35</v>
      </c>
    </row>
    <row r="1013" spans="1:15">
      <c r="A1013" t="s">
        <v>48</v>
      </c>
      <c r="B1013" s="34">
        <v>40058</v>
      </c>
      <c r="C1013">
        <v>4</v>
      </c>
      <c r="D1013">
        <v>1.134944</v>
      </c>
      <c r="E1013">
        <v>1.0622480000000001</v>
      </c>
      <c r="F1013">
        <v>7.2696499999999997E-2</v>
      </c>
      <c r="G1013">
        <v>76</v>
      </c>
      <c r="H1013">
        <v>-0.29104829999999998</v>
      </c>
      <c r="I1013">
        <v>-7.6144900000000001E-2</v>
      </c>
      <c r="J1013">
        <v>7.2696499999999997E-2</v>
      </c>
      <c r="K1013">
        <v>0.22153790000000001</v>
      </c>
      <c r="L1013">
        <v>0.43644129999999998</v>
      </c>
      <c r="M1013">
        <v>0.28383160000000002</v>
      </c>
      <c r="N1013">
        <v>8.0560400000000004E-2</v>
      </c>
      <c r="O1013">
        <v>35</v>
      </c>
    </row>
    <row r="1014" spans="1:15">
      <c r="A1014" t="s">
        <v>48</v>
      </c>
      <c r="B1014" s="34">
        <v>40058</v>
      </c>
      <c r="C1014">
        <v>5</v>
      </c>
      <c r="D1014">
        <v>1.105192</v>
      </c>
      <c r="E1014">
        <v>1.000637</v>
      </c>
      <c r="F1014">
        <v>0.1045556</v>
      </c>
      <c r="G1014">
        <v>75</v>
      </c>
      <c r="H1014">
        <v>-0.25918920000000001</v>
      </c>
      <c r="I1014">
        <v>-4.42858E-2</v>
      </c>
      <c r="J1014">
        <v>0.1045556</v>
      </c>
      <c r="K1014">
        <v>0.25339699999999998</v>
      </c>
      <c r="L1014">
        <v>0.46830040000000001</v>
      </c>
      <c r="M1014">
        <v>0.28383160000000002</v>
      </c>
      <c r="N1014">
        <v>8.0560400000000004E-2</v>
      </c>
      <c r="O1014">
        <v>35</v>
      </c>
    </row>
    <row r="1015" spans="1:15">
      <c r="A1015" t="s">
        <v>48</v>
      </c>
      <c r="B1015" s="34">
        <v>40058</v>
      </c>
      <c r="C1015">
        <v>6</v>
      </c>
      <c r="D1015">
        <v>1.1232770000000001</v>
      </c>
      <c r="E1015">
        <v>1.063399</v>
      </c>
      <c r="F1015">
        <v>5.9878000000000001E-2</v>
      </c>
      <c r="G1015">
        <v>74.5</v>
      </c>
      <c r="H1015">
        <v>-0.30386679999999999</v>
      </c>
      <c r="I1015">
        <v>-8.8963399999999998E-2</v>
      </c>
      <c r="J1015">
        <v>5.9878000000000001E-2</v>
      </c>
      <c r="K1015">
        <v>0.2087194</v>
      </c>
      <c r="L1015">
        <v>0.42362280000000002</v>
      </c>
      <c r="M1015">
        <v>0.28383160000000002</v>
      </c>
      <c r="N1015">
        <v>8.0560400000000004E-2</v>
      </c>
      <c r="O1015">
        <v>35</v>
      </c>
    </row>
    <row r="1016" spans="1:15">
      <c r="A1016" t="s">
        <v>48</v>
      </c>
      <c r="B1016" s="34">
        <v>40058</v>
      </c>
      <c r="C1016">
        <v>7</v>
      </c>
      <c r="D1016">
        <v>0.99340300000000004</v>
      </c>
      <c r="E1016">
        <v>0.9554203</v>
      </c>
      <c r="F1016">
        <v>3.7982799999999997E-2</v>
      </c>
      <c r="G1016">
        <v>73</v>
      </c>
      <c r="H1016">
        <v>-0.325762</v>
      </c>
      <c r="I1016">
        <v>-0.1108586</v>
      </c>
      <c r="J1016">
        <v>3.7982799999999997E-2</v>
      </c>
      <c r="K1016">
        <v>0.1868242</v>
      </c>
      <c r="L1016">
        <v>0.40172760000000002</v>
      </c>
      <c r="M1016">
        <v>0.28383160000000002</v>
      </c>
      <c r="N1016">
        <v>8.0560400000000004E-2</v>
      </c>
      <c r="O1016">
        <v>35</v>
      </c>
    </row>
    <row r="1017" spans="1:15">
      <c r="A1017" t="s">
        <v>48</v>
      </c>
      <c r="B1017" s="34">
        <v>40058</v>
      </c>
      <c r="C1017">
        <v>8</v>
      </c>
      <c r="D1017">
        <v>1.212161</v>
      </c>
      <c r="E1017">
        <v>1.145079</v>
      </c>
      <c r="F1017">
        <v>6.7081500000000002E-2</v>
      </c>
      <c r="G1017">
        <v>72.5</v>
      </c>
      <c r="H1017">
        <v>-0.29666330000000002</v>
      </c>
      <c r="I1017">
        <v>-8.1759899999999996E-2</v>
      </c>
      <c r="J1017">
        <v>6.7081500000000002E-2</v>
      </c>
      <c r="K1017">
        <v>0.2159229</v>
      </c>
      <c r="L1017">
        <v>0.4308263</v>
      </c>
      <c r="M1017">
        <v>0.28383160000000002</v>
      </c>
      <c r="N1017">
        <v>8.0560400000000004E-2</v>
      </c>
      <c r="O1017">
        <v>35</v>
      </c>
    </row>
    <row r="1018" spans="1:15">
      <c r="A1018" t="s">
        <v>48</v>
      </c>
      <c r="B1018" s="34">
        <v>40058</v>
      </c>
      <c r="C1018">
        <v>9</v>
      </c>
      <c r="D1018">
        <v>1.8077589999999999</v>
      </c>
      <c r="E1018">
        <v>1.674817</v>
      </c>
      <c r="F1018">
        <v>0.13294110000000001</v>
      </c>
      <c r="G1018">
        <v>76</v>
      </c>
      <c r="H1018">
        <v>-0.2308037</v>
      </c>
      <c r="I1018">
        <v>-1.5900299999999999E-2</v>
      </c>
      <c r="J1018">
        <v>0.13294110000000001</v>
      </c>
      <c r="K1018">
        <v>0.28178249999999999</v>
      </c>
      <c r="L1018">
        <v>0.49668590000000001</v>
      </c>
      <c r="M1018">
        <v>0.28383160000000002</v>
      </c>
      <c r="N1018">
        <v>8.0560400000000004E-2</v>
      </c>
      <c r="O1018">
        <v>35</v>
      </c>
    </row>
    <row r="1019" spans="1:15">
      <c r="A1019" t="s">
        <v>48</v>
      </c>
      <c r="B1019" s="34">
        <v>40058</v>
      </c>
      <c r="C1019">
        <v>10</v>
      </c>
      <c r="D1019">
        <v>2.493865</v>
      </c>
      <c r="E1019">
        <v>2.2165279999999998</v>
      </c>
      <c r="F1019">
        <v>0.277337</v>
      </c>
      <c r="G1019">
        <v>80.5</v>
      </c>
      <c r="H1019">
        <v>-8.6407700000000004E-2</v>
      </c>
      <c r="I1019">
        <v>0.12849559999999999</v>
      </c>
      <c r="J1019">
        <v>0.277337</v>
      </c>
      <c r="K1019">
        <v>0.42617850000000002</v>
      </c>
      <c r="L1019">
        <v>0.64108180000000003</v>
      </c>
      <c r="M1019">
        <v>0.28383160000000002</v>
      </c>
      <c r="N1019">
        <v>8.0560400000000004E-2</v>
      </c>
      <c r="O1019">
        <v>35</v>
      </c>
    </row>
    <row r="1020" spans="1:15">
      <c r="A1020" t="s">
        <v>48</v>
      </c>
      <c r="B1020" s="34">
        <v>40058</v>
      </c>
      <c r="C1020">
        <v>11</v>
      </c>
      <c r="D1020">
        <v>3.2402340000000001</v>
      </c>
      <c r="E1020">
        <v>2.9819300000000002</v>
      </c>
      <c r="F1020">
        <v>0.25830449999999999</v>
      </c>
      <c r="G1020">
        <v>85</v>
      </c>
      <c r="H1020">
        <v>-0.1054403</v>
      </c>
      <c r="I1020">
        <v>0.10946309999999999</v>
      </c>
      <c r="J1020">
        <v>0.25830449999999999</v>
      </c>
      <c r="K1020">
        <v>0.40714590000000001</v>
      </c>
      <c r="L1020">
        <v>0.62204930000000003</v>
      </c>
      <c r="M1020">
        <v>0.28383160000000002</v>
      </c>
      <c r="N1020">
        <v>8.0560400000000004E-2</v>
      </c>
      <c r="O1020">
        <v>35</v>
      </c>
    </row>
    <row r="1021" spans="1:15">
      <c r="A1021" t="s">
        <v>48</v>
      </c>
      <c r="B1021" s="34">
        <v>40058</v>
      </c>
      <c r="C1021">
        <v>12</v>
      </c>
      <c r="D1021">
        <v>3.3187090000000001</v>
      </c>
      <c r="E1021">
        <v>3.1170399999999998</v>
      </c>
      <c r="F1021">
        <v>0.20166880000000001</v>
      </c>
      <c r="G1021">
        <v>88.5</v>
      </c>
      <c r="H1021">
        <v>-0.162076</v>
      </c>
      <c r="I1021">
        <v>5.2827399999999997E-2</v>
      </c>
      <c r="J1021">
        <v>0.20166880000000001</v>
      </c>
      <c r="K1021">
        <v>0.35051019999999999</v>
      </c>
      <c r="L1021">
        <v>0.56541359999999996</v>
      </c>
      <c r="M1021">
        <v>0.28383160000000002</v>
      </c>
      <c r="N1021">
        <v>8.0560400000000004E-2</v>
      </c>
      <c r="O1021">
        <v>35</v>
      </c>
    </row>
    <row r="1022" spans="1:15">
      <c r="A1022" t="s">
        <v>48</v>
      </c>
      <c r="B1022" s="34">
        <v>40058</v>
      </c>
      <c r="C1022">
        <v>13</v>
      </c>
      <c r="D1022">
        <v>3.3301240000000001</v>
      </c>
      <c r="E1022">
        <v>3.2439939999999998</v>
      </c>
      <c r="F1022">
        <v>8.6129700000000003E-2</v>
      </c>
      <c r="G1022">
        <v>91.5</v>
      </c>
      <c r="H1022">
        <v>-0.2776151</v>
      </c>
      <c r="I1022">
        <v>-6.2711699999999995E-2</v>
      </c>
      <c r="J1022">
        <v>8.6129700000000003E-2</v>
      </c>
      <c r="K1022">
        <v>0.23497119999999999</v>
      </c>
      <c r="L1022">
        <v>0.44987450000000001</v>
      </c>
      <c r="M1022">
        <v>0.28383160000000002</v>
      </c>
      <c r="N1022">
        <v>8.0560400000000004E-2</v>
      </c>
      <c r="O1022">
        <v>35</v>
      </c>
    </row>
    <row r="1023" spans="1:15">
      <c r="A1023" t="s">
        <v>48</v>
      </c>
      <c r="B1023" s="34">
        <v>40058</v>
      </c>
      <c r="C1023">
        <v>14</v>
      </c>
      <c r="D1023">
        <v>3.4897999999999998</v>
      </c>
      <c r="E1023">
        <v>3.3348230000000001</v>
      </c>
      <c r="F1023">
        <v>0.15497730000000001</v>
      </c>
      <c r="G1023">
        <v>94.5</v>
      </c>
      <c r="H1023">
        <v>-0.20876749999999999</v>
      </c>
      <c r="I1023">
        <v>6.1358999999999997E-3</v>
      </c>
      <c r="J1023">
        <v>0.15497730000000001</v>
      </c>
      <c r="K1023">
        <v>0.3038187</v>
      </c>
      <c r="L1023">
        <v>0.51872209999999996</v>
      </c>
      <c r="M1023">
        <v>0.28383160000000002</v>
      </c>
      <c r="N1023">
        <v>8.0560400000000004E-2</v>
      </c>
      <c r="O1023">
        <v>35</v>
      </c>
    </row>
    <row r="1024" spans="1:15">
      <c r="A1024" t="s">
        <v>48</v>
      </c>
      <c r="B1024" s="34">
        <v>40058</v>
      </c>
      <c r="C1024">
        <v>15</v>
      </c>
      <c r="D1024">
        <v>3.5991080000000002</v>
      </c>
      <c r="E1024">
        <v>3.040648</v>
      </c>
      <c r="F1024">
        <v>0.55846019999999996</v>
      </c>
      <c r="G1024">
        <v>97</v>
      </c>
      <c r="H1024">
        <v>0.19471540000000001</v>
      </c>
      <c r="I1024">
        <v>0.40961880000000001</v>
      </c>
      <c r="J1024">
        <v>0.55846019999999996</v>
      </c>
      <c r="K1024">
        <v>0.70730170000000003</v>
      </c>
      <c r="L1024">
        <v>0.92220500000000005</v>
      </c>
      <c r="M1024">
        <v>0.28383160000000002</v>
      </c>
      <c r="N1024">
        <v>8.0560400000000004E-2</v>
      </c>
      <c r="O1024">
        <v>35</v>
      </c>
    </row>
    <row r="1025" spans="1:15">
      <c r="A1025" t="s">
        <v>48</v>
      </c>
      <c r="B1025" s="34">
        <v>40058</v>
      </c>
      <c r="C1025">
        <v>16</v>
      </c>
      <c r="D1025">
        <v>3.5033940000000001</v>
      </c>
      <c r="E1025">
        <v>3.0096560000000001</v>
      </c>
      <c r="F1025">
        <v>0.49373830000000002</v>
      </c>
      <c r="G1025">
        <v>97.5</v>
      </c>
      <c r="H1025">
        <v>0.12999350000000001</v>
      </c>
      <c r="I1025">
        <v>0.34489690000000001</v>
      </c>
      <c r="J1025">
        <v>0.49373830000000002</v>
      </c>
      <c r="K1025">
        <v>0.64257969999999998</v>
      </c>
      <c r="L1025">
        <v>0.85748310000000005</v>
      </c>
      <c r="M1025">
        <v>0.28383160000000002</v>
      </c>
      <c r="N1025">
        <v>8.0560400000000004E-2</v>
      </c>
      <c r="O1025">
        <v>35</v>
      </c>
    </row>
    <row r="1026" spans="1:15">
      <c r="A1026" t="s">
        <v>48</v>
      </c>
      <c r="B1026" s="34">
        <v>40058</v>
      </c>
      <c r="C1026">
        <v>17</v>
      </c>
      <c r="D1026">
        <v>3.2092339999999999</v>
      </c>
      <c r="E1026">
        <v>2.7357390000000001</v>
      </c>
      <c r="F1026">
        <v>0.47349599999999997</v>
      </c>
      <c r="G1026">
        <v>98</v>
      </c>
      <c r="H1026">
        <v>0.1097513</v>
      </c>
      <c r="I1026">
        <v>0.32465460000000002</v>
      </c>
      <c r="J1026">
        <v>0.47349599999999997</v>
      </c>
      <c r="K1026">
        <v>0.62233749999999999</v>
      </c>
      <c r="L1026">
        <v>0.83724080000000001</v>
      </c>
      <c r="M1026">
        <v>0.28383160000000002</v>
      </c>
      <c r="N1026">
        <v>8.0560400000000004E-2</v>
      </c>
      <c r="O1026">
        <v>35</v>
      </c>
    </row>
    <row r="1027" spans="1:15">
      <c r="A1027" t="s">
        <v>48</v>
      </c>
      <c r="B1027" s="34">
        <v>40058</v>
      </c>
      <c r="C1027">
        <v>18</v>
      </c>
      <c r="D1027">
        <v>3.143205</v>
      </c>
      <c r="E1027">
        <v>2.6181190000000001</v>
      </c>
      <c r="F1027">
        <v>0.52508600000000005</v>
      </c>
      <c r="G1027">
        <v>98</v>
      </c>
      <c r="H1027">
        <v>0.16134119999999999</v>
      </c>
      <c r="I1027">
        <v>0.37624459999999998</v>
      </c>
      <c r="J1027">
        <v>0.52508600000000005</v>
      </c>
      <c r="K1027">
        <v>0.67392739999999995</v>
      </c>
      <c r="L1027">
        <v>0.88883080000000003</v>
      </c>
      <c r="M1027">
        <v>0.28383160000000002</v>
      </c>
      <c r="N1027">
        <v>8.0560400000000004E-2</v>
      </c>
      <c r="O1027">
        <v>35</v>
      </c>
    </row>
    <row r="1028" spans="1:15">
      <c r="A1028" t="s">
        <v>48</v>
      </c>
      <c r="B1028" s="34">
        <v>40058</v>
      </c>
      <c r="C1028">
        <v>19</v>
      </c>
      <c r="D1028">
        <v>3.1746850000000002</v>
      </c>
      <c r="E1028">
        <v>3.639256</v>
      </c>
      <c r="F1028">
        <v>-0.46457080000000001</v>
      </c>
      <c r="G1028">
        <v>97.5</v>
      </c>
      <c r="H1028">
        <v>-0.82831560000000004</v>
      </c>
      <c r="I1028">
        <v>-0.61341219999999996</v>
      </c>
      <c r="J1028">
        <v>-0.46457080000000001</v>
      </c>
      <c r="K1028">
        <v>-0.31572929999999999</v>
      </c>
      <c r="L1028">
        <v>-0.100826</v>
      </c>
      <c r="M1028">
        <v>0.28383160000000002</v>
      </c>
      <c r="N1028">
        <v>8.0560400000000004E-2</v>
      </c>
      <c r="O1028">
        <v>35</v>
      </c>
    </row>
    <row r="1029" spans="1:15">
      <c r="A1029" t="s">
        <v>48</v>
      </c>
      <c r="B1029" s="34">
        <v>40058</v>
      </c>
      <c r="C1029">
        <v>20</v>
      </c>
      <c r="D1029">
        <v>2.8964080000000001</v>
      </c>
      <c r="E1029">
        <v>3.2088679999999998</v>
      </c>
      <c r="F1029">
        <v>-0.3124596</v>
      </c>
      <c r="G1029">
        <v>93.5</v>
      </c>
      <c r="H1029">
        <v>-0.67620429999999998</v>
      </c>
      <c r="I1029">
        <v>-0.46130100000000002</v>
      </c>
      <c r="J1029">
        <v>-0.3124596</v>
      </c>
      <c r="K1029">
        <v>-0.16361809999999999</v>
      </c>
      <c r="L1029">
        <v>5.1285200000000003E-2</v>
      </c>
      <c r="M1029">
        <v>0.28383160000000002</v>
      </c>
      <c r="N1029">
        <v>8.0560400000000004E-2</v>
      </c>
      <c r="O1029">
        <v>35</v>
      </c>
    </row>
    <row r="1030" spans="1:15">
      <c r="A1030" t="s">
        <v>48</v>
      </c>
      <c r="B1030" s="34">
        <v>40058</v>
      </c>
      <c r="C1030">
        <v>21</v>
      </c>
      <c r="D1030">
        <v>2.5086110000000001</v>
      </c>
      <c r="E1030">
        <v>2.6079560000000002</v>
      </c>
      <c r="F1030">
        <v>-9.9345000000000003E-2</v>
      </c>
      <c r="G1030">
        <v>90.5</v>
      </c>
      <c r="H1030">
        <v>-0.4630898</v>
      </c>
      <c r="I1030">
        <v>-0.2481864</v>
      </c>
      <c r="J1030">
        <v>-9.9345000000000003E-2</v>
      </c>
      <c r="K1030">
        <v>4.9496400000000003E-2</v>
      </c>
      <c r="L1030">
        <v>0.26439980000000002</v>
      </c>
      <c r="M1030">
        <v>0.28383160000000002</v>
      </c>
      <c r="N1030">
        <v>8.0560400000000004E-2</v>
      </c>
      <c r="O1030">
        <v>35</v>
      </c>
    </row>
    <row r="1031" spans="1:15">
      <c r="A1031" t="s">
        <v>48</v>
      </c>
      <c r="B1031" s="34">
        <v>40058</v>
      </c>
      <c r="C1031">
        <v>22</v>
      </c>
      <c r="D1031">
        <v>2.1525349999999999</v>
      </c>
      <c r="E1031">
        <v>2.2038509999999998</v>
      </c>
      <c r="F1031">
        <v>-5.1315899999999998E-2</v>
      </c>
      <c r="G1031">
        <v>88.5</v>
      </c>
      <c r="H1031">
        <v>-0.4150606</v>
      </c>
      <c r="I1031">
        <v>-0.20015730000000001</v>
      </c>
      <c r="J1031">
        <v>-5.1315899999999998E-2</v>
      </c>
      <c r="K1031">
        <v>9.7525600000000004E-2</v>
      </c>
      <c r="L1031">
        <v>0.31242890000000001</v>
      </c>
      <c r="M1031">
        <v>0.28383160000000002</v>
      </c>
      <c r="N1031">
        <v>8.0560400000000004E-2</v>
      </c>
      <c r="O1031">
        <v>35</v>
      </c>
    </row>
    <row r="1032" spans="1:15">
      <c r="A1032" t="s">
        <v>48</v>
      </c>
      <c r="B1032" s="34">
        <v>40058</v>
      </c>
      <c r="C1032">
        <v>23</v>
      </c>
      <c r="D1032">
        <v>1.6438330000000001</v>
      </c>
      <c r="E1032">
        <v>1.7216530000000001</v>
      </c>
      <c r="F1032">
        <v>-7.7819200000000005E-2</v>
      </c>
      <c r="G1032">
        <v>85.5</v>
      </c>
      <c r="H1032">
        <v>-0.44156400000000001</v>
      </c>
      <c r="I1032">
        <v>-0.22666059999999999</v>
      </c>
      <c r="J1032">
        <v>-7.7819200000000005E-2</v>
      </c>
      <c r="K1032">
        <v>7.1022199999999994E-2</v>
      </c>
      <c r="L1032">
        <v>0.2859256</v>
      </c>
      <c r="M1032">
        <v>0.28383160000000002</v>
      </c>
      <c r="N1032">
        <v>8.0560400000000004E-2</v>
      </c>
      <c r="O1032">
        <v>35</v>
      </c>
    </row>
    <row r="1033" spans="1:15">
      <c r="A1033" t="s">
        <v>48</v>
      </c>
      <c r="B1033" s="34">
        <v>40058</v>
      </c>
      <c r="C1033">
        <v>24</v>
      </c>
      <c r="D1033">
        <v>1.5131589999999999</v>
      </c>
      <c r="E1033">
        <v>1.486991</v>
      </c>
      <c r="F1033">
        <v>2.6167699999999999E-2</v>
      </c>
      <c r="G1033">
        <v>84.5</v>
      </c>
      <c r="H1033">
        <v>-0.33757710000000002</v>
      </c>
      <c r="I1033">
        <v>-0.1226738</v>
      </c>
      <c r="J1033">
        <v>2.6167699999999999E-2</v>
      </c>
      <c r="K1033">
        <v>0.1750091</v>
      </c>
      <c r="L1033">
        <v>0.3899125</v>
      </c>
      <c r="M1033">
        <v>0.28383160000000002</v>
      </c>
      <c r="N1033">
        <v>8.0560400000000004E-2</v>
      </c>
      <c r="O1033">
        <v>35</v>
      </c>
    </row>
    <row r="1034" spans="1:15">
      <c r="A1034" t="s">
        <v>48</v>
      </c>
      <c r="B1034" s="34">
        <v>40066</v>
      </c>
      <c r="C1034">
        <v>1</v>
      </c>
      <c r="D1034">
        <v>0.93432559999999998</v>
      </c>
      <c r="E1034">
        <v>0.94898570000000004</v>
      </c>
      <c r="F1034">
        <v>-1.4660100000000001E-2</v>
      </c>
      <c r="G1034">
        <v>75.5</v>
      </c>
      <c r="H1034">
        <v>-0.24632789999999999</v>
      </c>
      <c r="I1034">
        <v>-0.1094567</v>
      </c>
      <c r="J1034">
        <v>-1.4660100000000001E-2</v>
      </c>
      <c r="K1034">
        <v>8.0136399999999997E-2</v>
      </c>
      <c r="L1034">
        <v>0.21700759999999999</v>
      </c>
      <c r="M1034">
        <v>0.1807713</v>
      </c>
      <c r="N1034">
        <v>3.26783E-2</v>
      </c>
      <c r="O1034">
        <v>32</v>
      </c>
    </row>
    <row r="1035" spans="1:15">
      <c r="A1035" t="s">
        <v>48</v>
      </c>
      <c r="B1035" s="34">
        <v>40066</v>
      </c>
      <c r="C1035">
        <v>2</v>
      </c>
      <c r="D1035">
        <v>0.89692340000000004</v>
      </c>
      <c r="E1035">
        <v>0.95612450000000004</v>
      </c>
      <c r="F1035">
        <v>-5.9200999999999997E-2</v>
      </c>
      <c r="G1035">
        <v>74</v>
      </c>
      <c r="H1035">
        <v>-0.29086879999999998</v>
      </c>
      <c r="I1035">
        <v>-0.15399760000000001</v>
      </c>
      <c r="J1035">
        <v>-5.9200999999999997E-2</v>
      </c>
      <c r="K1035">
        <v>3.5595500000000002E-2</v>
      </c>
      <c r="L1035">
        <v>0.1724667</v>
      </c>
      <c r="M1035">
        <v>0.1807713</v>
      </c>
      <c r="N1035">
        <v>3.26783E-2</v>
      </c>
      <c r="O1035">
        <v>32</v>
      </c>
    </row>
    <row r="1036" spans="1:15">
      <c r="A1036" t="s">
        <v>48</v>
      </c>
      <c r="B1036" s="34">
        <v>40066</v>
      </c>
      <c r="C1036">
        <v>3</v>
      </c>
      <c r="D1036">
        <v>0.87505580000000005</v>
      </c>
      <c r="E1036">
        <v>0.91154829999999998</v>
      </c>
      <c r="F1036">
        <v>-3.6492499999999997E-2</v>
      </c>
      <c r="G1036">
        <v>73</v>
      </c>
      <c r="H1036">
        <v>-0.26816020000000002</v>
      </c>
      <c r="I1036">
        <v>-0.13128899999999999</v>
      </c>
      <c r="J1036">
        <v>-3.6492499999999997E-2</v>
      </c>
      <c r="K1036">
        <v>5.8304099999999998E-2</v>
      </c>
      <c r="L1036">
        <v>0.1951753</v>
      </c>
      <c r="M1036">
        <v>0.1807713</v>
      </c>
      <c r="N1036">
        <v>3.26783E-2</v>
      </c>
      <c r="O1036">
        <v>32</v>
      </c>
    </row>
    <row r="1037" spans="1:15">
      <c r="A1037" t="s">
        <v>48</v>
      </c>
      <c r="B1037" s="34">
        <v>40066</v>
      </c>
      <c r="C1037">
        <v>4</v>
      </c>
      <c r="D1037">
        <v>0.83916429999999997</v>
      </c>
      <c r="E1037">
        <v>0.87910659999999996</v>
      </c>
      <c r="F1037">
        <v>-3.9942400000000003E-2</v>
      </c>
      <c r="G1037">
        <v>72.5</v>
      </c>
      <c r="H1037">
        <v>-0.27161010000000002</v>
      </c>
      <c r="I1037">
        <v>-0.134739</v>
      </c>
      <c r="J1037">
        <v>-3.9942400000000003E-2</v>
      </c>
      <c r="K1037">
        <v>5.4854199999999999E-2</v>
      </c>
      <c r="L1037">
        <v>0.19172529999999999</v>
      </c>
      <c r="M1037">
        <v>0.1807713</v>
      </c>
      <c r="N1037">
        <v>3.26783E-2</v>
      </c>
      <c r="O1037">
        <v>32</v>
      </c>
    </row>
    <row r="1038" spans="1:15">
      <c r="A1038" t="s">
        <v>48</v>
      </c>
      <c r="B1038" s="34">
        <v>40066</v>
      </c>
      <c r="C1038">
        <v>5</v>
      </c>
      <c r="D1038">
        <v>0.81634660000000003</v>
      </c>
      <c r="E1038">
        <v>0.8083553</v>
      </c>
      <c r="F1038">
        <v>7.9913999999999992E-3</v>
      </c>
      <c r="G1038">
        <v>70</v>
      </c>
      <c r="H1038">
        <v>-0.22367629999999999</v>
      </c>
      <c r="I1038">
        <v>-8.6805099999999996E-2</v>
      </c>
      <c r="J1038">
        <v>7.9913999999999992E-3</v>
      </c>
      <c r="K1038">
        <v>0.102788</v>
      </c>
      <c r="L1038">
        <v>0.23965910000000001</v>
      </c>
      <c r="M1038">
        <v>0.1807713</v>
      </c>
      <c r="N1038">
        <v>3.26783E-2</v>
      </c>
      <c r="O1038">
        <v>32</v>
      </c>
    </row>
    <row r="1039" spans="1:15">
      <c r="A1039" t="s">
        <v>48</v>
      </c>
      <c r="B1039" s="34">
        <v>40066</v>
      </c>
      <c r="C1039">
        <v>6</v>
      </c>
      <c r="D1039">
        <v>0.80119039999999997</v>
      </c>
      <c r="E1039">
        <v>0.80485090000000004</v>
      </c>
      <c r="F1039">
        <v>-3.6605000000000001E-3</v>
      </c>
      <c r="G1039">
        <v>68.5</v>
      </c>
      <c r="H1039">
        <v>-0.23532829999999999</v>
      </c>
      <c r="I1039">
        <v>-9.8457100000000006E-2</v>
      </c>
      <c r="J1039">
        <v>-3.6605000000000001E-3</v>
      </c>
      <c r="K1039">
        <v>9.1135999999999995E-2</v>
      </c>
      <c r="L1039">
        <v>0.22800719999999999</v>
      </c>
      <c r="M1039">
        <v>0.1807713</v>
      </c>
      <c r="N1039">
        <v>3.26783E-2</v>
      </c>
      <c r="O1039">
        <v>32</v>
      </c>
    </row>
    <row r="1040" spans="1:15">
      <c r="A1040" t="s">
        <v>48</v>
      </c>
      <c r="B1040" s="34">
        <v>40066</v>
      </c>
      <c r="C1040">
        <v>7</v>
      </c>
      <c r="D1040">
        <v>0.73981629999999998</v>
      </c>
      <c r="E1040">
        <v>0.70823290000000005</v>
      </c>
      <c r="F1040">
        <v>3.1583399999999998E-2</v>
      </c>
      <c r="G1040">
        <v>68</v>
      </c>
      <c r="H1040">
        <v>-0.2000844</v>
      </c>
      <c r="I1040">
        <v>-6.3213199999999997E-2</v>
      </c>
      <c r="J1040">
        <v>3.1583399999999998E-2</v>
      </c>
      <c r="K1040">
        <v>0.12637989999999999</v>
      </c>
      <c r="L1040">
        <v>0.26325110000000002</v>
      </c>
      <c r="M1040">
        <v>0.1807713</v>
      </c>
      <c r="N1040">
        <v>3.26783E-2</v>
      </c>
      <c r="O1040">
        <v>32</v>
      </c>
    </row>
    <row r="1041" spans="1:15">
      <c r="A1041" t="s">
        <v>48</v>
      </c>
      <c r="B1041" s="34">
        <v>40066</v>
      </c>
      <c r="C1041">
        <v>8</v>
      </c>
      <c r="D1041">
        <v>0.81628230000000002</v>
      </c>
      <c r="E1041">
        <v>0.82926529999999998</v>
      </c>
      <c r="F1041">
        <v>-1.2983099999999999E-2</v>
      </c>
      <c r="G1041">
        <v>70</v>
      </c>
      <c r="H1041">
        <v>-0.2446508</v>
      </c>
      <c r="I1041">
        <v>-0.1077796</v>
      </c>
      <c r="J1041">
        <v>-1.2983099999999999E-2</v>
      </c>
      <c r="K1041">
        <v>8.1813499999999997E-2</v>
      </c>
      <c r="L1041">
        <v>0.21868470000000001</v>
      </c>
      <c r="M1041">
        <v>0.1807713</v>
      </c>
      <c r="N1041">
        <v>3.26783E-2</v>
      </c>
      <c r="O1041">
        <v>32</v>
      </c>
    </row>
    <row r="1042" spans="1:15">
      <c r="A1042" t="s">
        <v>48</v>
      </c>
      <c r="B1042" s="34">
        <v>40066</v>
      </c>
      <c r="C1042">
        <v>9</v>
      </c>
      <c r="D1042">
        <v>1.19214</v>
      </c>
      <c r="E1042">
        <v>1.138293</v>
      </c>
      <c r="F1042">
        <v>5.38468E-2</v>
      </c>
      <c r="G1042">
        <v>75</v>
      </c>
      <c r="H1042">
        <v>-0.17782100000000001</v>
      </c>
      <c r="I1042">
        <v>-4.0949800000000001E-2</v>
      </c>
      <c r="J1042">
        <v>5.38468E-2</v>
      </c>
      <c r="K1042">
        <v>0.14864330000000001</v>
      </c>
      <c r="L1042">
        <v>0.2855145</v>
      </c>
      <c r="M1042">
        <v>0.1807713</v>
      </c>
      <c r="N1042">
        <v>3.26783E-2</v>
      </c>
      <c r="O1042">
        <v>32</v>
      </c>
    </row>
    <row r="1043" spans="1:15">
      <c r="A1043" t="s">
        <v>48</v>
      </c>
      <c r="B1043" s="34">
        <v>40066</v>
      </c>
      <c r="C1043">
        <v>10</v>
      </c>
      <c r="D1043">
        <v>1.6479600000000001</v>
      </c>
      <c r="E1043">
        <v>1.5481229999999999</v>
      </c>
      <c r="F1043">
        <v>9.9836999999999995E-2</v>
      </c>
      <c r="G1043">
        <v>80</v>
      </c>
      <c r="H1043">
        <v>-0.1318308</v>
      </c>
      <c r="I1043">
        <v>5.0403999999999996E-3</v>
      </c>
      <c r="J1043">
        <v>9.9836999999999995E-2</v>
      </c>
      <c r="K1043">
        <v>0.19463349999999999</v>
      </c>
      <c r="L1043">
        <v>0.33150469999999999</v>
      </c>
      <c r="M1043">
        <v>0.1807713</v>
      </c>
      <c r="N1043">
        <v>3.26783E-2</v>
      </c>
      <c r="O1043">
        <v>32</v>
      </c>
    </row>
    <row r="1044" spans="1:15">
      <c r="A1044" t="s">
        <v>48</v>
      </c>
      <c r="B1044" s="34">
        <v>40066</v>
      </c>
      <c r="C1044">
        <v>11</v>
      </c>
      <c r="D1044">
        <v>1.876663</v>
      </c>
      <c r="E1044">
        <v>1.799064</v>
      </c>
      <c r="F1044">
        <v>7.7598600000000004E-2</v>
      </c>
      <c r="G1044">
        <v>84</v>
      </c>
      <c r="H1044">
        <v>-0.15406909999999999</v>
      </c>
      <c r="I1044">
        <v>-1.7197899999999999E-2</v>
      </c>
      <c r="J1044">
        <v>7.7598600000000004E-2</v>
      </c>
      <c r="K1044">
        <v>0.1723952</v>
      </c>
      <c r="L1044">
        <v>0.3092664</v>
      </c>
      <c r="M1044">
        <v>0.1807713</v>
      </c>
      <c r="N1044">
        <v>3.26783E-2</v>
      </c>
      <c r="O1044">
        <v>32</v>
      </c>
    </row>
    <row r="1045" spans="1:15">
      <c r="A1045" t="s">
        <v>48</v>
      </c>
      <c r="B1045" s="34">
        <v>40066</v>
      </c>
      <c r="C1045">
        <v>12</v>
      </c>
      <c r="D1045">
        <v>1.8571200000000001</v>
      </c>
      <c r="E1045">
        <v>1.7915540000000001</v>
      </c>
      <c r="F1045">
        <v>6.5566600000000003E-2</v>
      </c>
      <c r="G1045">
        <v>87.5</v>
      </c>
      <c r="H1045">
        <v>-0.1661011</v>
      </c>
      <c r="I1045">
        <v>-2.9229999999999999E-2</v>
      </c>
      <c r="J1045">
        <v>6.5566600000000003E-2</v>
      </c>
      <c r="K1045">
        <v>0.16036310000000001</v>
      </c>
      <c r="L1045">
        <v>0.29723430000000001</v>
      </c>
      <c r="M1045">
        <v>0.1807713</v>
      </c>
      <c r="N1045">
        <v>3.26783E-2</v>
      </c>
      <c r="O1045">
        <v>32</v>
      </c>
    </row>
    <row r="1046" spans="1:15">
      <c r="A1046" t="s">
        <v>48</v>
      </c>
      <c r="B1046" s="34">
        <v>40066</v>
      </c>
      <c r="C1046">
        <v>13</v>
      </c>
      <c r="D1046">
        <v>1.8462670000000001</v>
      </c>
      <c r="E1046">
        <v>1.8453660000000001</v>
      </c>
      <c r="F1046">
        <v>9.0050000000000004E-4</v>
      </c>
      <c r="G1046">
        <v>90.5</v>
      </c>
      <c r="H1046">
        <v>-0.23076720000000001</v>
      </c>
      <c r="I1046">
        <v>-9.3895999999999993E-2</v>
      </c>
      <c r="J1046">
        <v>9.0050000000000004E-4</v>
      </c>
      <c r="K1046">
        <v>9.5697099999999993E-2</v>
      </c>
      <c r="L1046">
        <v>0.2325682</v>
      </c>
      <c r="M1046">
        <v>0.1807713</v>
      </c>
      <c r="N1046">
        <v>3.26783E-2</v>
      </c>
      <c r="O1046">
        <v>32</v>
      </c>
    </row>
    <row r="1047" spans="1:15">
      <c r="A1047" t="s">
        <v>48</v>
      </c>
      <c r="B1047" s="34">
        <v>40066</v>
      </c>
      <c r="C1047">
        <v>14</v>
      </c>
      <c r="D1047">
        <v>1.9289080000000001</v>
      </c>
      <c r="E1047">
        <v>1.8330649999999999</v>
      </c>
      <c r="F1047">
        <v>9.5842999999999998E-2</v>
      </c>
      <c r="G1047">
        <v>93</v>
      </c>
      <c r="H1047">
        <v>-0.13582469999999999</v>
      </c>
      <c r="I1047">
        <v>1.0464000000000001E-3</v>
      </c>
      <c r="J1047">
        <v>9.5842999999999998E-2</v>
      </c>
      <c r="K1047">
        <v>0.19063949999999999</v>
      </c>
      <c r="L1047">
        <v>0.32751069999999999</v>
      </c>
      <c r="M1047">
        <v>0.1807713</v>
      </c>
      <c r="N1047">
        <v>3.26783E-2</v>
      </c>
      <c r="O1047">
        <v>32</v>
      </c>
    </row>
    <row r="1048" spans="1:15">
      <c r="A1048" t="s">
        <v>48</v>
      </c>
      <c r="B1048" s="34">
        <v>40066</v>
      </c>
      <c r="C1048">
        <v>15</v>
      </c>
      <c r="D1048">
        <v>2.0096379999999998</v>
      </c>
      <c r="E1048">
        <v>1.894628</v>
      </c>
      <c r="F1048">
        <v>0.11501</v>
      </c>
      <c r="G1048">
        <v>95</v>
      </c>
      <c r="H1048">
        <v>-0.11665780000000001</v>
      </c>
      <c r="I1048">
        <v>2.0213399999999999E-2</v>
      </c>
      <c r="J1048">
        <v>0.11501</v>
      </c>
      <c r="K1048">
        <v>0.20980650000000001</v>
      </c>
      <c r="L1048">
        <v>0.34667769999999998</v>
      </c>
      <c r="M1048">
        <v>0.1807713</v>
      </c>
      <c r="N1048">
        <v>3.26783E-2</v>
      </c>
      <c r="O1048">
        <v>32</v>
      </c>
    </row>
    <row r="1049" spans="1:15">
      <c r="A1049" t="s">
        <v>48</v>
      </c>
      <c r="B1049" s="34">
        <v>40066</v>
      </c>
      <c r="C1049">
        <v>16</v>
      </c>
      <c r="D1049">
        <v>2.047078</v>
      </c>
      <c r="E1049">
        <v>2.032232</v>
      </c>
      <c r="F1049">
        <v>1.48465E-2</v>
      </c>
      <c r="G1049">
        <v>96</v>
      </c>
      <c r="H1049">
        <v>-0.21682129999999999</v>
      </c>
      <c r="I1049">
        <v>-7.9950099999999996E-2</v>
      </c>
      <c r="J1049">
        <v>1.48465E-2</v>
      </c>
      <c r="K1049">
        <v>0.109643</v>
      </c>
      <c r="L1049">
        <v>0.24651419999999999</v>
      </c>
      <c r="M1049">
        <v>0.1807713</v>
      </c>
      <c r="N1049">
        <v>3.26783E-2</v>
      </c>
      <c r="O1049">
        <v>32</v>
      </c>
    </row>
    <row r="1050" spans="1:15">
      <c r="A1050" t="s">
        <v>48</v>
      </c>
      <c r="B1050" s="34">
        <v>40066</v>
      </c>
      <c r="C1050">
        <v>17</v>
      </c>
      <c r="D1050">
        <v>2.1294460000000002</v>
      </c>
      <c r="E1050">
        <v>2.0861809999999998</v>
      </c>
      <c r="F1050">
        <v>4.32646E-2</v>
      </c>
      <c r="G1050">
        <v>96</v>
      </c>
      <c r="H1050">
        <v>-0.18840309999999999</v>
      </c>
      <c r="I1050">
        <v>-5.1531899999999999E-2</v>
      </c>
      <c r="J1050">
        <v>4.32646E-2</v>
      </c>
      <c r="K1050">
        <v>0.1380612</v>
      </c>
      <c r="L1050">
        <v>0.27493240000000002</v>
      </c>
      <c r="M1050">
        <v>0.1807713</v>
      </c>
      <c r="N1050">
        <v>3.26783E-2</v>
      </c>
      <c r="O1050">
        <v>32</v>
      </c>
    </row>
    <row r="1051" spans="1:15">
      <c r="A1051" t="s">
        <v>48</v>
      </c>
      <c r="B1051" s="34">
        <v>40066</v>
      </c>
      <c r="C1051">
        <v>18</v>
      </c>
      <c r="D1051">
        <v>2.2046990000000002</v>
      </c>
      <c r="E1051">
        <v>2.0721970000000001</v>
      </c>
      <c r="F1051">
        <v>0.1325018</v>
      </c>
      <c r="G1051">
        <v>96.5</v>
      </c>
      <c r="H1051">
        <v>-9.9165900000000001E-2</v>
      </c>
      <c r="I1051">
        <v>3.7705200000000001E-2</v>
      </c>
      <c r="J1051">
        <v>0.1325018</v>
      </c>
      <c r="K1051">
        <v>0.22729830000000001</v>
      </c>
      <c r="L1051">
        <v>0.36416949999999998</v>
      </c>
      <c r="M1051">
        <v>0.1807713</v>
      </c>
      <c r="N1051">
        <v>3.26783E-2</v>
      </c>
      <c r="O1051">
        <v>32</v>
      </c>
    </row>
    <row r="1052" spans="1:15">
      <c r="A1052" t="s">
        <v>48</v>
      </c>
      <c r="B1052" s="34">
        <v>40066</v>
      </c>
      <c r="C1052">
        <v>19</v>
      </c>
      <c r="D1052">
        <v>2.352903</v>
      </c>
      <c r="E1052">
        <v>2.5740669999999999</v>
      </c>
      <c r="F1052">
        <v>-0.22116450000000001</v>
      </c>
      <c r="G1052">
        <v>94.5</v>
      </c>
      <c r="H1052">
        <v>-0.45283220000000002</v>
      </c>
      <c r="I1052">
        <v>-0.31596109999999999</v>
      </c>
      <c r="J1052">
        <v>-0.22116450000000001</v>
      </c>
      <c r="K1052">
        <v>-0.12636790000000001</v>
      </c>
      <c r="L1052">
        <v>1.0503200000000001E-2</v>
      </c>
      <c r="M1052">
        <v>0.1807713</v>
      </c>
      <c r="N1052">
        <v>3.26783E-2</v>
      </c>
      <c r="O1052">
        <v>32</v>
      </c>
    </row>
    <row r="1053" spans="1:15">
      <c r="A1053" t="s">
        <v>48</v>
      </c>
      <c r="B1053" s="34">
        <v>40066</v>
      </c>
      <c r="C1053">
        <v>20</v>
      </c>
      <c r="D1053">
        <v>2.2478509999999998</v>
      </c>
      <c r="E1053">
        <v>2.6759379999999999</v>
      </c>
      <c r="F1053">
        <v>-0.42808740000000001</v>
      </c>
      <c r="G1053">
        <v>91.5</v>
      </c>
      <c r="H1053">
        <v>-0.65975519999999999</v>
      </c>
      <c r="I1053">
        <v>-0.52288400000000002</v>
      </c>
      <c r="J1053">
        <v>-0.42808740000000001</v>
      </c>
      <c r="K1053">
        <v>-0.3332909</v>
      </c>
      <c r="L1053">
        <v>-0.1964197</v>
      </c>
      <c r="M1053">
        <v>0.1807713</v>
      </c>
      <c r="N1053">
        <v>3.26783E-2</v>
      </c>
      <c r="O1053">
        <v>32</v>
      </c>
    </row>
    <row r="1054" spans="1:15">
      <c r="A1054" t="s">
        <v>48</v>
      </c>
      <c r="B1054" s="34">
        <v>40066</v>
      </c>
      <c r="C1054">
        <v>21</v>
      </c>
      <c r="D1054">
        <v>1.916973</v>
      </c>
      <c r="E1054">
        <v>1.980566</v>
      </c>
      <c r="F1054">
        <v>-6.3592999999999997E-2</v>
      </c>
      <c r="G1054">
        <v>88.5</v>
      </c>
      <c r="H1054">
        <v>-0.29526069999999999</v>
      </c>
      <c r="I1054">
        <v>-0.15838949999999999</v>
      </c>
      <c r="J1054">
        <v>-6.3592999999999997E-2</v>
      </c>
      <c r="K1054">
        <v>3.1203600000000001E-2</v>
      </c>
      <c r="L1054">
        <v>0.1680748</v>
      </c>
      <c r="M1054">
        <v>0.1807713</v>
      </c>
      <c r="N1054">
        <v>3.26783E-2</v>
      </c>
      <c r="O1054">
        <v>32</v>
      </c>
    </row>
    <row r="1055" spans="1:15">
      <c r="A1055" t="s">
        <v>48</v>
      </c>
      <c r="B1055" s="34">
        <v>40066</v>
      </c>
      <c r="C1055">
        <v>22</v>
      </c>
      <c r="D1055">
        <v>1.6015189999999999</v>
      </c>
      <c r="E1055">
        <v>1.5951109999999999</v>
      </c>
      <c r="F1055">
        <v>6.4076000000000003E-3</v>
      </c>
      <c r="G1055">
        <v>85.5</v>
      </c>
      <c r="H1055">
        <v>-0.22526009999999999</v>
      </c>
      <c r="I1055">
        <v>-8.8388900000000006E-2</v>
      </c>
      <c r="J1055">
        <v>6.4076000000000003E-3</v>
      </c>
      <c r="K1055">
        <v>0.10120419999999999</v>
      </c>
      <c r="L1055">
        <v>0.23807529999999999</v>
      </c>
      <c r="M1055">
        <v>0.1807713</v>
      </c>
      <c r="N1055">
        <v>3.26783E-2</v>
      </c>
      <c r="O1055">
        <v>32</v>
      </c>
    </row>
    <row r="1056" spans="1:15">
      <c r="A1056" t="s">
        <v>48</v>
      </c>
      <c r="B1056" s="34">
        <v>40066</v>
      </c>
      <c r="C1056">
        <v>23</v>
      </c>
      <c r="D1056">
        <v>1.0981350000000001</v>
      </c>
      <c r="E1056">
        <v>1.0537609999999999</v>
      </c>
      <c r="F1056">
        <v>4.4374499999999997E-2</v>
      </c>
      <c r="G1056">
        <v>82.5</v>
      </c>
      <c r="H1056">
        <v>-0.1872933</v>
      </c>
      <c r="I1056">
        <v>-5.0422099999999997E-2</v>
      </c>
      <c r="J1056">
        <v>4.4374499999999997E-2</v>
      </c>
      <c r="K1056">
        <v>0.13917099999999999</v>
      </c>
      <c r="L1056">
        <v>0.27604220000000002</v>
      </c>
      <c r="M1056">
        <v>0.1807713</v>
      </c>
      <c r="N1056">
        <v>3.26783E-2</v>
      </c>
      <c r="O1056">
        <v>32</v>
      </c>
    </row>
    <row r="1057" spans="1:15">
      <c r="A1057" t="s">
        <v>48</v>
      </c>
      <c r="B1057" s="34">
        <v>40066</v>
      </c>
      <c r="C1057">
        <v>24</v>
      </c>
      <c r="D1057">
        <v>0.99242350000000001</v>
      </c>
      <c r="E1057">
        <v>0.99062260000000002</v>
      </c>
      <c r="F1057">
        <v>1.8008E-3</v>
      </c>
      <c r="G1057">
        <v>80</v>
      </c>
      <c r="H1057">
        <v>-0.22986690000000001</v>
      </c>
      <c r="I1057">
        <v>-9.2995700000000001E-2</v>
      </c>
      <c r="J1057">
        <v>1.8008E-3</v>
      </c>
      <c r="K1057">
        <v>9.65974E-2</v>
      </c>
      <c r="L1057">
        <v>0.2334686</v>
      </c>
      <c r="M1057">
        <v>0.1807713</v>
      </c>
      <c r="N1057">
        <v>3.26783E-2</v>
      </c>
      <c r="O1057">
        <v>32</v>
      </c>
    </row>
    <row r="1058" spans="1:15">
      <c r="A1058" t="s">
        <v>48</v>
      </c>
      <c r="B1058" s="34">
        <v>40067</v>
      </c>
      <c r="C1058">
        <v>1</v>
      </c>
      <c r="D1058">
        <v>1.0589150000000001</v>
      </c>
      <c r="E1058">
        <v>1.1004370000000001</v>
      </c>
      <c r="F1058">
        <v>-4.1521599999999999E-2</v>
      </c>
      <c r="G1058">
        <v>78</v>
      </c>
      <c r="H1058">
        <v>-0.31666539999999999</v>
      </c>
      <c r="I1058">
        <v>-0.1541082</v>
      </c>
      <c r="J1058">
        <v>-4.1521599999999999E-2</v>
      </c>
      <c r="K1058">
        <v>7.1065000000000003E-2</v>
      </c>
      <c r="L1058">
        <v>0.2336222</v>
      </c>
      <c r="M1058">
        <v>0.2146959</v>
      </c>
      <c r="N1058">
        <v>4.6094299999999998E-2</v>
      </c>
      <c r="O1058">
        <v>33</v>
      </c>
    </row>
    <row r="1059" spans="1:15">
      <c r="A1059" t="s">
        <v>48</v>
      </c>
      <c r="B1059" s="34">
        <v>40067</v>
      </c>
      <c r="C1059">
        <v>2</v>
      </c>
      <c r="D1059">
        <v>1.028632</v>
      </c>
      <c r="E1059">
        <v>1.0522149999999999</v>
      </c>
      <c r="F1059">
        <v>-2.3583199999999999E-2</v>
      </c>
      <c r="G1059">
        <v>78</v>
      </c>
      <c r="H1059">
        <v>-0.29872700000000002</v>
      </c>
      <c r="I1059">
        <v>-0.13616980000000001</v>
      </c>
      <c r="J1059">
        <v>-2.3583199999999999E-2</v>
      </c>
      <c r="K1059">
        <v>8.9003399999999996E-2</v>
      </c>
      <c r="L1059">
        <v>0.25156060000000002</v>
      </c>
      <c r="M1059">
        <v>0.2146959</v>
      </c>
      <c r="N1059">
        <v>4.6094299999999998E-2</v>
      </c>
      <c r="O1059">
        <v>33</v>
      </c>
    </row>
    <row r="1060" spans="1:15">
      <c r="A1060" t="s">
        <v>48</v>
      </c>
      <c r="B1060" s="34">
        <v>40067</v>
      </c>
      <c r="C1060">
        <v>3</v>
      </c>
      <c r="D1060">
        <v>1.0271589999999999</v>
      </c>
      <c r="E1060">
        <v>1.037955</v>
      </c>
      <c r="F1060">
        <v>-1.0796200000000001E-2</v>
      </c>
      <c r="G1060">
        <v>75.5</v>
      </c>
      <c r="H1060">
        <v>-0.28594009999999997</v>
      </c>
      <c r="I1060">
        <v>-0.1233829</v>
      </c>
      <c r="J1060">
        <v>-1.0796200000000001E-2</v>
      </c>
      <c r="K1060">
        <v>0.1017904</v>
      </c>
      <c r="L1060">
        <v>0.26434760000000002</v>
      </c>
      <c r="M1060">
        <v>0.2146959</v>
      </c>
      <c r="N1060">
        <v>4.6094299999999998E-2</v>
      </c>
      <c r="O1060">
        <v>33</v>
      </c>
    </row>
    <row r="1061" spans="1:15">
      <c r="A1061" t="s">
        <v>48</v>
      </c>
      <c r="B1061" s="34">
        <v>40067</v>
      </c>
      <c r="C1061">
        <v>4</v>
      </c>
      <c r="D1061">
        <v>0.97418419999999994</v>
      </c>
      <c r="E1061">
        <v>0.99106530000000004</v>
      </c>
      <c r="F1061">
        <v>-1.68811E-2</v>
      </c>
      <c r="G1061">
        <v>75</v>
      </c>
      <c r="H1061">
        <v>-0.29202499999999998</v>
      </c>
      <c r="I1061">
        <v>-0.12946779999999999</v>
      </c>
      <c r="J1061">
        <v>-1.68811E-2</v>
      </c>
      <c r="K1061">
        <v>9.5705499999999999E-2</v>
      </c>
      <c r="L1061">
        <v>0.25826270000000001</v>
      </c>
      <c r="M1061">
        <v>0.2146959</v>
      </c>
      <c r="N1061">
        <v>4.6094299999999998E-2</v>
      </c>
      <c r="O1061">
        <v>33</v>
      </c>
    </row>
    <row r="1062" spans="1:15">
      <c r="A1062" t="s">
        <v>48</v>
      </c>
      <c r="B1062" s="34">
        <v>40067</v>
      </c>
      <c r="C1062">
        <v>5</v>
      </c>
      <c r="D1062">
        <v>0.9624395</v>
      </c>
      <c r="E1062">
        <v>0.98071770000000003</v>
      </c>
      <c r="F1062">
        <v>-1.8278200000000001E-2</v>
      </c>
      <c r="G1062">
        <v>73</v>
      </c>
      <c r="H1062">
        <v>-0.29342200000000002</v>
      </c>
      <c r="I1062">
        <v>-0.1308648</v>
      </c>
      <c r="J1062">
        <v>-1.8278200000000001E-2</v>
      </c>
      <c r="K1062">
        <v>9.4308500000000003E-2</v>
      </c>
      <c r="L1062">
        <v>0.25686569999999997</v>
      </c>
      <c r="M1062">
        <v>0.2146959</v>
      </c>
      <c r="N1062">
        <v>4.6094299999999998E-2</v>
      </c>
      <c r="O1062">
        <v>33</v>
      </c>
    </row>
    <row r="1063" spans="1:15">
      <c r="A1063" t="s">
        <v>48</v>
      </c>
      <c r="B1063" s="34">
        <v>40067</v>
      </c>
      <c r="C1063">
        <v>6</v>
      </c>
      <c r="D1063">
        <v>0.95662130000000001</v>
      </c>
      <c r="E1063">
        <v>0.98991700000000005</v>
      </c>
      <c r="F1063">
        <v>-3.3295699999999998E-2</v>
      </c>
      <c r="G1063">
        <v>72</v>
      </c>
      <c r="H1063">
        <v>-0.30843949999999998</v>
      </c>
      <c r="I1063">
        <v>-0.14588229999999999</v>
      </c>
      <c r="J1063">
        <v>-3.3295699999999998E-2</v>
      </c>
      <c r="K1063">
        <v>7.9290899999999997E-2</v>
      </c>
      <c r="L1063">
        <v>0.24184820000000001</v>
      </c>
      <c r="M1063">
        <v>0.2146959</v>
      </c>
      <c r="N1063">
        <v>4.6094299999999998E-2</v>
      </c>
      <c r="O1063">
        <v>33</v>
      </c>
    </row>
    <row r="1064" spans="1:15">
      <c r="A1064" t="s">
        <v>48</v>
      </c>
      <c r="B1064" s="34">
        <v>40067</v>
      </c>
      <c r="C1064">
        <v>7</v>
      </c>
      <c r="D1064">
        <v>0.88060970000000005</v>
      </c>
      <c r="E1064">
        <v>0.90605789999999997</v>
      </c>
      <c r="F1064">
        <v>-2.5448200000000001E-2</v>
      </c>
      <c r="G1064">
        <v>71.5</v>
      </c>
      <c r="H1064">
        <v>-0.30059209999999997</v>
      </c>
      <c r="I1064">
        <v>-0.13803489999999999</v>
      </c>
      <c r="J1064">
        <v>-2.5448200000000001E-2</v>
      </c>
      <c r="K1064">
        <v>8.7138400000000005E-2</v>
      </c>
      <c r="L1064">
        <v>0.24969559999999999</v>
      </c>
      <c r="M1064">
        <v>0.2146959</v>
      </c>
      <c r="N1064">
        <v>4.6094299999999998E-2</v>
      </c>
      <c r="O1064">
        <v>33</v>
      </c>
    </row>
    <row r="1065" spans="1:15">
      <c r="A1065" t="s">
        <v>48</v>
      </c>
      <c r="B1065" s="34">
        <v>40067</v>
      </c>
      <c r="C1065">
        <v>8</v>
      </c>
      <c r="D1065">
        <v>1.0390459999999999</v>
      </c>
      <c r="E1065">
        <v>1.0739650000000001</v>
      </c>
      <c r="F1065">
        <v>-3.4918600000000001E-2</v>
      </c>
      <c r="G1065">
        <v>72.5</v>
      </c>
      <c r="H1065">
        <v>-0.31006240000000002</v>
      </c>
      <c r="I1065">
        <v>-0.1475052</v>
      </c>
      <c r="J1065">
        <v>-3.4918600000000001E-2</v>
      </c>
      <c r="K1065">
        <v>7.7668100000000004E-2</v>
      </c>
      <c r="L1065">
        <v>0.2402253</v>
      </c>
      <c r="M1065">
        <v>0.2146959</v>
      </c>
      <c r="N1065">
        <v>4.6094299999999998E-2</v>
      </c>
      <c r="O1065">
        <v>33</v>
      </c>
    </row>
    <row r="1066" spans="1:15">
      <c r="A1066" t="s">
        <v>48</v>
      </c>
      <c r="B1066" s="34">
        <v>40067</v>
      </c>
      <c r="C1066">
        <v>9</v>
      </c>
      <c r="D1066">
        <v>1.513908</v>
      </c>
      <c r="E1066">
        <v>1.482775</v>
      </c>
      <c r="F1066">
        <v>3.1132699999999999E-2</v>
      </c>
      <c r="G1066">
        <v>76</v>
      </c>
      <c r="H1066">
        <v>-0.24401110000000001</v>
      </c>
      <c r="I1066">
        <v>-8.1453899999999996E-2</v>
      </c>
      <c r="J1066">
        <v>3.1132699999999999E-2</v>
      </c>
      <c r="K1066">
        <v>0.14371929999999999</v>
      </c>
      <c r="L1066">
        <v>0.30627650000000001</v>
      </c>
      <c r="M1066">
        <v>0.2146959</v>
      </c>
      <c r="N1066">
        <v>4.6094299999999998E-2</v>
      </c>
      <c r="O1066">
        <v>33</v>
      </c>
    </row>
    <row r="1067" spans="1:15">
      <c r="A1067" t="s">
        <v>48</v>
      </c>
      <c r="B1067" s="34">
        <v>40067</v>
      </c>
      <c r="C1067">
        <v>10</v>
      </c>
      <c r="D1067">
        <v>2.0958990000000002</v>
      </c>
      <c r="E1067">
        <v>1.950081</v>
      </c>
      <c r="F1067">
        <v>0.14581769999999999</v>
      </c>
      <c r="G1067">
        <v>82</v>
      </c>
      <c r="H1067">
        <v>-0.1293261</v>
      </c>
      <c r="I1067">
        <v>3.32311E-2</v>
      </c>
      <c r="J1067">
        <v>0.14581769999999999</v>
      </c>
      <c r="K1067">
        <v>0.25840429999999998</v>
      </c>
      <c r="L1067">
        <v>0.42096159999999999</v>
      </c>
      <c r="M1067">
        <v>0.2146959</v>
      </c>
      <c r="N1067">
        <v>4.6094299999999998E-2</v>
      </c>
      <c r="O1067">
        <v>33</v>
      </c>
    </row>
    <row r="1068" spans="1:15">
      <c r="A1068" t="s">
        <v>48</v>
      </c>
      <c r="B1068" s="34">
        <v>40067</v>
      </c>
      <c r="C1068">
        <v>11</v>
      </c>
      <c r="D1068">
        <v>2.831934</v>
      </c>
      <c r="E1068">
        <v>2.6159539999999999</v>
      </c>
      <c r="F1068">
        <v>0.21598020000000001</v>
      </c>
      <c r="G1068">
        <v>87.5</v>
      </c>
      <c r="H1068">
        <v>-5.9163599999999997E-2</v>
      </c>
      <c r="I1068">
        <v>0.1033936</v>
      </c>
      <c r="J1068">
        <v>0.21598020000000001</v>
      </c>
      <c r="K1068">
        <v>0.32856679999999999</v>
      </c>
      <c r="L1068">
        <v>0.491124</v>
      </c>
      <c r="M1068">
        <v>0.2146959</v>
      </c>
      <c r="N1068">
        <v>4.6094299999999998E-2</v>
      </c>
      <c r="O1068">
        <v>33</v>
      </c>
    </row>
    <row r="1069" spans="1:15">
      <c r="A1069" t="s">
        <v>48</v>
      </c>
      <c r="B1069" s="34">
        <v>40067</v>
      </c>
      <c r="C1069">
        <v>12</v>
      </c>
      <c r="D1069">
        <v>3.5579329999999998</v>
      </c>
      <c r="E1069">
        <v>3.3188680000000002</v>
      </c>
      <c r="F1069">
        <v>0.239065</v>
      </c>
      <c r="G1069">
        <v>91</v>
      </c>
      <c r="H1069">
        <v>-0.12606029999999999</v>
      </c>
      <c r="I1069">
        <v>8.9658699999999994E-2</v>
      </c>
      <c r="J1069">
        <v>0.239065</v>
      </c>
      <c r="K1069">
        <v>0.38847140000000002</v>
      </c>
      <c r="L1069">
        <v>0.60419040000000002</v>
      </c>
      <c r="M1069">
        <v>0.28490880000000002</v>
      </c>
      <c r="N1069">
        <v>8.1172999999999995E-2</v>
      </c>
      <c r="O1069">
        <v>34</v>
      </c>
    </row>
    <row r="1070" spans="1:15">
      <c r="A1070" t="s">
        <v>48</v>
      </c>
      <c r="B1070" s="34">
        <v>40067</v>
      </c>
      <c r="C1070">
        <v>13</v>
      </c>
      <c r="D1070">
        <v>3.4780890000000002</v>
      </c>
      <c r="E1070">
        <v>3.359864</v>
      </c>
      <c r="F1070">
        <v>0.1182246</v>
      </c>
      <c r="G1070">
        <v>93.5</v>
      </c>
      <c r="H1070">
        <v>-0.24552019999999999</v>
      </c>
      <c r="I1070">
        <v>-3.06168E-2</v>
      </c>
      <c r="J1070">
        <v>0.1182246</v>
      </c>
      <c r="K1070">
        <v>0.26706600000000003</v>
      </c>
      <c r="L1070">
        <v>0.48196939999999999</v>
      </c>
      <c r="M1070">
        <v>0.28383160000000002</v>
      </c>
      <c r="N1070">
        <v>8.0560400000000004E-2</v>
      </c>
      <c r="O1070">
        <v>35</v>
      </c>
    </row>
    <row r="1071" spans="1:15">
      <c r="A1071" t="s">
        <v>48</v>
      </c>
      <c r="B1071" s="34">
        <v>40067</v>
      </c>
      <c r="C1071">
        <v>14</v>
      </c>
      <c r="D1071">
        <v>3.5981399999999999</v>
      </c>
      <c r="E1071">
        <v>3.4044020000000002</v>
      </c>
      <c r="F1071">
        <v>0.1937381</v>
      </c>
      <c r="G1071">
        <v>96</v>
      </c>
      <c r="H1071">
        <v>-0.17000670000000001</v>
      </c>
      <c r="I1071">
        <v>4.4896699999999998E-2</v>
      </c>
      <c r="J1071">
        <v>0.1937381</v>
      </c>
      <c r="K1071">
        <v>0.34257949999999998</v>
      </c>
      <c r="L1071">
        <v>0.5574829</v>
      </c>
      <c r="M1071">
        <v>0.28383160000000002</v>
      </c>
      <c r="N1071">
        <v>8.0560400000000004E-2</v>
      </c>
      <c r="O1071">
        <v>35</v>
      </c>
    </row>
    <row r="1072" spans="1:15">
      <c r="A1072" t="s">
        <v>48</v>
      </c>
      <c r="B1072" s="34">
        <v>40067</v>
      </c>
      <c r="C1072">
        <v>15</v>
      </c>
      <c r="D1072">
        <v>3.5991080000000002</v>
      </c>
      <c r="E1072">
        <v>2.9209429999999998</v>
      </c>
      <c r="F1072">
        <v>0.67816500000000002</v>
      </c>
      <c r="G1072">
        <v>97</v>
      </c>
      <c r="H1072">
        <v>0.31442019999999998</v>
      </c>
      <c r="I1072">
        <v>0.52932349999999995</v>
      </c>
      <c r="J1072">
        <v>0.67816500000000002</v>
      </c>
      <c r="K1072">
        <v>0.82700640000000003</v>
      </c>
      <c r="L1072">
        <v>1.0419099999999999</v>
      </c>
      <c r="M1072">
        <v>0.28383160000000002</v>
      </c>
      <c r="N1072">
        <v>8.0560400000000004E-2</v>
      </c>
      <c r="O1072">
        <v>35</v>
      </c>
    </row>
    <row r="1073" spans="1:15">
      <c r="A1073" t="s">
        <v>48</v>
      </c>
      <c r="B1073" s="34">
        <v>40067</v>
      </c>
      <c r="C1073">
        <v>16</v>
      </c>
      <c r="D1073">
        <v>3.427441</v>
      </c>
      <c r="E1073">
        <v>2.898085</v>
      </c>
      <c r="F1073">
        <v>0.52935560000000004</v>
      </c>
      <c r="G1073">
        <v>96</v>
      </c>
      <c r="H1073">
        <v>0.1656108</v>
      </c>
      <c r="I1073">
        <v>0.38051420000000002</v>
      </c>
      <c r="J1073">
        <v>0.52935560000000004</v>
      </c>
      <c r="K1073">
        <v>0.67819700000000005</v>
      </c>
      <c r="L1073">
        <v>0.89310040000000002</v>
      </c>
      <c r="M1073">
        <v>0.28383160000000002</v>
      </c>
      <c r="N1073">
        <v>8.0560400000000004E-2</v>
      </c>
      <c r="O1073">
        <v>35</v>
      </c>
    </row>
    <row r="1074" spans="1:15">
      <c r="A1074" t="s">
        <v>48</v>
      </c>
      <c r="B1074" s="34">
        <v>40067</v>
      </c>
      <c r="C1074">
        <v>17</v>
      </c>
      <c r="D1074">
        <v>3.1310199999999999</v>
      </c>
      <c r="E1074">
        <v>2.6180810000000001</v>
      </c>
      <c r="F1074">
        <v>0.51293929999999999</v>
      </c>
      <c r="G1074">
        <v>96</v>
      </c>
      <c r="H1074">
        <v>0.14919450000000001</v>
      </c>
      <c r="I1074">
        <v>0.36409789999999997</v>
      </c>
      <c r="J1074">
        <v>0.51293929999999999</v>
      </c>
      <c r="K1074">
        <v>0.6617807</v>
      </c>
      <c r="L1074">
        <v>0.87668409999999997</v>
      </c>
      <c r="M1074">
        <v>0.28383160000000002</v>
      </c>
      <c r="N1074">
        <v>8.0560400000000004E-2</v>
      </c>
      <c r="O1074">
        <v>35</v>
      </c>
    </row>
    <row r="1075" spans="1:15">
      <c r="A1075" t="s">
        <v>48</v>
      </c>
      <c r="B1075" s="34">
        <v>40067</v>
      </c>
      <c r="C1075">
        <v>18</v>
      </c>
      <c r="D1075">
        <v>3.034977</v>
      </c>
      <c r="E1075">
        <v>2.559965</v>
      </c>
      <c r="F1075">
        <v>0.47501209999999999</v>
      </c>
      <c r="G1075">
        <v>95.5</v>
      </c>
      <c r="H1075">
        <v>0.1112673</v>
      </c>
      <c r="I1075">
        <v>0.32617069999999998</v>
      </c>
      <c r="J1075">
        <v>0.47501209999999999</v>
      </c>
      <c r="K1075">
        <v>0.62385349999999995</v>
      </c>
      <c r="L1075">
        <v>0.83875690000000003</v>
      </c>
      <c r="M1075">
        <v>0.28383160000000002</v>
      </c>
      <c r="N1075">
        <v>8.0560400000000004E-2</v>
      </c>
      <c r="O1075">
        <v>35</v>
      </c>
    </row>
    <row r="1076" spans="1:15">
      <c r="A1076" t="s">
        <v>48</v>
      </c>
      <c r="B1076" s="34">
        <v>40067</v>
      </c>
      <c r="C1076">
        <v>19</v>
      </c>
      <c r="D1076">
        <v>3.0692200000000001</v>
      </c>
      <c r="E1076">
        <v>4.6061509999999997</v>
      </c>
      <c r="F1076">
        <v>-1.536931</v>
      </c>
      <c r="G1076">
        <v>94.5</v>
      </c>
      <c r="H1076">
        <v>-1.900676</v>
      </c>
      <c r="I1076">
        <v>-1.685772</v>
      </c>
      <c r="J1076">
        <v>-1.536931</v>
      </c>
      <c r="K1076">
        <v>-1.38809</v>
      </c>
      <c r="L1076">
        <v>-1.1731860000000001</v>
      </c>
      <c r="M1076">
        <v>0.28383160000000002</v>
      </c>
      <c r="N1076">
        <v>8.0560400000000004E-2</v>
      </c>
      <c r="O1076">
        <v>35</v>
      </c>
    </row>
    <row r="1077" spans="1:15">
      <c r="A1077" t="s">
        <v>48</v>
      </c>
      <c r="B1077" s="34">
        <v>40067</v>
      </c>
      <c r="C1077">
        <v>20</v>
      </c>
      <c r="D1077">
        <v>2.8739180000000002</v>
      </c>
      <c r="E1077">
        <v>3.3939949999999999</v>
      </c>
      <c r="F1077">
        <v>-0.52007749999999997</v>
      </c>
      <c r="G1077">
        <v>92.5</v>
      </c>
      <c r="H1077">
        <v>-0.88382229999999995</v>
      </c>
      <c r="I1077">
        <v>-0.66891900000000004</v>
      </c>
      <c r="J1077">
        <v>-0.52007749999999997</v>
      </c>
      <c r="K1077">
        <v>-0.37123610000000001</v>
      </c>
      <c r="L1077">
        <v>-0.15633269999999999</v>
      </c>
      <c r="M1077">
        <v>0.28383160000000002</v>
      </c>
      <c r="N1077">
        <v>8.0560400000000004E-2</v>
      </c>
      <c r="O1077">
        <v>35</v>
      </c>
    </row>
    <row r="1078" spans="1:15">
      <c r="A1078" t="s">
        <v>48</v>
      </c>
      <c r="B1078" s="34">
        <v>40067</v>
      </c>
      <c r="C1078">
        <v>21</v>
      </c>
      <c r="D1078">
        <v>2.49288</v>
      </c>
      <c r="E1078">
        <v>2.6454469999999999</v>
      </c>
      <c r="F1078">
        <v>-0.15256690000000001</v>
      </c>
      <c r="G1078">
        <v>89.5</v>
      </c>
      <c r="H1078">
        <v>-0.51631170000000004</v>
      </c>
      <c r="I1078">
        <v>-0.30140830000000002</v>
      </c>
      <c r="J1078">
        <v>-0.15256690000000001</v>
      </c>
      <c r="K1078">
        <v>-3.7255000000000001E-3</v>
      </c>
      <c r="L1078">
        <v>0.2111779</v>
      </c>
      <c r="M1078">
        <v>0.28383160000000002</v>
      </c>
      <c r="N1078">
        <v>8.0560400000000004E-2</v>
      </c>
      <c r="O1078">
        <v>35</v>
      </c>
    </row>
    <row r="1079" spans="1:15">
      <c r="A1079" t="s">
        <v>48</v>
      </c>
      <c r="B1079" s="34">
        <v>40067</v>
      </c>
      <c r="C1079">
        <v>22</v>
      </c>
      <c r="D1079">
        <v>2.1292239999999998</v>
      </c>
      <c r="E1079">
        <v>2.2228400000000001</v>
      </c>
      <c r="F1079">
        <v>-9.3616400000000002E-2</v>
      </c>
      <c r="G1079">
        <v>87.5</v>
      </c>
      <c r="H1079">
        <v>-0.45736120000000002</v>
      </c>
      <c r="I1079">
        <v>-0.2424578</v>
      </c>
      <c r="J1079">
        <v>-9.3616400000000002E-2</v>
      </c>
      <c r="K1079">
        <v>5.5225000000000003E-2</v>
      </c>
      <c r="L1079">
        <v>0.27012839999999999</v>
      </c>
      <c r="M1079">
        <v>0.28383160000000002</v>
      </c>
      <c r="N1079">
        <v>8.0560400000000004E-2</v>
      </c>
      <c r="O1079">
        <v>35</v>
      </c>
    </row>
    <row r="1080" spans="1:15">
      <c r="A1080" t="s">
        <v>48</v>
      </c>
      <c r="B1080" s="34">
        <v>40067</v>
      </c>
      <c r="C1080">
        <v>23</v>
      </c>
      <c r="D1080">
        <v>1.6438330000000001</v>
      </c>
      <c r="E1080">
        <v>1.7536830000000001</v>
      </c>
      <c r="F1080">
        <v>-0.10984969999999999</v>
      </c>
      <c r="G1080">
        <v>85.5</v>
      </c>
      <c r="H1080">
        <v>-0.47359449999999997</v>
      </c>
      <c r="I1080">
        <v>-0.25869120000000001</v>
      </c>
      <c r="J1080">
        <v>-0.10984969999999999</v>
      </c>
      <c r="K1080">
        <v>3.8991699999999997E-2</v>
      </c>
      <c r="L1080">
        <v>0.25389509999999998</v>
      </c>
      <c r="M1080">
        <v>0.28383160000000002</v>
      </c>
      <c r="N1080">
        <v>8.0560400000000004E-2</v>
      </c>
      <c r="O1080">
        <v>35</v>
      </c>
    </row>
    <row r="1081" spans="1:15">
      <c r="A1081" t="s">
        <v>48</v>
      </c>
      <c r="B1081" s="34">
        <v>40067</v>
      </c>
      <c r="C1081">
        <v>24</v>
      </c>
      <c r="D1081">
        <v>1.453962</v>
      </c>
      <c r="E1081">
        <v>1.4639439999999999</v>
      </c>
      <c r="F1081">
        <v>-9.9828999999999994E-3</v>
      </c>
      <c r="G1081">
        <v>82</v>
      </c>
      <c r="H1081">
        <v>-0.37372759999999999</v>
      </c>
      <c r="I1081">
        <v>-0.1588243</v>
      </c>
      <c r="J1081">
        <v>-9.9828999999999994E-3</v>
      </c>
      <c r="K1081">
        <v>0.1388586</v>
      </c>
      <c r="L1081">
        <v>0.35376190000000002</v>
      </c>
      <c r="M1081">
        <v>0.28383160000000002</v>
      </c>
      <c r="N1081">
        <v>8.0560400000000004E-2</v>
      </c>
      <c r="O1081">
        <v>35</v>
      </c>
    </row>
    <row r="1082" spans="1:15">
      <c r="A1082" t="s">
        <v>50</v>
      </c>
      <c r="B1082" s="34">
        <v>39993</v>
      </c>
      <c r="C1082">
        <v>1</v>
      </c>
      <c r="D1082">
        <v>1.652746</v>
      </c>
      <c r="E1082">
        <v>1.75929</v>
      </c>
      <c r="F1082">
        <v>-0.10654370000000001</v>
      </c>
      <c r="G1082">
        <v>88</v>
      </c>
      <c r="H1082">
        <v>-1.317917</v>
      </c>
      <c r="I1082">
        <v>-0.60222799999999999</v>
      </c>
      <c r="J1082">
        <v>-0.10654370000000001</v>
      </c>
      <c r="K1082">
        <v>0.3891405</v>
      </c>
      <c r="L1082">
        <v>1.10483</v>
      </c>
      <c r="M1082">
        <v>0.94523979999999996</v>
      </c>
      <c r="N1082">
        <v>0.89347840000000001</v>
      </c>
      <c r="O1082">
        <v>48</v>
      </c>
    </row>
    <row r="1083" spans="1:15">
      <c r="A1083" t="s">
        <v>50</v>
      </c>
      <c r="B1083" s="34">
        <v>39993</v>
      </c>
      <c r="C1083">
        <v>2</v>
      </c>
      <c r="D1083">
        <v>1.5456639999999999</v>
      </c>
      <c r="E1083">
        <v>1.6583699999999999</v>
      </c>
      <c r="F1083">
        <v>-0.11270570000000001</v>
      </c>
      <c r="G1083">
        <v>85</v>
      </c>
      <c r="H1083">
        <v>-1.324079</v>
      </c>
      <c r="I1083">
        <v>-0.60838999999999999</v>
      </c>
      <c r="J1083">
        <v>-0.11270570000000001</v>
      </c>
      <c r="K1083">
        <v>0.3829786</v>
      </c>
      <c r="L1083">
        <v>1.098668</v>
      </c>
      <c r="M1083">
        <v>0.94523979999999996</v>
      </c>
      <c r="N1083">
        <v>0.89347840000000001</v>
      </c>
      <c r="O1083">
        <v>48</v>
      </c>
    </row>
    <row r="1084" spans="1:15">
      <c r="A1084" t="s">
        <v>50</v>
      </c>
      <c r="B1084" s="34">
        <v>39993</v>
      </c>
      <c r="C1084">
        <v>3</v>
      </c>
      <c r="D1084">
        <v>1.4961469999999999</v>
      </c>
      <c r="E1084">
        <v>1.5562609999999999</v>
      </c>
      <c r="F1084">
        <v>-6.01135E-2</v>
      </c>
      <c r="G1084">
        <v>84</v>
      </c>
      <c r="H1084">
        <v>-1.271487</v>
      </c>
      <c r="I1084">
        <v>-0.55579769999999995</v>
      </c>
      <c r="J1084">
        <v>-6.01135E-2</v>
      </c>
      <c r="K1084">
        <v>0.43557079999999998</v>
      </c>
      <c r="L1084">
        <v>1.15126</v>
      </c>
      <c r="M1084">
        <v>0.94523979999999996</v>
      </c>
      <c r="N1084">
        <v>0.89347840000000001</v>
      </c>
      <c r="O1084">
        <v>48</v>
      </c>
    </row>
    <row r="1085" spans="1:15">
      <c r="A1085" t="s">
        <v>50</v>
      </c>
      <c r="B1085" s="34">
        <v>39993</v>
      </c>
      <c r="C1085">
        <v>4</v>
      </c>
      <c r="D1085">
        <v>1.450081</v>
      </c>
      <c r="E1085">
        <v>1.558554</v>
      </c>
      <c r="F1085">
        <v>-0.1084736</v>
      </c>
      <c r="G1085">
        <v>83</v>
      </c>
      <c r="H1085">
        <v>-1.319847</v>
      </c>
      <c r="I1085">
        <v>-0.60415790000000003</v>
      </c>
      <c r="J1085">
        <v>-0.1084736</v>
      </c>
      <c r="K1085">
        <v>0.38721060000000002</v>
      </c>
      <c r="L1085">
        <v>1.1029</v>
      </c>
      <c r="M1085">
        <v>0.94523979999999996</v>
      </c>
      <c r="N1085">
        <v>0.89347840000000001</v>
      </c>
      <c r="O1085">
        <v>48</v>
      </c>
    </row>
    <row r="1086" spans="1:15">
      <c r="A1086" t="s">
        <v>50</v>
      </c>
      <c r="B1086" s="34">
        <v>39993</v>
      </c>
      <c r="C1086">
        <v>5</v>
      </c>
      <c r="D1086">
        <v>1.45302</v>
      </c>
      <c r="E1086">
        <v>1.5407150000000001</v>
      </c>
      <c r="F1086">
        <v>-8.7694300000000003E-2</v>
      </c>
      <c r="G1086">
        <v>80.5</v>
      </c>
      <c r="H1086">
        <v>-1.2990679999999999</v>
      </c>
      <c r="I1086">
        <v>-0.58337859999999997</v>
      </c>
      <c r="J1086">
        <v>-8.7694300000000003E-2</v>
      </c>
      <c r="K1086">
        <v>0.40798990000000002</v>
      </c>
      <c r="L1086">
        <v>1.1236790000000001</v>
      </c>
      <c r="M1086">
        <v>0.94523979999999996</v>
      </c>
      <c r="N1086">
        <v>0.89347840000000001</v>
      </c>
      <c r="O1086">
        <v>48</v>
      </c>
    </row>
    <row r="1087" spans="1:15">
      <c r="A1087" t="s">
        <v>50</v>
      </c>
      <c r="B1087" s="34">
        <v>39993</v>
      </c>
      <c r="C1087">
        <v>6</v>
      </c>
      <c r="D1087">
        <v>1.5610820000000001</v>
      </c>
      <c r="E1087">
        <v>1.685192</v>
      </c>
      <c r="F1087">
        <v>-0.1241091</v>
      </c>
      <c r="G1087">
        <v>78.5</v>
      </c>
      <c r="H1087">
        <v>-1.335483</v>
      </c>
      <c r="I1087">
        <v>-0.61979340000000005</v>
      </c>
      <c r="J1087">
        <v>-0.1241091</v>
      </c>
      <c r="K1087">
        <v>0.37157509999999999</v>
      </c>
      <c r="L1087">
        <v>1.0872649999999999</v>
      </c>
      <c r="M1087">
        <v>0.94523979999999996</v>
      </c>
      <c r="N1087">
        <v>0.89347840000000001</v>
      </c>
      <c r="O1087">
        <v>48</v>
      </c>
    </row>
    <row r="1088" spans="1:15">
      <c r="A1088" t="s">
        <v>50</v>
      </c>
      <c r="B1088" s="34">
        <v>39993</v>
      </c>
      <c r="C1088">
        <v>7</v>
      </c>
      <c r="D1088">
        <v>1.454242</v>
      </c>
      <c r="E1088">
        <v>1.483895</v>
      </c>
      <c r="F1088">
        <v>-2.9652700000000001E-2</v>
      </c>
      <c r="G1088">
        <v>80.5</v>
      </c>
      <c r="H1088">
        <v>-1.241026</v>
      </c>
      <c r="I1088">
        <v>-0.52533700000000005</v>
      </c>
      <c r="J1088">
        <v>-2.9652700000000001E-2</v>
      </c>
      <c r="K1088">
        <v>0.46603159999999999</v>
      </c>
      <c r="L1088">
        <v>1.181721</v>
      </c>
      <c r="M1088">
        <v>0.94523979999999996</v>
      </c>
      <c r="N1088">
        <v>0.89347840000000001</v>
      </c>
      <c r="O1088">
        <v>48</v>
      </c>
    </row>
    <row r="1089" spans="1:15">
      <c r="A1089" t="s">
        <v>50</v>
      </c>
      <c r="B1089" s="34">
        <v>39993</v>
      </c>
      <c r="C1089">
        <v>8</v>
      </c>
      <c r="D1089">
        <v>1.7209190000000001</v>
      </c>
      <c r="E1089">
        <v>1.792173</v>
      </c>
      <c r="F1089">
        <v>-7.1254200000000004E-2</v>
      </c>
      <c r="G1089">
        <v>85</v>
      </c>
      <c r="H1089">
        <v>-1.2826280000000001</v>
      </c>
      <c r="I1089">
        <v>-0.56693850000000001</v>
      </c>
      <c r="J1089">
        <v>-7.1254200000000004E-2</v>
      </c>
      <c r="K1089">
        <v>0.42443009999999998</v>
      </c>
      <c r="L1089">
        <v>1.1401190000000001</v>
      </c>
      <c r="M1089">
        <v>0.94523979999999996</v>
      </c>
      <c r="N1089">
        <v>0.89347840000000001</v>
      </c>
      <c r="O1089">
        <v>48</v>
      </c>
    </row>
    <row r="1090" spans="1:15">
      <c r="A1090" t="s">
        <v>50</v>
      </c>
      <c r="B1090" s="34">
        <v>39993</v>
      </c>
      <c r="C1090">
        <v>9</v>
      </c>
      <c r="D1090">
        <v>2.1725270000000001</v>
      </c>
      <c r="E1090">
        <v>2.1172149999999998</v>
      </c>
      <c r="F1090">
        <v>5.5311399999999997E-2</v>
      </c>
      <c r="G1090">
        <v>90</v>
      </c>
      <c r="H1090">
        <v>-1.1560619999999999</v>
      </c>
      <c r="I1090">
        <v>-0.44037280000000001</v>
      </c>
      <c r="J1090">
        <v>5.5311399999999997E-2</v>
      </c>
      <c r="K1090">
        <v>0.55099569999999998</v>
      </c>
      <c r="L1090">
        <v>1.2666850000000001</v>
      </c>
      <c r="M1090">
        <v>0.94523979999999996</v>
      </c>
      <c r="N1090">
        <v>0.89347840000000001</v>
      </c>
      <c r="O1090">
        <v>48</v>
      </c>
    </row>
    <row r="1091" spans="1:15">
      <c r="A1091" t="s">
        <v>50</v>
      </c>
      <c r="B1091" s="34">
        <v>39993</v>
      </c>
      <c r="C1091">
        <v>10</v>
      </c>
      <c r="D1091">
        <v>2.6703589999999999</v>
      </c>
      <c r="E1091">
        <v>2.653718</v>
      </c>
      <c r="F1091">
        <v>1.66409E-2</v>
      </c>
      <c r="G1091">
        <v>96</v>
      </c>
      <c r="H1091">
        <v>-1.194733</v>
      </c>
      <c r="I1091">
        <v>-0.47904340000000001</v>
      </c>
      <c r="J1091">
        <v>1.66409E-2</v>
      </c>
      <c r="K1091">
        <v>0.51232509999999998</v>
      </c>
      <c r="L1091">
        <v>1.2280139999999999</v>
      </c>
      <c r="M1091">
        <v>0.94523979999999996</v>
      </c>
      <c r="N1091">
        <v>0.89347840000000001</v>
      </c>
      <c r="O1091">
        <v>48</v>
      </c>
    </row>
    <row r="1092" spans="1:15">
      <c r="A1092" t="s">
        <v>50</v>
      </c>
      <c r="B1092" s="34">
        <v>39993</v>
      </c>
      <c r="C1092">
        <v>11</v>
      </c>
      <c r="D1092">
        <v>3.1079129999999999</v>
      </c>
      <c r="E1092">
        <v>3.029773</v>
      </c>
      <c r="F1092">
        <v>7.8139500000000001E-2</v>
      </c>
      <c r="G1092">
        <v>99.5</v>
      </c>
      <c r="H1092">
        <v>-1.1332340000000001</v>
      </c>
      <c r="I1092">
        <v>-0.41754479999999999</v>
      </c>
      <c r="J1092">
        <v>7.8139500000000001E-2</v>
      </c>
      <c r="K1092">
        <v>0.57382379999999999</v>
      </c>
      <c r="L1092">
        <v>1.2895129999999999</v>
      </c>
      <c r="M1092">
        <v>0.94523979999999996</v>
      </c>
      <c r="N1092">
        <v>0.89347840000000001</v>
      </c>
      <c r="O1092">
        <v>48</v>
      </c>
    </row>
    <row r="1093" spans="1:15">
      <c r="A1093" t="s">
        <v>50</v>
      </c>
      <c r="B1093" s="34">
        <v>39993</v>
      </c>
      <c r="C1093">
        <v>12</v>
      </c>
      <c r="D1093">
        <v>3.3534060000000001</v>
      </c>
      <c r="E1093">
        <v>3.2977059999999998</v>
      </c>
      <c r="F1093">
        <v>5.5699699999999998E-2</v>
      </c>
      <c r="G1093">
        <v>102.5</v>
      </c>
      <c r="H1093">
        <v>-1.1556740000000001</v>
      </c>
      <c r="I1093">
        <v>-0.4399846</v>
      </c>
      <c r="J1093">
        <v>5.5699699999999998E-2</v>
      </c>
      <c r="K1093">
        <v>0.55138390000000004</v>
      </c>
      <c r="L1093">
        <v>1.2670729999999999</v>
      </c>
      <c r="M1093">
        <v>0.94523979999999996</v>
      </c>
      <c r="N1093">
        <v>0.89347840000000001</v>
      </c>
      <c r="O1093">
        <v>48</v>
      </c>
    </row>
    <row r="1094" spans="1:15">
      <c r="A1094" t="s">
        <v>50</v>
      </c>
      <c r="B1094" s="34">
        <v>39993</v>
      </c>
      <c r="C1094">
        <v>13</v>
      </c>
      <c r="D1094">
        <v>3.3504459999999998</v>
      </c>
      <c r="E1094">
        <v>3.3857240000000002</v>
      </c>
      <c r="F1094">
        <v>-3.5277799999999998E-2</v>
      </c>
      <c r="G1094">
        <v>104.5</v>
      </c>
      <c r="H1094">
        <v>-1.246651</v>
      </c>
      <c r="I1094">
        <v>-0.53096209999999999</v>
      </c>
      <c r="J1094">
        <v>-3.5277799999999998E-2</v>
      </c>
      <c r="K1094">
        <v>0.46040639999999999</v>
      </c>
      <c r="L1094">
        <v>1.176096</v>
      </c>
      <c r="M1094">
        <v>0.94523979999999996</v>
      </c>
      <c r="N1094">
        <v>0.89347840000000001</v>
      </c>
      <c r="O1094">
        <v>48</v>
      </c>
    </row>
    <row r="1095" spans="1:15">
      <c r="A1095" t="s">
        <v>50</v>
      </c>
      <c r="B1095" s="34">
        <v>39993</v>
      </c>
      <c r="C1095">
        <v>14</v>
      </c>
      <c r="D1095">
        <v>3.4123199999999998</v>
      </c>
      <c r="E1095">
        <v>3.2137959999999999</v>
      </c>
      <c r="F1095">
        <v>0.19852330000000001</v>
      </c>
      <c r="G1095">
        <v>105.5</v>
      </c>
      <c r="H1095">
        <v>-1.01285</v>
      </c>
      <c r="I1095">
        <v>-0.29716090000000001</v>
      </c>
      <c r="J1095">
        <v>0.19852330000000001</v>
      </c>
      <c r="K1095">
        <v>0.69420760000000004</v>
      </c>
      <c r="L1095">
        <v>1.409897</v>
      </c>
      <c r="M1095">
        <v>0.94523979999999996</v>
      </c>
      <c r="N1095">
        <v>0.89347840000000001</v>
      </c>
      <c r="O1095">
        <v>48</v>
      </c>
    </row>
    <row r="1096" spans="1:15">
      <c r="A1096" t="s">
        <v>50</v>
      </c>
      <c r="B1096" s="34">
        <v>39993</v>
      </c>
      <c r="C1096">
        <v>15</v>
      </c>
      <c r="D1096">
        <v>3.3930539999999998</v>
      </c>
      <c r="E1096">
        <v>2.801574</v>
      </c>
      <c r="F1096">
        <v>0.5914798</v>
      </c>
      <c r="G1096">
        <v>107</v>
      </c>
      <c r="H1096">
        <v>-0.61989380000000005</v>
      </c>
      <c r="I1096">
        <v>9.5795599999999995E-2</v>
      </c>
      <c r="J1096">
        <v>0.5914798</v>
      </c>
      <c r="K1096">
        <v>1.087164</v>
      </c>
      <c r="L1096">
        <v>1.802853</v>
      </c>
      <c r="M1096">
        <v>0.94523979999999996</v>
      </c>
      <c r="N1096">
        <v>0.89347840000000001</v>
      </c>
      <c r="O1096">
        <v>48</v>
      </c>
    </row>
    <row r="1097" spans="1:15">
      <c r="A1097" t="s">
        <v>50</v>
      </c>
      <c r="B1097" s="34">
        <v>39993</v>
      </c>
      <c r="C1097">
        <v>16</v>
      </c>
      <c r="D1097">
        <v>3.3027470000000001</v>
      </c>
      <c r="E1097">
        <v>2.741101</v>
      </c>
      <c r="F1097">
        <v>0.56164599999999998</v>
      </c>
      <c r="G1097">
        <v>107</v>
      </c>
      <c r="H1097">
        <v>-0.64972759999999996</v>
      </c>
      <c r="I1097">
        <v>6.5961699999999998E-2</v>
      </c>
      <c r="J1097">
        <v>0.56164599999999998</v>
      </c>
      <c r="K1097">
        <v>1.0573300000000001</v>
      </c>
      <c r="L1097">
        <v>1.77302</v>
      </c>
      <c r="M1097">
        <v>0.94523979999999996</v>
      </c>
      <c r="N1097">
        <v>0.89347840000000001</v>
      </c>
      <c r="O1097">
        <v>48</v>
      </c>
    </row>
    <row r="1098" spans="1:15">
      <c r="A1098" t="s">
        <v>50</v>
      </c>
      <c r="B1098" s="34">
        <v>39993</v>
      </c>
      <c r="C1098">
        <v>17</v>
      </c>
      <c r="D1098">
        <v>3.2157360000000001</v>
      </c>
      <c r="E1098">
        <v>2.5765389999999999</v>
      </c>
      <c r="F1098">
        <v>0.63919789999999999</v>
      </c>
      <c r="G1098">
        <v>107.5</v>
      </c>
      <c r="H1098">
        <v>-0.57217569999999995</v>
      </c>
      <c r="I1098">
        <v>0.14351359999999999</v>
      </c>
      <c r="J1098">
        <v>0.63919789999999999</v>
      </c>
      <c r="K1098">
        <v>1.1348819999999999</v>
      </c>
      <c r="L1098">
        <v>1.8505720000000001</v>
      </c>
      <c r="M1098">
        <v>0.94523979999999996</v>
      </c>
      <c r="N1098">
        <v>0.89347840000000001</v>
      </c>
      <c r="O1098">
        <v>48</v>
      </c>
    </row>
    <row r="1099" spans="1:15">
      <c r="A1099" t="s">
        <v>50</v>
      </c>
      <c r="B1099" s="34">
        <v>39993</v>
      </c>
      <c r="C1099">
        <v>18</v>
      </c>
      <c r="D1099">
        <v>2.883734</v>
      </c>
      <c r="E1099">
        <v>2.5087920000000001</v>
      </c>
      <c r="F1099">
        <v>0.37494189999999999</v>
      </c>
      <c r="G1099">
        <v>108</v>
      </c>
      <c r="H1099">
        <v>-0.8364317</v>
      </c>
      <c r="I1099">
        <v>-0.1207424</v>
      </c>
      <c r="J1099">
        <v>0.37494189999999999</v>
      </c>
      <c r="K1099">
        <v>0.87062620000000002</v>
      </c>
      <c r="L1099">
        <v>1.5863160000000001</v>
      </c>
      <c r="M1099">
        <v>0.94523979999999996</v>
      </c>
      <c r="N1099">
        <v>0.89347840000000001</v>
      </c>
      <c r="O1099">
        <v>48</v>
      </c>
    </row>
    <row r="1100" spans="1:15">
      <c r="A1100" t="s">
        <v>50</v>
      </c>
      <c r="B1100" s="34">
        <v>39993</v>
      </c>
      <c r="C1100">
        <v>19</v>
      </c>
      <c r="D1100">
        <v>2.5732300000000001</v>
      </c>
      <c r="E1100">
        <v>2.9010389999999999</v>
      </c>
      <c r="F1100">
        <v>-0.32780959999999998</v>
      </c>
      <c r="G1100">
        <v>105.5</v>
      </c>
      <c r="H1100">
        <v>-1.539183</v>
      </c>
      <c r="I1100">
        <v>-0.82349380000000005</v>
      </c>
      <c r="J1100">
        <v>-0.32780959999999998</v>
      </c>
      <c r="K1100">
        <v>0.16787460000000001</v>
      </c>
      <c r="L1100">
        <v>0.88356400000000002</v>
      </c>
      <c r="M1100">
        <v>0.94523979999999996</v>
      </c>
      <c r="N1100">
        <v>0.89347840000000001</v>
      </c>
      <c r="O1100">
        <v>48</v>
      </c>
    </row>
    <row r="1101" spans="1:15">
      <c r="A1101" t="s">
        <v>50</v>
      </c>
      <c r="B1101" s="34">
        <v>39993</v>
      </c>
      <c r="C1101">
        <v>20</v>
      </c>
      <c r="D1101">
        <v>2.215967</v>
      </c>
      <c r="E1101">
        <v>1.947878</v>
      </c>
      <c r="F1101">
        <v>0.26808880000000002</v>
      </c>
      <c r="G1101">
        <v>101</v>
      </c>
      <c r="H1101">
        <v>-0.94328469999999998</v>
      </c>
      <c r="I1101">
        <v>-0.2275954</v>
      </c>
      <c r="J1101">
        <v>0.26808880000000002</v>
      </c>
      <c r="K1101">
        <v>0.76377309999999998</v>
      </c>
      <c r="L1101">
        <v>1.479463</v>
      </c>
      <c r="M1101">
        <v>0.94523979999999996</v>
      </c>
      <c r="N1101">
        <v>0.89347840000000001</v>
      </c>
      <c r="O1101">
        <v>48</v>
      </c>
    </row>
    <row r="1102" spans="1:15">
      <c r="A1102" t="s">
        <v>50</v>
      </c>
      <c r="B1102" s="34">
        <v>39993</v>
      </c>
      <c r="C1102">
        <v>21</v>
      </c>
      <c r="D1102">
        <v>2.339518</v>
      </c>
      <c r="E1102">
        <v>2.166102</v>
      </c>
      <c r="F1102">
        <v>0.1734155</v>
      </c>
      <c r="G1102">
        <v>96</v>
      </c>
      <c r="H1102">
        <v>-1.0379579999999999</v>
      </c>
      <c r="I1102">
        <v>-0.32226870000000002</v>
      </c>
      <c r="J1102">
        <v>0.1734155</v>
      </c>
      <c r="K1102">
        <v>0.66909980000000002</v>
      </c>
      <c r="L1102">
        <v>1.384789</v>
      </c>
      <c r="M1102">
        <v>0.94523979999999996</v>
      </c>
      <c r="N1102">
        <v>0.89347840000000001</v>
      </c>
      <c r="O1102">
        <v>48</v>
      </c>
    </row>
    <row r="1103" spans="1:15">
      <c r="A1103" t="s">
        <v>50</v>
      </c>
      <c r="B1103" s="34">
        <v>39993</v>
      </c>
      <c r="C1103">
        <v>22</v>
      </c>
      <c r="D1103">
        <v>2.18147</v>
      </c>
      <c r="E1103">
        <v>2.099926</v>
      </c>
      <c r="F1103">
        <v>8.1544699999999998E-2</v>
      </c>
      <c r="G1103">
        <v>93.5</v>
      </c>
      <c r="H1103">
        <v>-1.129829</v>
      </c>
      <c r="I1103">
        <v>-0.41413949999999999</v>
      </c>
      <c r="J1103">
        <v>8.1544699999999998E-2</v>
      </c>
      <c r="K1103">
        <v>0.57722899999999999</v>
      </c>
      <c r="L1103">
        <v>1.292918</v>
      </c>
      <c r="M1103">
        <v>0.94523979999999996</v>
      </c>
      <c r="N1103">
        <v>0.89347840000000001</v>
      </c>
      <c r="O1103">
        <v>48</v>
      </c>
    </row>
    <row r="1104" spans="1:15">
      <c r="A1104" t="s">
        <v>50</v>
      </c>
      <c r="B1104" s="34">
        <v>39993</v>
      </c>
      <c r="C1104">
        <v>23</v>
      </c>
      <c r="D1104">
        <v>1.949538</v>
      </c>
      <c r="E1104">
        <v>1.8499950000000001</v>
      </c>
      <c r="F1104">
        <v>9.9543000000000006E-2</v>
      </c>
      <c r="G1104">
        <v>91.5</v>
      </c>
      <c r="H1104">
        <v>-1.111831</v>
      </c>
      <c r="I1104">
        <v>-0.39614129999999997</v>
      </c>
      <c r="J1104">
        <v>9.9543000000000006E-2</v>
      </c>
      <c r="K1104">
        <v>0.59522719999999996</v>
      </c>
      <c r="L1104">
        <v>1.3109170000000001</v>
      </c>
      <c r="M1104">
        <v>0.94523979999999996</v>
      </c>
      <c r="N1104">
        <v>0.89347840000000001</v>
      </c>
      <c r="O1104">
        <v>48</v>
      </c>
    </row>
    <row r="1105" spans="1:15">
      <c r="A1105" t="s">
        <v>50</v>
      </c>
      <c r="B1105" s="34">
        <v>39993</v>
      </c>
      <c r="C1105">
        <v>24</v>
      </c>
      <c r="D1105">
        <v>1.6425430000000001</v>
      </c>
      <c r="E1105">
        <v>1.8021959999999999</v>
      </c>
      <c r="F1105">
        <v>-0.15965309999999999</v>
      </c>
      <c r="G1105">
        <v>89</v>
      </c>
      <c r="H1105">
        <v>-1.371027</v>
      </c>
      <c r="I1105">
        <v>-0.65533730000000001</v>
      </c>
      <c r="J1105">
        <v>-0.15965309999999999</v>
      </c>
      <c r="K1105">
        <v>0.33603119999999997</v>
      </c>
      <c r="L1105">
        <v>1.05172</v>
      </c>
      <c r="M1105">
        <v>0.94523979999999996</v>
      </c>
      <c r="N1105">
        <v>0.89347840000000001</v>
      </c>
      <c r="O1105">
        <v>48</v>
      </c>
    </row>
    <row r="1106" spans="1:15">
      <c r="A1106" t="s">
        <v>50</v>
      </c>
      <c r="B1106" s="34">
        <v>39994</v>
      </c>
      <c r="C1106">
        <v>1</v>
      </c>
      <c r="D1106">
        <v>1.6459809999999999</v>
      </c>
      <c r="E1106">
        <v>1.7191799999999999</v>
      </c>
      <c r="F1106">
        <v>-7.3199100000000003E-2</v>
      </c>
      <c r="G1106">
        <v>87</v>
      </c>
      <c r="H1106">
        <v>-1.284573</v>
      </c>
      <c r="I1106">
        <v>-0.56888340000000004</v>
      </c>
      <c r="J1106">
        <v>-7.3199100000000003E-2</v>
      </c>
      <c r="K1106">
        <v>0.4224851</v>
      </c>
      <c r="L1106">
        <v>1.1381749999999999</v>
      </c>
      <c r="M1106">
        <v>0.94523979999999996</v>
      </c>
      <c r="N1106">
        <v>0.89347840000000001</v>
      </c>
      <c r="O1106">
        <v>48</v>
      </c>
    </row>
    <row r="1107" spans="1:15">
      <c r="A1107" t="s">
        <v>50</v>
      </c>
      <c r="B1107" s="34">
        <v>39994</v>
      </c>
      <c r="C1107">
        <v>2</v>
      </c>
      <c r="D1107">
        <v>1.5227139999999999</v>
      </c>
      <c r="E1107">
        <v>1.6265959999999999</v>
      </c>
      <c r="F1107">
        <v>-0.10388120000000001</v>
      </c>
      <c r="G1107">
        <v>85.5</v>
      </c>
      <c r="H1107">
        <v>-1.3152550000000001</v>
      </c>
      <c r="I1107">
        <v>-0.59956540000000003</v>
      </c>
      <c r="J1107">
        <v>-0.10388120000000001</v>
      </c>
      <c r="K1107">
        <v>0.39180310000000002</v>
      </c>
      <c r="L1107">
        <v>1.1074919999999999</v>
      </c>
      <c r="M1107">
        <v>0.94523979999999996</v>
      </c>
      <c r="N1107">
        <v>0.89347840000000001</v>
      </c>
      <c r="O1107">
        <v>48</v>
      </c>
    </row>
    <row r="1108" spans="1:15">
      <c r="A1108" t="s">
        <v>50</v>
      </c>
      <c r="B1108" s="34">
        <v>39994</v>
      </c>
      <c r="C1108">
        <v>3</v>
      </c>
      <c r="D1108">
        <v>1.498324</v>
      </c>
      <c r="E1108">
        <v>1.531242</v>
      </c>
      <c r="F1108">
        <v>-3.2917799999999997E-2</v>
      </c>
      <c r="G1108">
        <v>85</v>
      </c>
      <c r="H1108">
        <v>-1.244291</v>
      </c>
      <c r="I1108">
        <v>-0.52860209999999996</v>
      </c>
      <c r="J1108">
        <v>-3.2917799999999997E-2</v>
      </c>
      <c r="K1108">
        <v>0.46276640000000002</v>
      </c>
      <c r="L1108">
        <v>1.1784559999999999</v>
      </c>
      <c r="M1108">
        <v>0.94523979999999996</v>
      </c>
      <c r="N1108">
        <v>0.89347840000000001</v>
      </c>
      <c r="O1108">
        <v>48</v>
      </c>
    </row>
    <row r="1109" spans="1:15">
      <c r="A1109" t="s">
        <v>50</v>
      </c>
      <c r="B1109" s="34">
        <v>39994</v>
      </c>
      <c r="C1109">
        <v>4</v>
      </c>
      <c r="D1109">
        <v>1.4286190000000001</v>
      </c>
      <c r="E1109">
        <v>1.520359</v>
      </c>
      <c r="F1109">
        <v>-9.1740100000000005E-2</v>
      </c>
      <c r="G1109">
        <v>83.5</v>
      </c>
      <c r="H1109">
        <v>-1.3031140000000001</v>
      </c>
      <c r="I1109">
        <v>-0.58742430000000001</v>
      </c>
      <c r="J1109">
        <v>-9.1740100000000005E-2</v>
      </c>
      <c r="K1109">
        <v>0.40394419999999998</v>
      </c>
      <c r="L1109">
        <v>1.119634</v>
      </c>
      <c r="M1109">
        <v>0.94523979999999996</v>
      </c>
      <c r="N1109">
        <v>0.89347840000000001</v>
      </c>
      <c r="O1109">
        <v>48</v>
      </c>
    </row>
    <row r="1110" spans="1:15">
      <c r="A1110" t="s">
        <v>50</v>
      </c>
      <c r="B1110" s="34">
        <v>39994</v>
      </c>
      <c r="C1110">
        <v>5</v>
      </c>
      <c r="D1110">
        <v>1.469932</v>
      </c>
      <c r="E1110">
        <v>1.5334490000000001</v>
      </c>
      <c r="F1110">
        <v>-6.3517400000000002E-2</v>
      </c>
      <c r="G1110">
        <v>83.5</v>
      </c>
      <c r="H1110">
        <v>-1.274891</v>
      </c>
      <c r="I1110">
        <v>-0.55920170000000002</v>
      </c>
      <c r="J1110">
        <v>-6.3517400000000002E-2</v>
      </c>
      <c r="K1110">
        <v>0.43216680000000002</v>
      </c>
      <c r="L1110">
        <v>1.147856</v>
      </c>
      <c r="M1110">
        <v>0.94523979999999996</v>
      </c>
      <c r="N1110">
        <v>0.89347840000000001</v>
      </c>
      <c r="O1110">
        <v>48</v>
      </c>
    </row>
    <row r="1111" spans="1:15">
      <c r="A1111" t="s">
        <v>50</v>
      </c>
      <c r="B1111" s="34">
        <v>39994</v>
      </c>
      <c r="C1111">
        <v>6</v>
      </c>
      <c r="D1111">
        <v>1.62205</v>
      </c>
      <c r="E1111">
        <v>1.7055279999999999</v>
      </c>
      <c r="F1111">
        <v>-8.3477599999999999E-2</v>
      </c>
      <c r="G1111">
        <v>82.5</v>
      </c>
      <c r="H1111">
        <v>-1.294851</v>
      </c>
      <c r="I1111">
        <v>-0.57916190000000001</v>
      </c>
      <c r="J1111">
        <v>-8.3477599999999999E-2</v>
      </c>
      <c r="K1111">
        <v>0.41220659999999998</v>
      </c>
      <c r="L1111">
        <v>1.127896</v>
      </c>
      <c r="M1111">
        <v>0.94523979999999996</v>
      </c>
      <c r="N1111">
        <v>0.89347840000000001</v>
      </c>
      <c r="O1111">
        <v>48</v>
      </c>
    </row>
    <row r="1112" spans="1:15">
      <c r="A1112" t="s">
        <v>50</v>
      </c>
      <c r="B1112" s="34">
        <v>39994</v>
      </c>
      <c r="C1112">
        <v>7</v>
      </c>
      <c r="D1112">
        <v>1.5205420000000001</v>
      </c>
      <c r="E1112">
        <v>1.499566</v>
      </c>
      <c r="F1112">
        <v>2.0975899999999999E-2</v>
      </c>
      <c r="G1112">
        <v>82</v>
      </c>
      <c r="H1112">
        <v>-1.1903980000000001</v>
      </c>
      <c r="I1112">
        <v>-0.47470839999999997</v>
      </c>
      <c r="J1112">
        <v>2.0975899999999999E-2</v>
      </c>
      <c r="K1112">
        <v>0.51666009999999996</v>
      </c>
      <c r="L1112">
        <v>1.2323500000000001</v>
      </c>
      <c r="M1112">
        <v>0.94523979999999996</v>
      </c>
      <c r="N1112">
        <v>0.89347840000000001</v>
      </c>
      <c r="O1112">
        <v>48</v>
      </c>
    </row>
    <row r="1113" spans="1:15">
      <c r="A1113" t="s">
        <v>50</v>
      </c>
      <c r="B1113" s="34">
        <v>39994</v>
      </c>
      <c r="C1113">
        <v>8</v>
      </c>
      <c r="D1113">
        <v>1.6440650000000001</v>
      </c>
      <c r="E1113">
        <v>1.6896690000000001</v>
      </c>
      <c r="F1113">
        <v>-4.5603699999999997E-2</v>
      </c>
      <c r="G1113">
        <v>83</v>
      </c>
      <c r="H1113">
        <v>-1.256977</v>
      </c>
      <c r="I1113">
        <v>-0.54128799999999999</v>
      </c>
      <c r="J1113">
        <v>-4.5603699999999997E-2</v>
      </c>
      <c r="K1113">
        <v>0.4500806</v>
      </c>
      <c r="L1113">
        <v>1.16577</v>
      </c>
      <c r="M1113">
        <v>0.94523979999999996</v>
      </c>
      <c r="N1113">
        <v>0.89347840000000001</v>
      </c>
      <c r="O1113">
        <v>48</v>
      </c>
    </row>
    <row r="1114" spans="1:15">
      <c r="A1114" t="s">
        <v>50</v>
      </c>
      <c r="B1114" s="34">
        <v>39994</v>
      </c>
      <c r="C1114">
        <v>9</v>
      </c>
      <c r="D1114">
        <v>1.9578720000000001</v>
      </c>
      <c r="E1114">
        <v>1.9707429999999999</v>
      </c>
      <c r="F1114">
        <v>-1.2870899999999999E-2</v>
      </c>
      <c r="G1114">
        <v>85</v>
      </c>
      <c r="H1114">
        <v>-1.2242440000000001</v>
      </c>
      <c r="I1114">
        <v>-0.50855519999999999</v>
      </c>
      <c r="J1114">
        <v>-1.2870899999999999E-2</v>
      </c>
      <c r="K1114">
        <v>0.4828133</v>
      </c>
      <c r="L1114">
        <v>1.1985030000000001</v>
      </c>
      <c r="M1114">
        <v>0.94523979999999996</v>
      </c>
      <c r="N1114">
        <v>0.89347840000000001</v>
      </c>
      <c r="O1114">
        <v>48</v>
      </c>
    </row>
    <row r="1115" spans="1:15">
      <c r="A1115" t="s">
        <v>50</v>
      </c>
      <c r="B1115" s="34">
        <v>39994</v>
      </c>
      <c r="C1115">
        <v>10</v>
      </c>
      <c r="D1115">
        <v>2.3869090000000002</v>
      </c>
      <c r="E1115">
        <v>2.469922</v>
      </c>
      <c r="F1115">
        <v>-8.3013199999999995E-2</v>
      </c>
      <c r="G1115">
        <v>87.5</v>
      </c>
      <c r="H1115">
        <v>-1.294387</v>
      </c>
      <c r="I1115">
        <v>-0.57869740000000003</v>
      </c>
      <c r="J1115">
        <v>-8.3013199999999995E-2</v>
      </c>
      <c r="K1115">
        <v>0.41267110000000001</v>
      </c>
      <c r="L1115">
        <v>1.12836</v>
      </c>
      <c r="M1115">
        <v>0.94523979999999996</v>
      </c>
      <c r="N1115">
        <v>0.89347840000000001</v>
      </c>
      <c r="O1115">
        <v>48</v>
      </c>
    </row>
    <row r="1116" spans="1:15">
      <c r="A1116" t="s">
        <v>50</v>
      </c>
      <c r="B1116" s="34">
        <v>39994</v>
      </c>
      <c r="C1116">
        <v>11</v>
      </c>
      <c r="D1116">
        <v>2.7410160000000001</v>
      </c>
      <c r="E1116">
        <v>2.772688</v>
      </c>
      <c r="F1116">
        <v>-3.1672199999999998E-2</v>
      </c>
      <c r="G1116">
        <v>90.5</v>
      </c>
      <c r="H1116">
        <v>-1.2430460000000001</v>
      </c>
      <c r="I1116">
        <v>-0.52735639999999995</v>
      </c>
      <c r="J1116">
        <v>-3.1672199999999998E-2</v>
      </c>
      <c r="K1116">
        <v>0.46401209999999998</v>
      </c>
      <c r="L1116">
        <v>1.1797010000000001</v>
      </c>
      <c r="M1116">
        <v>0.94523979999999996</v>
      </c>
      <c r="N1116">
        <v>0.89347840000000001</v>
      </c>
      <c r="O1116">
        <v>48</v>
      </c>
    </row>
    <row r="1117" spans="1:15">
      <c r="A1117" t="s">
        <v>50</v>
      </c>
      <c r="B1117" s="34">
        <v>39994</v>
      </c>
      <c r="C1117">
        <v>12</v>
      </c>
      <c r="D1117">
        <v>2.9971009999999998</v>
      </c>
      <c r="E1117">
        <v>3.0767229999999999</v>
      </c>
      <c r="F1117">
        <v>-7.9622499999999999E-2</v>
      </c>
      <c r="G1117">
        <v>94</v>
      </c>
      <c r="H1117">
        <v>-1.290996</v>
      </c>
      <c r="I1117">
        <v>-0.57530680000000001</v>
      </c>
      <c r="J1117">
        <v>-7.9622499999999999E-2</v>
      </c>
      <c r="K1117">
        <v>0.41606169999999998</v>
      </c>
      <c r="L1117">
        <v>1.131751</v>
      </c>
      <c r="M1117">
        <v>0.94523979999999996</v>
      </c>
      <c r="N1117">
        <v>0.89347840000000001</v>
      </c>
      <c r="O1117">
        <v>48</v>
      </c>
    </row>
    <row r="1118" spans="1:15">
      <c r="A1118" t="s">
        <v>50</v>
      </c>
      <c r="B1118" s="34">
        <v>39994</v>
      </c>
      <c r="C1118">
        <v>13</v>
      </c>
      <c r="D1118">
        <v>3.1096849999999998</v>
      </c>
      <c r="E1118">
        <v>3.182709</v>
      </c>
      <c r="F1118">
        <v>-7.3023699999999997E-2</v>
      </c>
      <c r="G1118">
        <v>96.5</v>
      </c>
      <c r="H1118">
        <v>-1.284397</v>
      </c>
      <c r="I1118">
        <v>-0.56870799999999999</v>
      </c>
      <c r="J1118">
        <v>-7.3023699999999997E-2</v>
      </c>
      <c r="K1118">
        <v>0.42266049999999999</v>
      </c>
      <c r="L1118">
        <v>1.13835</v>
      </c>
      <c r="M1118">
        <v>0.94523979999999996</v>
      </c>
      <c r="N1118">
        <v>0.89347840000000001</v>
      </c>
      <c r="O1118">
        <v>48</v>
      </c>
    </row>
    <row r="1119" spans="1:15">
      <c r="A1119" t="s">
        <v>50</v>
      </c>
      <c r="B1119" s="34">
        <v>39994</v>
      </c>
      <c r="C1119">
        <v>14</v>
      </c>
      <c r="D1119">
        <v>3.2152400000000001</v>
      </c>
      <c r="E1119">
        <v>3.2148569999999999</v>
      </c>
      <c r="F1119">
        <v>3.8299999999999999E-4</v>
      </c>
      <c r="G1119">
        <v>99</v>
      </c>
      <c r="H1119">
        <v>-1.2109909999999999</v>
      </c>
      <c r="I1119">
        <v>-0.4953012</v>
      </c>
      <c r="J1119">
        <v>3.8299999999999999E-4</v>
      </c>
      <c r="K1119">
        <v>0.49606729999999999</v>
      </c>
      <c r="L1119">
        <v>1.211757</v>
      </c>
      <c r="M1119">
        <v>0.94523979999999996</v>
      </c>
      <c r="N1119">
        <v>0.89347840000000001</v>
      </c>
      <c r="O1119">
        <v>48</v>
      </c>
    </row>
    <row r="1120" spans="1:15">
      <c r="A1120" t="s">
        <v>50</v>
      </c>
      <c r="B1120" s="34">
        <v>39994</v>
      </c>
      <c r="C1120">
        <v>15</v>
      </c>
      <c r="D1120">
        <v>3.1932429999999998</v>
      </c>
      <c r="E1120">
        <v>2.720863</v>
      </c>
      <c r="F1120">
        <v>0.47238049999999998</v>
      </c>
      <c r="G1120">
        <v>101</v>
      </c>
      <c r="H1120">
        <v>-0.73899309999999996</v>
      </c>
      <c r="I1120">
        <v>-2.33038E-2</v>
      </c>
      <c r="J1120">
        <v>0.47238049999999998</v>
      </c>
      <c r="K1120">
        <v>0.9680647</v>
      </c>
      <c r="L1120">
        <v>1.683754</v>
      </c>
      <c r="M1120">
        <v>0.94523979999999996</v>
      </c>
      <c r="N1120">
        <v>0.89347840000000001</v>
      </c>
      <c r="O1120">
        <v>48</v>
      </c>
    </row>
    <row r="1121" spans="1:15">
      <c r="A1121" t="s">
        <v>50</v>
      </c>
      <c r="B1121" s="34">
        <v>39994</v>
      </c>
      <c r="C1121">
        <v>16</v>
      </c>
      <c r="D1121">
        <v>3.1325379999999998</v>
      </c>
      <c r="E1121">
        <v>2.572559</v>
      </c>
      <c r="F1121">
        <v>0.55997889999999995</v>
      </c>
      <c r="G1121">
        <v>102</v>
      </c>
      <c r="H1121">
        <v>-0.65139469999999999</v>
      </c>
      <c r="I1121">
        <v>6.4294599999999993E-2</v>
      </c>
      <c r="J1121">
        <v>0.55997889999999995</v>
      </c>
      <c r="K1121">
        <v>1.055663</v>
      </c>
      <c r="L1121">
        <v>1.771353</v>
      </c>
      <c r="M1121">
        <v>0.94523979999999996</v>
      </c>
      <c r="N1121">
        <v>0.89347840000000001</v>
      </c>
      <c r="O1121">
        <v>48</v>
      </c>
    </row>
    <row r="1122" spans="1:15">
      <c r="A1122" t="s">
        <v>50</v>
      </c>
      <c r="B1122" s="34">
        <v>39994</v>
      </c>
      <c r="C1122">
        <v>17</v>
      </c>
      <c r="D1122">
        <v>3.0686689999999999</v>
      </c>
      <c r="E1122">
        <v>2.3015479999999999</v>
      </c>
      <c r="F1122">
        <v>0.76712100000000005</v>
      </c>
      <c r="G1122">
        <v>103.5</v>
      </c>
      <c r="H1122">
        <v>-0.4442526</v>
      </c>
      <c r="I1122">
        <v>0.27143679999999998</v>
      </c>
      <c r="J1122">
        <v>0.76712100000000005</v>
      </c>
      <c r="K1122">
        <v>1.262805</v>
      </c>
      <c r="L1122">
        <v>1.9784949999999999</v>
      </c>
      <c r="M1122">
        <v>0.94523979999999996</v>
      </c>
      <c r="N1122">
        <v>0.89347840000000001</v>
      </c>
      <c r="O1122">
        <v>48</v>
      </c>
    </row>
    <row r="1123" spans="1:15">
      <c r="A1123" t="s">
        <v>50</v>
      </c>
      <c r="B1123" s="34">
        <v>39994</v>
      </c>
      <c r="C1123">
        <v>18</v>
      </c>
      <c r="D1123">
        <v>2.7828810000000002</v>
      </c>
      <c r="E1123">
        <v>2.1148359999999999</v>
      </c>
      <c r="F1123">
        <v>0.66804450000000004</v>
      </c>
      <c r="G1123">
        <v>103</v>
      </c>
      <c r="H1123">
        <v>-0.54332910000000001</v>
      </c>
      <c r="I1123">
        <v>0.17236029999999999</v>
      </c>
      <c r="J1123">
        <v>0.66804450000000004</v>
      </c>
      <c r="K1123">
        <v>1.163729</v>
      </c>
      <c r="L1123">
        <v>1.879418</v>
      </c>
      <c r="M1123">
        <v>0.94523979999999996</v>
      </c>
      <c r="N1123">
        <v>0.89347840000000001</v>
      </c>
      <c r="O1123">
        <v>48</v>
      </c>
    </row>
    <row r="1124" spans="1:15">
      <c r="A1124" t="s">
        <v>50</v>
      </c>
      <c r="B1124" s="34">
        <v>39994</v>
      </c>
      <c r="C1124">
        <v>19</v>
      </c>
      <c r="D1124">
        <v>2.4608989999999999</v>
      </c>
      <c r="E1124">
        <v>2.5070079999999999</v>
      </c>
      <c r="F1124">
        <v>-4.6108700000000002E-2</v>
      </c>
      <c r="G1124">
        <v>102.5</v>
      </c>
      <c r="H1124">
        <v>-1.257482</v>
      </c>
      <c r="I1124">
        <v>-0.54179290000000002</v>
      </c>
      <c r="J1124">
        <v>-4.6108700000000002E-2</v>
      </c>
      <c r="K1124">
        <v>0.44957560000000002</v>
      </c>
      <c r="L1124">
        <v>1.165265</v>
      </c>
      <c r="M1124">
        <v>0.94523979999999996</v>
      </c>
      <c r="N1124">
        <v>0.89347840000000001</v>
      </c>
      <c r="O1124">
        <v>48</v>
      </c>
    </row>
    <row r="1125" spans="1:15">
      <c r="A1125" t="s">
        <v>50</v>
      </c>
      <c r="B1125" s="34">
        <v>39994</v>
      </c>
      <c r="C1125">
        <v>20</v>
      </c>
      <c r="D1125">
        <v>2.2127530000000002</v>
      </c>
      <c r="E1125">
        <v>1.9329860000000001</v>
      </c>
      <c r="F1125">
        <v>0.27976640000000003</v>
      </c>
      <c r="G1125">
        <v>100.5</v>
      </c>
      <c r="H1125">
        <v>-0.93160719999999997</v>
      </c>
      <c r="I1125">
        <v>-0.21591779999999999</v>
      </c>
      <c r="J1125">
        <v>0.27976640000000003</v>
      </c>
      <c r="K1125">
        <v>0.77545059999999999</v>
      </c>
      <c r="L1125">
        <v>1.4911399999999999</v>
      </c>
      <c r="M1125">
        <v>0.94523979999999996</v>
      </c>
      <c r="N1125">
        <v>0.89347840000000001</v>
      </c>
      <c r="O1125">
        <v>48</v>
      </c>
    </row>
    <row r="1126" spans="1:15">
      <c r="A1126" t="s">
        <v>50</v>
      </c>
      <c r="B1126" s="34">
        <v>39994</v>
      </c>
      <c r="C1126">
        <v>21</v>
      </c>
      <c r="D1126">
        <v>2.360643</v>
      </c>
      <c r="E1126">
        <v>2.1230549999999999</v>
      </c>
      <c r="F1126">
        <v>0.23758789999999999</v>
      </c>
      <c r="G1126">
        <v>97.5</v>
      </c>
      <c r="H1126">
        <v>-0.97378560000000003</v>
      </c>
      <c r="I1126">
        <v>-0.2580963</v>
      </c>
      <c r="J1126">
        <v>0.23758789999999999</v>
      </c>
      <c r="K1126">
        <v>0.73327220000000004</v>
      </c>
      <c r="L1126">
        <v>1.4489609999999999</v>
      </c>
      <c r="M1126">
        <v>0.94523979999999996</v>
      </c>
      <c r="N1126">
        <v>0.89347840000000001</v>
      </c>
      <c r="O1126">
        <v>48</v>
      </c>
    </row>
    <row r="1127" spans="1:15">
      <c r="A1127" t="s">
        <v>50</v>
      </c>
      <c r="B1127" s="34">
        <v>39994</v>
      </c>
      <c r="C1127">
        <v>22</v>
      </c>
      <c r="D1127">
        <v>2.1724749999999999</v>
      </c>
      <c r="E1127">
        <v>2.086014</v>
      </c>
      <c r="F1127">
        <v>8.6460700000000001E-2</v>
      </c>
      <c r="G1127">
        <v>93</v>
      </c>
      <c r="H1127">
        <v>-1.1249130000000001</v>
      </c>
      <c r="I1127">
        <v>-0.40922360000000002</v>
      </c>
      <c r="J1127">
        <v>8.6460700000000001E-2</v>
      </c>
      <c r="K1127">
        <v>0.58214489999999997</v>
      </c>
      <c r="L1127">
        <v>1.2978339999999999</v>
      </c>
      <c r="M1127">
        <v>0.94523979999999996</v>
      </c>
      <c r="N1127">
        <v>0.89347840000000001</v>
      </c>
      <c r="O1127">
        <v>48</v>
      </c>
    </row>
    <row r="1128" spans="1:15">
      <c r="A1128" t="s">
        <v>50</v>
      </c>
      <c r="B1128" s="34">
        <v>39994</v>
      </c>
      <c r="C1128">
        <v>23</v>
      </c>
      <c r="D1128">
        <v>1.849294</v>
      </c>
      <c r="E1128">
        <v>1.7928999999999999</v>
      </c>
      <c r="F1128">
        <v>5.6393199999999997E-2</v>
      </c>
      <c r="G1128">
        <v>88</v>
      </c>
      <c r="H1128">
        <v>-1.1549799999999999</v>
      </c>
      <c r="I1128">
        <v>-0.43929109999999999</v>
      </c>
      <c r="J1128">
        <v>5.6393199999999997E-2</v>
      </c>
      <c r="K1128">
        <v>0.5520775</v>
      </c>
      <c r="L1128">
        <v>1.2677670000000001</v>
      </c>
      <c r="M1128">
        <v>0.94523979999999996</v>
      </c>
      <c r="N1128">
        <v>0.89347840000000001</v>
      </c>
      <c r="O1128">
        <v>48</v>
      </c>
    </row>
    <row r="1129" spans="1:15">
      <c r="A1129" t="s">
        <v>50</v>
      </c>
      <c r="B1129" s="34">
        <v>39994</v>
      </c>
      <c r="C1129">
        <v>24</v>
      </c>
      <c r="D1129">
        <v>1.7078869999999999</v>
      </c>
      <c r="E1129">
        <v>1.724032</v>
      </c>
      <c r="F1129">
        <v>-1.6145099999999999E-2</v>
      </c>
      <c r="G1129">
        <v>86</v>
      </c>
      <c r="H1129">
        <v>-1.227519</v>
      </c>
      <c r="I1129">
        <v>-0.51182939999999999</v>
      </c>
      <c r="J1129">
        <v>-1.6145099999999999E-2</v>
      </c>
      <c r="K1129">
        <v>0.4795392</v>
      </c>
      <c r="L1129">
        <v>1.195228</v>
      </c>
      <c r="M1129">
        <v>0.94523979999999996</v>
      </c>
      <c r="N1129">
        <v>0.89347840000000001</v>
      </c>
      <c r="O1129">
        <v>48</v>
      </c>
    </row>
    <row r="1130" spans="1:15">
      <c r="A1130" t="s">
        <v>50</v>
      </c>
      <c r="B1130" s="34">
        <v>40007</v>
      </c>
      <c r="C1130">
        <v>1</v>
      </c>
      <c r="D1130">
        <v>1.73065</v>
      </c>
      <c r="E1130">
        <v>1.7574719999999999</v>
      </c>
      <c r="F1130">
        <v>-2.6821899999999999E-2</v>
      </c>
      <c r="G1130">
        <v>81</v>
      </c>
      <c r="H1130">
        <v>-1.2381949999999999</v>
      </c>
      <c r="I1130">
        <v>-0.52250609999999997</v>
      </c>
      <c r="J1130">
        <v>-2.6821899999999999E-2</v>
      </c>
      <c r="K1130">
        <v>0.46886240000000001</v>
      </c>
      <c r="L1130">
        <v>1.184552</v>
      </c>
      <c r="M1130">
        <v>0.94523979999999996</v>
      </c>
      <c r="N1130">
        <v>0.89347840000000001</v>
      </c>
      <c r="O1130">
        <v>48</v>
      </c>
    </row>
    <row r="1131" spans="1:15">
      <c r="A1131" t="s">
        <v>50</v>
      </c>
      <c r="B1131" s="34">
        <v>40007</v>
      </c>
      <c r="C1131">
        <v>2</v>
      </c>
      <c r="D1131">
        <v>1.6255139999999999</v>
      </c>
      <c r="E1131">
        <v>1.642215</v>
      </c>
      <c r="F1131">
        <v>-1.6701299999999999E-2</v>
      </c>
      <c r="G1131">
        <v>77.5</v>
      </c>
      <c r="H1131">
        <v>-1.228075</v>
      </c>
      <c r="I1131">
        <v>-0.51238550000000005</v>
      </c>
      <c r="J1131">
        <v>-1.6701299999999999E-2</v>
      </c>
      <c r="K1131">
        <v>0.47898299999999999</v>
      </c>
      <c r="L1131">
        <v>1.194672</v>
      </c>
      <c r="M1131">
        <v>0.94523979999999996</v>
      </c>
      <c r="N1131">
        <v>0.89347840000000001</v>
      </c>
      <c r="O1131">
        <v>48</v>
      </c>
    </row>
    <row r="1132" spans="1:15">
      <c r="A1132" t="s">
        <v>50</v>
      </c>
      <c r="B1132" s="34">
        <v>40007</v>
      </c>
      <c r="C1132">
        <v>3</v>
      </c>
      <c r="D1132">
        <v>1.5616030000000001</v>
      </c>
      <c r="E1132">
        <v>1.638665</v>
      </c>
      <c r="F1132">
        <v>-7.70618E-2</v>
      </c>
      <c r="G1132">
        <v>75.5</v>
      </c>
      <c r="H1132">
        <v>-1.288435</v>
      </c>
      <c r="I1132">
        <v>-0.57274610000000004</v>
      </c>
      <c r="J1132">
        <v>-7.70618E-2</v>
      </c>
      <c r="K1132">
        <v>0.41862240000000001</v>
      </c>
      <c r="L1132">
        <v>1.134312</v>
      </c>
      <c r="M1132">
        <v>0.94523979999999996</v>
      </c>
      <c r="N1132">
        <v>0.89347840000000001</v>
      </c>
      <c r="O1132">
        <v>48</v>
      </c>
    </row>
    <row r="1133" spans="1:15">
      <c r="A1133" t="s">
        <v>50</v>
      </c>
      <c r="B1133" s="34">
        <v>40007</v>
      </c>
      <c r="C1133">
        <v>4</v>
      </c>
      <c r="D1133">
        <v>1.5375529999999999</v>
      </c>
      <c r="E1133">
        <v>1.5811550000000001</v>
      </c>
      <c r="F1133">
        <v>-4.3602099999999998E-2</v>
      </c>
      <c r="G1133">
        <v>74</v>
      </c>
      <c r="H1133">
        <v>-1.2549760000000001</v>
      </c>
      <c r="I1133">
        <v>-0.53928640000000005</v>
      </c>
      <c r="J1133">
        <v>-4.3602099999999998E-2</v>
      </c>
      <c r="K1133">
        <v>0.45208219999999999</v>
      </c>
      <c r="L1133">
        <v>1.1677709999999999</v>
      </c>
      <c r="M1133">
        <v>0.94523979999999996</v>
      </c>
      <c r="N1133">
        <v>0.89347840000000001</v>
      </c>
      <c r="O1133">
        <v>48</v>
      </c>
    </row>
    <row r="1134" spans="1:15">
      <c r="A1134" t="s">
        <v>50</v>
      </c>
      <c r="B1134" s="34">
        <v>40007</v>
      </c>
      <c r="C1134">
        <v>5</v>
      </c>
      <c r="D1134">
        <v>1.5291189999999999</v>
      </c>
      <c r="E1134">
        <v>1.563412</v>
      </c>
      <c r="F1134">
        <v>-3.4292499999999997E-2</v>
      </c>
      <c r="G1134">
        <v>72</v>
      </c>
      <c r="H1134">
        <v>-1.2456659999999999</v>
      </c>
      <c r="I1134">
        <v>-0.52997680000000003</v>
      </c>
      <c r="J1134">
        <v>-3.4292499999999997E-2</v>
      </c>
      <c r="K1134">
        <v>0.46139170000000002</v>
      </c>
      <c r="L1134">
        <v>1.177081</v>
      </c>
      <c r="M1134">
        <v>0.94523979999999996</v>
      </c>
      <c r="N1134">
        <v>0.89347840000000001</v>
      </c>
      <c r="O1134">
        <v>48</v>
      </c>
    </row>
    <row r="1135" spans="1:15">
      <c r="A1135" t="s">
        <v>50</v>
      </c>
      <c r="B1135" s="34">
        <v>40007</v>
      </c>
      <c r="C1135">
        <v>6</v>
      </c>
      <c r="D1135">
        <v>1.64008</v>
      </c>
      <c r="E1135">
        <v>1.6548130000000001</v>
      </c>
      <c r="F1135">
        <v>-1.47326E-2</v>
      </c>
      <c r="G1135">
        <v>70</v>
      </c>
      <c r="H1135">
        <v>-1.2261059999999999</v>
      </c>
      <c r="I1135">
        <v>-0.51041689999999995</v>
      </c>
      <c r="J1135">
        <v>-1.47326E-2</v>
      </c>
      <c r="K1135">
        <v>0.48095159999999998</v>
      </c>
      <c r="L1135">
        <v>1.1966410000000001</v>
      </c>
      <c r="M1135">
        <v>0.94523979999999996</v>
      </c>
      <c r="N1135">
        <v>0.89347840000000001</v>
      </c>
      <c r="O1135">
        <v>48</v>
      </c>
    </row>
    <row r="1136" spans="1:15">
      <c r="A1136" t="s">
        <v>50</v>
      </c>
      <c r="B1136" s="34">
        <v>40007</v>
      </c>
      <c r="C1136">
        <v>7</v>
      </c>
      <c r="D1136">
        <v>1.558845</v>
      </c>
      <c r="E1136">
        <v>1.5573630000000001</v>
      </c>
      <c r="F1136">
        <v>1.4817999999999999E-3</v>
      </c>
      <c r="G1136">
        <v>69</v>
      </c>
      <c r="H1136">
        <v>-1.209892</v>
      </c>
      <c r="I1136">
        <v>-0.49420239999999999</v>
      </c>
      <c r="J1136">
        <v>1.4817999999999999E-3</v>
      </c>
      <c r="K1136">
        <v>0.4971661</v>
      </c>
      <c r="L1136">
        <v>1.212855</v>
      </c>
      <c r="M1136">
        <v>0.94523979999999996</v>
      </c>
      <c r="N1136">
        <v>0.89347840000000001</v>
      </c>
      <c r="O1136">
        <v>48</v>
      </c>
    </row>
    <row r="1137" spans="1:15">
      <c r="A1137" t="s">
        <v>50</v>
      </c>
      <c r="B1137" s="34">
        <v>40007</v>
      </c>
      <c r="C1137">
        <v>8</v>
      </c>
      <c r="D1137">
        <v>1.6169770000000001</v>
      </c>
      <c r="E1137">
        <v>1.6113</v>
      </c>
      <c r="F1137">
        <v>5.6776999999999999E-3</v>
      </c>
      <c r="G1137">
        <v>72</v>
      </c>
      <c r="H1137">
        <v>-1.2056960000000001</v>
      </c>
      <c r="I1137">
        <v>-0.49000660000000001</v>
      </c>
      <c r="J1137">
        <v>5.6776999999999999E-3</v>
      </c>
      <c r="K1137">
        <v>0.50136199999999997</v>
      </c>
      <c r="L1137">
        <v>1.2170510000000001</v>
      </c>
      <c r="M1137">
        <v>0.94523979999999996</v>
      </c>
      <c r="N1137">
        <v>0.89347840000000001</v>
      </c>
      <c r="O1137">
        <v>48</v>
      </c>
    </row>
    <row r="1138" spans="1:15">
      <c r="A1138" t="s">
        <v>50</v>
      </c>
      <c r="B1138" s="34">
        <v>40007</v>
      </c>
      <c r="C1138">
        <v>9</v>
      </c>
      <c r="D1138">
        <v>1.9837659999999999</v>
      </c>
      <c r="E1138">
        <v>1.8810640000000001</v>
      </c>
      <c r="F1138">
        <v>0.1027014</v>
      </c>
      <c r="G1138">
        <v>76.5</v>
      </c>
      <c r="H1138">
        <v>-1.1086720000000001</v>
      </c>
      <c r="I1138">
        <v>-0.39298290000000002</v>
      </c>
      <c r="J1138">
        <v>0.1027014</v>
      </c>
      <c r="K1138">
        <v>0.59838559999999996</v>
      </c>
      <c r="L1138">
        <v>1.3140750000000001</v>
      </c>
      <c r="M1138">
        <v>0.94523979999999996</v>
      </c>
      <c r="N1138">
        <v>0.89347840000000001</v>
      </c>
      <c r="O1138">
        <v>48</v>
      </c>
    </row>
    <row r="1139" spans="1:15">
      <c r="A1139" t="s">
        <v>50</v>
      </c>
      <c r="B1139" s="34">
        <v>40007</v>
      </c>
      <c r="C1139">
        <v>10</v>
      </c>
      <c r="D1139">
        <v>2.4371450000000001</v>
      </c>
      <c r="E1139">
        <v>2.3235739999999998</v>
      </c>
      <c r="F1139">
        <v>0.1135719</v>
      </c>
      <c r="G1139">
        <v>78.5</v>
      </c>
      <c r="H1139">
        <v>-1.0978019999999999</v>
      </c>
      <c r="I1139">
        <v>-0.38211240000000002</v>
      </c>
      <c r="J1139">
        <v>0.1135719</v>
      </c>
      <c r="K1139">
        <v>0.60925609999999997</v>
      </c>
      <c r="L1139">
        <v>1.324945</v>
      </c>
      <c r="M1139">
        <v>0.94523979999999996</v>
      </c>
      <c r="N1139">
        <v>0.89347840000000001</v>
      </c>
      <c r="O1139">
        <v>48</v>
      </c>
    </row>
    <row r="1140" spans="1:15">
      <c r="A1140" t="s">
        <v>50</v>
      </c>
      <c r="B1140" s="34">
        <v>40007</v>
      </c>
      <c r="C1140">
        <v>11</v>
      </c>
      <c r="D1140">
        <v>2.7365879999999998</v>
      </c>
      <c r="E1140">
        <v>2.6159490000000001</v>
      </c>
      <c r="F1140">
        <v>0.1206386</v>
      </c>
      <c r="G1140">
        <v>81.5</v>
      </c>
      <c r="H1140">
        <v>-1.090735</v>
      </c>
      <c r="I1140">
        <v>-0.37504569999999998</v>
      </c>
      <c r="J1140">
        <v>0.1206386</v>
      </c>
      <c r="K1140">
        <v>0.61632290000000001</v>
      </c>
      <c r="L1140">
        <v>1.332012</v>
      </c>
      <c r="M1140">
        <v>0.94523979999999996</v>
      </c>
      <c r="N1140">
        <v>0.89347840000000001</v>
      </c>
      <c r="O1140">
        <v>48</v>
      </c>
    </row>
    <row r="1141" spans="1:15">
      <c r="A1141" t="s">
        <v>50</v>
      </c>
      <c r="B1141" s="34">
        <v>40007</v>
      </c>
      <c r="C1141">
        <v>12</v>
      </c>
      <c r="D1141">
        <v>2.94096</v>
      </c>
      <c r="E1141">
        <v>2.8892120000000001</v>
      </c>
      <c r="F1141">
        <v>5.1747500000000002E-2</v>
      </c>
      <c r="G1141">
        <v>84.5</v>
      </c>
      <c r="H1141">
        <v>-1.159626</v>
      </c>
      <c r="I1141">
        <v>-0.44393670000000002</v>
      </c>
      <c r="J1141">
        <v>5.1747500000000002E-2</v>
      </c>
      <c r="K1141">
        <v>0.54743180000000002</v>
      </c>
      <c r="L1141">
        <v>1.2631209999999999</v>
      </c>
      <c r="M1141">
        <v>0.94523979999999996</v>
      </c>
      <c r="N1141">
        <v>0.89347840000000001</v>
      </c>
      <c r="O1141">
        <v>48</v>
      </c>
    </row>
    <row r="1142" spans="1:15">
      <c r="A1142" t="s">
        <v>50</v>
      </c>
      <c r="B1142" s="34">
        <v>40007</v>
      </c>
      <c r="C1142">
        <v>13</v>
      </c>
      <c r="D1142">
        <v>3.0893700000000002</v>
      </c>
      <c r="E1142">
        <v>3.1031979999999999</v>
      </c>
      <c r="F1142">
        <v>-1.3827900000000001E-2</v>
      </c>
      <c r="G1142">
        <v>87.5</v>
      </c>
      <c r="H1142">
        <v>-1.225201</v>
      </c>
      <c r="I1142">
        <v>-0.50951219999999997</v>
      </c>
      <c r="J1142">
        <v>-1.3827900000000001E-2</v>
      </c>
      <c r="K1142">
        <v>0.48185630000000002</v>
      </c>
      <c r="L1142">
        <v>1.197546</v>
      </c>
      <c r="M1142">
        <v>0.94523979999999996</v>
      </c>
      <c r="N1142">
        <v>0.89347840000000001</v>
      </c>
      <c r="O1142">
        <v>48</v>
      </c>
    </row>
    <row r="1143" spans="1:15">
      <c r="A1143" t="s">
        <v>50</v>
      </c>
      <c r="B1143" s="34">
        <v>40007</v>
      </c>
      <c r="C1143">
        <v>14</v>
      </c>
      <c r="D1143">
        <v>3.1735790000000001</v>
      </c>
      <c r="E1143">
        <v>3.123364</v>
      </c>
      <c r="F1143">
        <v>5.0215200000000002E-2</v>
      </c>
      <c r="G1143">
        <v>89.5</v>
      </c>
      <c r="H1143">
        <v>-1.1611579999999999</v>
      </c>
      <c r="I1143">
        <v>-0.445469</v>
      </c>
      <c r="J1143">
        <v>5.0215200000000002E-2</v>
      </c>
      <c r="K1143">
        <v>0.54589949999999998</v>
      </c>
      <c r="L1143">
        <v>1.2615890000000001</v>
      </c>
      <c r="M1143">
        <v>0.94523979999999996</v>
      </c>
      <c r="N1143">
        <v>0.89347840000000001</v>
      </c>
      <c r="O1143">
        <v>48</v>
      </c>
    </row>
    <row r="1144" spans="1:15">
      <c r="A1144" t="s">
        <v>50</v>
      </c>
      <c r="B1144" s="34">
        <v>40007</v>
      </c>
      <c r="C1144">
        <v>15</v>
      </c>
      <c r="D1144">
        <v>3.1482649999999999</v>
      </c>
      <c r="E1144">
        <v>2.5355970000000001</v>
      </c>
      <c r="F1144">
        <v>0.61266799999999999</v>
      </c>
      <c r="G1144">
        <v>91.5</v>
      </c>
      <c r="H1144">
        <v>-0.59870559999999995</v>
      </c>
      <c r="I1144">
        <v>0.1169837</v>
      </c>
      <c r="J1144">
        <v>0.61266799999999999</v>
      </c>
      <c r="K1144">
        <v>1.108352</v>
      </c>
      <c r="L1144">
        <v>1.8240419999999999</v>
      </c>
      <c r="M1144">
        <v>0.94523979999999996</v>
      </c>
      <c r="N1144">
        <v>0.89347840000000001</v>
      </c>
      <c r="O1144">
        <v>48</v>
      </c>
    </row>
    <row r="1145" spans="1:15">
      <c r="A1145" t="s">
        <v>50</v>
      </c>
      <c r="B1145" s="34">
        <v>40007</v>
      </c>
      <c r="C1145">
        <v>16</v>
      </c>
      <c r="D1145">
        <v>3.0856089999999998</v>
      </c>
      <c r="E1145">
        <v>2.5876899999999998</v>
      </c>
      <c r="F1145">
        <v>0.49791920000000001</v>
      </c>
      <c r="G1145">
        <v>93</v>
      </c>
      <c r="H1145">
        <v>-0.71345440000000004</v>
      </c>
      <c r="I1145">
        <v>2.235E-3</v>
      </c>
      <c r="J1145">
        <v>0.49791920000000001</v>
      </c>
      <c r="K1145">
        <v>0.99360349999999997</v>
      </c>
      <c r="L1145">
        <v>1.709293</v>
      </c>
      <c r="M1145">
        <v>0.94523979999999996</v>
      </c>
      <c r="N1145">
        <v>0.89347840000000001</v>
      </c>
      <c r="O1145">
        <v>48</v>
      </c>
    </row>
    <row r="1146" spans="1:15">
      <c r="A1146" t="s">
        <v>50</v>
      </c>
      <c r="B1146" s="34">
        <v>40007</v>
      </c>
      <c r="C1146">
        <v>17</v>
      </c>
      <c r="D1146">
        <v>2.9875180000000001</v>
      </c>
      <c r="E1146">
        <v>2.5237750000000001</v>
      </c>
      <c r="F1146">
        <v>0.46374290000000001</v>
      </c>
      <c r="G1146">
        <v>94</v>
      </c>
      <c r="H1146">
        <v>-0.74763080000000004</v>
      </c>
      <c r="I1146">
        <v>-3.1941400000000002E-2</v>
      </c>
      <c r="J1146">
        <v>0.46374290000000001</v>
      </c>
      <c r="K1146">
        <v>0.95942709999999998</v>
      </c>
      <c r="L1146">
        <v>1.675116</v>
      </c>
      <c r="M1146">
        <v>0.94523979999999996</v>
      </c>
      <c r="N1146">
        <v>0.89347840000000001</v>
      </c>
      <c r="O1146">
        <v>48</v>
      </c>
    </row>
    <row r="1147" spans="1:15">
      <c r="A1147" t="s">
        <v>50</v>
      </c>
      <c r="B1147" s="34">
        <v>40007</v>
      </c>
      <c r="C1147">
        <v>18</v>
      </c>
      <c r="D1147">
        <v>2.7864170000000001</v>
      </c>
      <c r="E1147">
        <v>2.2569880000000002</v>
      </c>
      <c r="F1147">
        <v>0.52942900000000004</v>
      </c>
      <c r="G1147">
        <v>95</v>
      </c>
      <c r="H1147">
        <v>-0.68194460000000001</v>
      </c>
      <c r="I1147">
        <v>3.3744799999999998E-2</v>
      </c>
      <c r="J1147">
        <v>0.52942900000000004</v>
      </c>
      <c r="K1147">
        <v>1.0251129999999999</v>
      </c>
      <c r="L1147">
        <v>1.7408030000000001</v>
      </c>
      <c r="M1147">
        <v>0.94523979999999996</v>
      </c>
      <c r="N1147">
        <v>0.89347840000000001</v>
      </c>
      <c r="O1147">
        <v>48</v>
      </c>
    </row>
    <row r="1148" spans="1:15">
      <c r="A1148" t="s">
        <v>50</v>
      </c>
      <c r="B1148" s="34">
        <v>40007</v>
      </c>
      <c r="C1148">
        <v>19</v>
      </c>
      <c r="D1148">
        <v>2.3987500000000002</v>
      </c>
      <c r="E1148">
        <v>3.2717580000000002</v>
      </c>
      <c r="F1148">
        <v>-0.87300809999999995</v>
      </c>
      <c r="G1148">
        <v>95</v>
      </c>
      <c r="H1148">
        <v>-2.0843820000000002</v>
      </c>
      <c r="I1148">
        <v>-1.368692</v>
      </c>
      <c r="J1148">
        <v>-0.87300809999999995</v>
      </c>
      <c r="K1148">
        <v>-0.37732379999999999</v>
      </c>
      <c r="L1148">
        <v>0.33836549999999999</v>
      </c>
      <c r="M1148">
        <v>0.94523979999999996</v>
      </c>
      <c r="N1148">
        <v>0.89347840000000001</v>
      </c>
      <c r="O1148">
        <v>48</v>
      </c>
    </row>
    <row r="1149" spans="1:15">
      <c r="A1149" t="s">
        <v>50</v>
      </c>
      <c r="B1149" s="34">
        <v>40007</v>
      </c>
      <c r="C1149">
        <v>20</v>
      </c>
      <c r="D1149">
        <v>2.261441</v>
      </c>
      <c r="E1149">
        <v>2.233965</v>
      </c>
      <c r="F1149">
        <v>2.74761E-2</v>
      </c>
      <c r="G1149">
        <v>93.5</v>
      </c>
      <c r="H1149">
        <v>-1.183897</v>
      </c>
      <c r="I1149">
        <v>-0.46820810000000002</v>
      </c>
      <c r="J1149">
        <v>2.74761E-2</v>
      </c>
      <c r="K1149">
        <v>0.52316030000000002</v>
      </c>
      <c r="L1149">
        <v>1.23885</v>
      </c>
      <c r="M1149">
        <v>0.94523979999999996</v>
      </c>
      <c r="N1149">
        <v>0.89347840000000001</v>
      </c>
      <c r="O1149">
        <v>48</v>
      </c>
    </row>
    <row r="1150" spans="1:15">
      <c r="A1150" t="s">
        <v>50</v>
      </c>
      <c r="B1150" s="34">
        <v>40007</v>
      </c>
      <c r="C1150">
        <v>21</v>
      </c>
      <c r="D1150">
        <v>2.4012950000000002</v>
      </c>
      <c r="E1150">
        <v>2.3305129999999998</v>
      </c>
      <c r="F1150">
        <v>7.0782200000000003E-2</v>
      </c>
      <c r="G1150">
        <v>91</v>
      </c>
      <c r="H1150">
        <v>-1.1405909999999999</v>
      </c>
      <c r="I1150">
        <v>-0.4249021</v>
      </c>
      <c r="J1150">
        <v>7.0782200000000003E-2</v>
      </c>
      <c r="K1150">
        <v>0.56646640000000004</v>
      </c>
      <c r="L1150">
        <v>1.2821560000000001</v>
      </c>
      <c r="M1150">
        <v>0.94523979999999996</v>
      </c>
      <c r="N1150">
        <v>0.89347840000000001</v>
      </c>
      <c r="O1150">
        <v>48</v>
      </c>
    </row>
    <row r="1151" spans="1:15">
      <c r="A1151" t="s">
        <v>50</v>
      </c>
      <c r="B1151" s="34">
        <v>40007</v>
      </c>
      <c r="C1151">
        <v>22</v>
      </c>
      <c r="D1151">
        <v>2.1943049999999999</v>
      </c>
      <c r="E1151">
        <v>2.1804760000000001</v>
      </c>
      <c r="F1151">
        <v>1.3829299999999999E-2</v>
      </c>
      <c r="G1151">
        <v>88.5</v>
      </c>
      <c r="H1151">
        <v>-1.1975439999999999</v>
      </c>
      <c r="I1151">
        <v>-0.48185499999999998</v>
      </c>
      <c r="J1151">
        <v>1.3829299999999999E-2</v>
      </c>
      <c r="K1151">
        <v>0.50951360000000001</v>
      </c>
      <c r="L1151">
        <v>1.225203</v>
      </c>
      <c r="M1151">
        <v>0.94523979999999996</v>
      </c>
      <c r="N1151">
        <v>0.89347840000000001</v>
      </c>
      <c r="O1151">
        <v>48</v>
      </c>
    </row>
    <row r="1152" spans="1:15">
      <c r="A1152" t="s">
        <v>50</v>
      </c>
      <c r="B1152" s="34">
        <v>40007</v>
      </c>
      <c r="C1152">
        <v>23</v>
      </c>
      <c r="D1152">
        <v>1.933327</v>
      </c>
      <c r="E1152">
        <v>1.9297260000000001</v>
      </c>
      <c r="F1152">
        <v>3.6005E-3</v>
      </c>
      <c r="G1152">
        <v>86</v>
      </c>
      <c r="H1152">
        <v>-1.207773</v>
      </c>
      <c r="I1152">
        <v>-0.49208380000000002</v>
      </c>
      <c r="J1152">
        <v>3.6005E-3</v>
      </c>
      <c r="K1152">
        <v>0.49928470000000003</v>
      </c>
      <c r="L1152">
        <v>1.214974</v>
      </c>
      <c r="M1152">
        <v>0.94523979999999996</v>
      </c>
      <c r="N1152">
        <v>0.89347840000000001</v>
      </c>
      <c r="O1152">
        <v>48</v>
      </c>
    </row>
    <row r="1153" spans="1:15">
      <c r="A1153" t="s">
        <v>50</v>
      </c>
      <c r="B1153" s="34">
        <v>40007</v>
      </c>
      <c r="C1153">
        <v>24</v>
      </c>
      <c r="D1153">
        <v>1.8407169999999999</v>
      </c>
      <c r="E1153">
        <v>1.830748</v>
      </c>
      <c r="F1153">
        <v>9.9685999999999993E-3</v>
      </c>
      <c r="G1153">
        <v>83</v>
      </c>
      <c r="H1153">
        <v>-1.2014050000000001</v>
      </c>
      <c r="I1153">
        <v>-0.48571560000000003</v>
      </c>
      <c r="J1153">
        <v>9.9685999999999993E-3</v>
      </c>
      <c r="K1153">
        <v>0.50565289999999996</v>
      </c>
      <c r="L1153">
        <v>1.2213419999999999</v>
      </c>
      <c r="M1153">
        <v>0.94523979999999996</v>
      </c>
      <c r="N1153">
        <v>0.89347840000000001</v>
      </c>
      <c r="O1153">
        <v>48</v>
      </c>
    </row>
    <row r="1154" spans="1:15">
      <c r="A1154" t="s">
        <v>50</v>
      </c>
      <c r="B1154" s="34">
        <v>40008</v>
      </c>
      <c r="C1154">
        <v>1</v>
      </c>
      <c r="D1154">
        <v>1.704189</v>
      </c>
      <c r="E1154">
        <v>1.7082090000000001</v>
      </c>
      <c r="F1154">
        <v>-4.0197999999999996E-3</v>
      </c>
      <c r="G1154">
        <v>80.5</v>
      </c>
      <c r="H1154">
        <v>-1.2153929999999999</v>
      </c>
      <c r="I1154">
        <v>-0.49970409999999998</v>
      </c>
      <c r="J1154">
        <v>-4.0197999999999996E-3</v>
      </c>
      <c r="K1154">
        <v>0.4916644</v>
      </c>
      <c r="L1154">
        <v>1.207354</v>
      </c>
      <c r="M1154">
        <v>0.94523979999999996</v>
      </c>
      <c r="N1154">
        <v>0.89347840000000001</v>
      </c>
      <c r="O1154">
        <v>48</v>
      </c>
    </row>
    <row r="1155" spans="1:15">
      <c r="A1155" t="s">
        <v>50</v>
      </c>
      <c r="B1155" s="34">
        <v>40008</v>
      </c>
      <c r="C1155">
        <v>2</v>
      </c>
      <c r="D1155">
        <v>1.6522110000000001</v>
      </c>
      <c r="E1155">
        <v>1.653062</v>
      </c>
      <c r="F1155">
        <v>-8.5019999999999996E-4</v>
      </c>
      <c r="G1155">
        <v>78</v>
      </c>
      <c r="H1155">
        <v>-1.212224</v>
      </c>
      <c r="I1155">
        <v>-0.49653449999999999</v>
      </c>
      <c r="J1155">
        <v>-8.5019999999999996E-4</v>
      </c>
      <c r="K1155">
        <v>0.494834</v>
      </c>
      <c r="L1155">
        <v>1.210523</v>
      </c>
      <c r="M1155">
        <v>0.94523979999999996</v>
      </c>
      <c r="N1155">
        <v>0.89347840000000001</v>
      </c>
      <c r="O1155">
        <v>48</v>
      </c>
    </row>
    <row r="1156" spans="1:15">
      <c r="A1156" t="s">
        <v>50</v>
      </c>
      <c r="B1156" s="34">
        <v>40008</v>
      </c>
      <c r="C1156">
        <v>3</v>
      </c>
      <c r="D1156">
        <v>1.5616030000000001</v>
      </c>
      <c r="E1156">
        <v>1.619693</v>
      </c>
      <c r="F1156">
        <v>-5.8089599999999998E-2</v>
      </c>
      <c r="G1156">
        <v>75.5</v>
      </c>
      <c r="H1156">
        <v>-1.269463</v>
      </c>
      <c r="I1156">
        <v>-0.55377390000000004</v>
      </c>
      <c r="J1156">
        <v>-5.8089599999999998E-2</v>
      </c>
      <c r="K1156">
        <v>0.4375947</v>
      </c>
      <c r="L1156">
        <v>1.153284</v>
      </c>
      <c r="M1156">
        <v>0.94523979999999996</v>
      </c>
      <c r="N1156">
        <v>0.89347840000000001</v>
      </c>
      <c r="O1156">
        <v>48</v>
      </c>
    </row>
    <row r="1157" spans="1:15">
      <c r="A1157" t="s">
        <v>50</v>
      </c>
      <c r="B1157" s="34">
        <v>40008</v>
      </c>
      <c r="C1157">
        <v>4</v>
      </c>
      <c r="D1157">
        <v>1.5110570000000001</v>
      </c>
      <c r="E1157">
        <v>1.530718</v>
      </c>
      <c r="F1157">
        <v>-1.96606E-2</v>
      </c>
      <c r="G1157">
        <v>73.5</v>
      </c>
      <c r="H1157">
        <v>-1.231034</v>
      </c>
      <c r="I1157">
        <v>-0.51534489999999999</v>
      </c>
      <c r="J1157">
        <v>-1.96606E-2</v>
      </c>
      <c r="K1157">
        <v>0.47602359999999999</v>
      </c>
      <c r="L1157">
        <v>1.191713</v>
      </c>
      <c r="M1157">
        <v>0.94523979999999996</v>
      </c>
      <c r="N1157">
        <v>0.89347840000000001</v>
      </c>
      <c r="O1157">
        <v>48</v>
      </c>
    </row>
    <row r="1158" spans="1:15">
      <c r="A1158" t="s">
        <v>50</v>
      </c>
      <c r="B1158" s="34">
        <v>40008</v>
      </c>
      <c r="C1158">
        <v>5</v>
      </c>
      <c r="D1158">
        <v>1.513058</v>
      </c>
      <c r="E1158">
        <v>1.5343089999999999</v>
      </c>
      <c r="F1158">
        <v>-2.12502E-2</v>
      </c>
      <c r="G1158">
        <v>72.5</v>
      </c>
      <c r="H1158">
        <v>-1.2326239999999999</v>
      </c>
      <c r="I1158">
        <v>-0.51693449999999996</v>
      </c>
      <c r="J1158">
        <v>-2.12502E-2</v>
      </c>
      <c r="K1158">
        <v>0.47443410000000003</v>
      </c>
      <c r="L1158">
        <v>1.190123</v>
      </c>
      <c r="M1158">
        <v>0.94523979999999996</v>
      </c>
      <c r="N1158">
        <v>0.89347840000000001</v>
      </c>
      <c r="O1158">
        <v>48</v>
      </c>
    </row>
    <row r="1159" spans="1:15">
      <c r="A1159" t="s">
        <v>50</v>
      </c>
      <c r="B1159" s="34">
        <v>40008</v>
      </c>
      <c r="C1159">
        <v>6</v>
      </c>
      <c r="D1159">
        <v>1.644293</v>
      </c>
      <c r="E1159">
        <v>1.663891</v>
      </c>
      <c r="F1159">
        <v>-1.9597699999999999E-2</v>
      </c>
      <c r="G1159">
        <v>71</v>
      </c>
      <c r="H1159">
        <v>-1.230971</v>
      </c>
      <c r="I1159">
        <v>-0.51528200000000002</v>
      </c>
      <c r="J1159">
        <v>-1.9597699999999999E-2</v>
      </c>
      <c r="K1159">
        <v>0.47608650000000002</v>
      </c>
      <c r="L1159">
        <v>1.1917759999999999</v>
      </c>
      <c r="M1159">
        <v>0.94523979999999996</v>
      </c>
      <c r="N1159">
        <v>0.89347840000000001</v>
      </c>
      <c r="O1159">
        <v>48</v>
      </c>
    </row>
    <row r="1160" spans="1:15">
      <c r="A1160" t="s">
        <v>50</v>
      </c>
      <c r="B1160" s="34">
        <v>40008</v>
      </c>
      <c r="C1160">
        <v>7</v>
      </c>
      <c r="D1160">
        <v>1.4849870000000001</v>
      </c>
      <c r="E1160">
        <v>1.5185580000000001</v>
      </c>
      <c r="F1160">
        <v>-3.35716E-2</v>
      </c>
      <c r="G1160">
        <v>73</v>
      </c>
      <c r="H1160">
        <v>-1.244945</v>
      </c>
      <c r="I1160">
        <v>-0.52925580000000005</v>
      </c>
      <c r="J1160">
        <v>-3.35716E-2</v>
      </c>
      <c r="K1160">
        <v>0.46211269999999999</v>
      </c>
      <c r="L1160">
        <v>1.177802</v>
      </c>
      <c r="M1160">
        <v>0.94523979999999996</v>
      </c>
      <c r="N1160">
        <v>0.89347840000000001</v>
      </c>
      <c r="O1160">
        <v>48</v>
      </c>
    </row>
    <row r="1161" spans="1:15">
      <c r="A1161" t="s">
        <v>50</v>
      </c>
      <c r="B1161" s="34">
        <v>40008</v>
      </c>
      <c r="C1161">
        <v>8</v>
      </c>
      <c r="D1161">
        <v>1.632476</v>
      </c>
      <c r="E1161">
        <v>1.650045</v>
      </c>
      <c r="F1161">
        <v>-1.7568400000000001E-2</v>
      </c>
      <c r="G1161">
        <v>77.5</v>
      </c>
      <c r="H1161">
        <v>-1.228942</v>
      </c>
      <c r="I1161">
        <v>-0.51325259999999995</v>
      </c>
      <c r="J1161">
        <v>-1.7568400000000001E-2</v>
      </c>
      <c r="K1161">
        <v>0.47811589999999998</v>
      </c>
      <c r="L1161">
        <v>1.193805</v>
      </c>
      <c r="M1161">
        <v>0.94523979999999996</v>
      </c>
      <c r="N1161">
        <v>0.89347840000000001</v>
      </c>
      <c r="O1161">
        <v>48</v>
      </c>
    </row>
    <row r="1162" spans="1:15">
      <c r="A1162" t="s">
        <v>50</v>
      </c>
      <c r="B1162" s="34">
        <v>40008</v>
      </c>
      <c r="C1162">
        <v>9</v>
      </c>
      <c r="D1162">
        <v>2.0501879999999999</v>
      </c>
      <c r="E1162">
        <v>2.0651839999999999</v>
      </c>
      <c r="F1162">
        <v>-1.49964E-2</v>
      </c>
      <c r="G1162">
        <v>83.5</v>
      </c>
      <c r="H1162">
        <v>-1.22637</v>
      </c>
      <c r="I1162">
        <v>-0.51068069999999999</v>
      </c>
      <c r="J1162">
        <v>-1.49964E-2</v>
      </c>
      <c r="K1162">
        <v>0.4806878</v>
      </c>
      <c r="L1162">
        <v>1.196377</v>
      </c>
      <c r="M1162">
        <v>0.94523979999999996</v>
      </c>
      <c r="N1162">
        <v>0.89347840000000001</v>
      </c>
      <c r="O1162">
        <v>48</v>
      </c>
    </row>
    <row r="1163" spans="1:15">
      <c r="A1163" t="s">
        <v>50</v>
      </c>
      <c r="B1163" s="34">
        <v>40008</v>
      </c>
      <c r="C1163">
        <v>10</v>
      </c>
      <c r="D1163">
        <v>2.4927229999999998</v>
      </c>
      <c r="E1163">
        <v>2.5641780000000001</v>
      </c>
      <c r="F1163">
        <v>-7.1455599999999994E-2</v>
      </c>
      <c r="G1163">
        <v>86</v>
      </c>
      <c r="H1163">
        <v>-1.282829</v>
      </c>
      <c r="I1163">
        <v>-0.56713990000000003</v>
      </c>
      <c r="J1163">
        <v>-7.1455599999999994E-2</v>
      </c>
      <c r="K1163">
        <v>0.42422870000000001</v>
      </c>
      <c r="L1163">
        <v>1.139918</v>
      </c>
      <c r="M1163">
        <v>0.94523979999999996</v>
      </c>
      <c r="N1163">
        <v>0.89347840000000001</v>
      </c>
      <c r="O1163">
        <v>48</v>
      </c>
    </row>
    <row r="1164" spans="1:15">
      <c r="A1164" t="s">
        <v>50</v>
      </c>
      <c r="B1164" s="34">
        <v>40008</v>
      </c>
      <c r="C1164">
        <v>11</v>
      </c>
      <c r="D1164">
        <v>2.847207</v>
      </c>
      <c r="E1164">
        <v>2.8746649999999998</v>
      </c>
      <c r="F1164">
        <v>-2.7458900000000001E-2</v>
      </c>
      <c r="G1164">
        <v>89.5</v>
      </c>
      <c r="H1164">
        <v>-1.2388319999999999</v>
      </c>
      <c r="I1164">
        <v>-0.52314320000000003</v>
      </c>
      <c r="J1164">
        <v>-2.7458900000000001E-2</v>
      </c>
      <c r="K1164">
        <v>0.46822540000000001</v>
      </c>
      <c r="L1164">
        <v>1.1839150000000001</v>
      </c>
      <c r="M1164">
        <v>0.94523979999999996</v>
      </c>
      <c r="N1164">
        <v>0.89347840000000001</v>
      </c>
      <c r="O1164">
        <v>48</v>
      </c>
    </row>
    <row r="1165" spans="1:15">
      <c r="A1165" t="s">
        <v>50</v>
      </c>
      <c r="B1165" s="34">
        <v>40008</v>
      </c>
      <c r="C1165">
        <v>12</v>
      </c>
      <c r="D1165">
        <v>3.0840299999999998</v>
      </c>
      <c r="E1165">
        <v>3.162566</v>
      </c>
      <c r="F1165">
        <v>-7.8536099999999998E-2</v>
      </c>
      <c r="G1165">
        <v>92.5</v>
      </c>
      <c r="H1165">
        <v>-1.2899099999999999</v>
      </c>
      <c r="I1165">
        <v>-0.57422039999999996</v>
      </c>
      <c r="J1165">
        <v>-7.8536099999999998E-2</v>
      </c>
      <c r="K1165">
        <v>0.41714820000000002</v>
      </c>
      <c r="L1165">
        <v>1.132838</v>
      </c>
      <c r="M1165">
        <v>0.94523979999999996</v>
      </c>
      <c r="N1165">
        <v>0.89347840000000001</v>
      </c>
      <c r="O1165">
        <v>48</v>
      </c>
    </row>
    <row r="1166" spans="1:15">
      <c r="A1166" t="s">
        <v>50</v>
      </c>
      <c r="B1166" s="34">
        <v>40008</v>
      </c>
      <c r="C1166">
        <v>13</v>
      </c>
      <c r="D1166">
        <v>3.197667</v>
      </c>
      <c r="E1166">
        <v>3.266311</v>
      </c>
      <c r="F1166">
        <v>-6.8644399999999994E-2</v>
      </c>
      <c r="G1166">
        <v>94.5</v>
      </c>
      <c r="H1166">
        <v>-1.2800180000000001</v>
      </c>
      <c r="I1166">
        <v>-0.56432859999999996</v>
      </c>
      <c r="J1166">
        <v>-6.8644399999999994E-2</v>
      </c>
      <c r="K1166">
        <v>0.42703989999999997</v>
      </c>
      <c r="L1166">
        <v>1.1427290000000001</v>
      </c>
      <c r="M1166">
        <v>0.94523979999999996</v>
      </c>
      <c r="N1166">
        <v>0.89347840000000001</v>
      </c>
      <c r="O1166">
        <v>48</v>
      </c>
    </row>
    <row r="1167" spans="1:15">
      <c r="A1167" t="s">
        <v>50</v>
      </c>
      <c r="B1167" s="34">
        <v>40008</v>
      </c>
      <c r="C1167">
        <v>14</v>
      </c>
      <c r="D1167">
        <v>3.263747</v>
      </c>
      <c r="E1167">
        <v>3.2913600000000001</v>
      </c>
      <c r="F1167">
        <v>-2.7614E-2</v>
      </c>
      <c r="G1167">
        <v>95.5</v>
      </c>
      <c r="H1167">
        <v>-1.238988</v>
      </c>
      <c r="I1167">
        <v>-0.52329820000000005</v>
      </c>
      <c r="J1167">
        <v>-2.7614E-2</v>
      </c>
      <c r="K1167">
        <v>0.46807029999999999</v>
      </c>
      <c r="L1167">
        <v>1.1837599999999999</v>
      </c>
      <c r="M1167">
        <v>0.94523979999999996</v>
      </c>
      <c r="N1167">
        <v>0.89347840000000001</v>
      </c>
      <c r="O1167">
        <v>48</v>
      </c>
    </row>
    <row r="1168" spans="1:15">
      <c r="A1168" t="s">
        <v>50</v>
      </c>
      <c r="B1168" s="34">
        <v>40008</v>
      </c>
      <c r="C1168">
        <v>15</v>
      </c>
      <c r="D1168">
        <v>3.2206410000000001</v>
      </c>
      <c r="E1168">
        <v>2.7617639999999999</v>
      </c>
      <c r="F1168">
        <v>0.45887749999999999</v>
      </c>
      <c r="G1168">
        <v>96.5</v>
      </c>
      <c r="H1168">
        <v>-0.7524961</v>
      </c>
      <c r="I1168">
        <v>-3.6806800000000001E-2</v>
      </c>
      <c r="J1168">
        <v>0.45887749999999999</v>
      </c>
      <c r="K1168">
        <v>0.95456180000000002</v>
      </c>
      <c r="L1168">
        <v>1.6702509999999999</v>
      </c>
      <c r="M1168">
        <v>0.94523979999999996</v>
      </c>
      <c r="N1168">
        <v>0.89347840000000001</v>
      </c>
      <c r="O1168">
        <v>48</v>
      </c>
    </row>
    <row r="1169" spans="1:15">
      <c r="A1169" t="s">
        <v>50</v>
      </c>
      <c r="B1169" s="34">
        <v>40008</v>
      </c>
      <c r="C1169">
        <v>16</v>
      </c>
      <c r="D1169">
        <v>3.1783860000000002</v>
      </c>
      <c r="E1169">
        <v>2.67957</v>
      </c>
      <c r="F1169">
        <v>0.49881579999999998</v>
      </c>
      <c r="G1169">
        <v>98.5</v>
      </c>
      <c r="H1169">
        <v>-0.71255780000000002</v>
      </c>
      <c r="I1169">
        <v>3.1316E-3</v>
      </c>
      <c r="J1169">
        <v>0.49881579999999998</v>
      </c>
      <c r="K1169">
        <v>0.9945001</v>
      </c>
      <c r="L1169">
        <v>1.710189</v>
      </c>
      <c r="M1169">
        <v>0.94523979999999996</v>
      </c>
      <c r="N1169">
        <v>0.89347840000000001</v>
      </c>
      <c r="O1169">
        <v>48</v>
      </c>
    </row>
    <row r="1170" spans="1:15">
      <c r="A1170" t="s">
        <v>50</v>
      </c>
      <c r="B1170" s="34">
        <v>40008</v>
      </c>
      <c r="C1170">
        <v>17</v>
      </c>
      <c r="D1170">
        <v>3.089439</v>
      </c>
      <c r="E1170">
        <v>2.4029889999999998</v>
      </c>
      <c r="F1170">
        <v>0.68645040000000002</v>
      </c>
      <c r="G1170">
        <v>99.5</v>
      </c>
      <c r="H1170">
        <v>-0.52492329999999998</v>
      </c>
      <c r="I1170">
        <v>0.19076609999999999</v>
      </c>
      <c r="J1170">
        <v>0.68645040000000002</v>
      </c>
      <c r="K1170">
        <v>1.1821349999999999</v>
      </c>
      <c r="L1170">
        <v>1.897824</v>
      </c>
      <c r="M1170">
        <v>0.94523979999999996</v>
      </c>
      <c r="N1170">
        <v>0.89347840000000001</v>
      </c>
      <c r="O1170">
        <v>48</v>
      </c>
    </row>
    <row r="1171" spans="1:15">
      <c r="A1171" t="s">
        <v>50</v>
      </c>
      <c r="B1171" s="34">
        <v>40008</v>
      </c>
      <c r="C1171">
        <v>18</v>
      </c>
      <c r="D1171">
        <v>2.8625609999999999</v>
      </c>
      <c r="E1171">
        <v>2.2013630000000002</v>
      </c>
      <c r="F1171">
        <v>0.66119799999999995</v>
      </c>
      <c r="G1171">
        <v>100</v>
      </c>
      <c r="H1171">
        <v>-0.55017559999999999</v>
      </c>
      <c r="I1171">
        <v>0.16551379999999999</v>
      </c>
      <c r="J1171">
        <v>0.66119799999999995</v>
      </c>
      <c r="K1171">
        <v>1.156882</v>
      </c>
      <c r="L1171">
        <v>1.8725719999999999</v>
      </c>
      <c r="M1171">
        <v>0.94523979999999996</v>
      </c>
      <c r="N1171">
        <v>0.89347840000000001</v>
      </c>
      <c r="O1171">
        <v>48</v>
      </c>
    </row>
    <row r="1172" spans="1:15">
      <c r="A1172" t="s">
        <v>50</v>
      </c>
      <c r="B1172" s="34">
        <v>40008</v>
      </c>
      <c r="C1172">
        <v>19</v>
      </c>
      <c r="D1172">
        <v>2.5106929999999998</v>
      </c>
      <c r="E1172">
        <v>2.6569919999999998</v>
      </c>
      <c r="F1172">
        <v>-0.1462986</v>
      </c>
      <c r="G1172">
        <v>100</v>
      </c>
      <c r="H1172">
        <v>-1.357672</v>
      </c>
      <c r="I1172">
        <v>-0.64198290000000002</v>
      </c>
      <c r="J1172">
        <v>-0.1462986</v>
      </c>
      <c r="K1172">
        <v>0.34938560000000002</v>
      </c>
      <c r="L1172">
        <v>1.065075</v>
      </c>
      <c r="M1172">
        <v>0.94523979999999996</v>
      </c>
      <c r="N1172">
        <v>0.89347840000000001</v>
      </c>
      <c r="O1172">
        <v>48</v>
      </c>
    </row>
    <row r="1173" spans="1:15">
      <c r="A1173" t="s">
        <v>50</v>
      </c>
      <c r="B1173" s="34">
        <v>40008</v>
      </c>
      <c r="C1173">
        <v>20</v>
      </c>
      <c r="D1173">
        <v>2.3111169999999999</v>
      </c>
      <c r="E1173">
        <v>2.0730240000000002</v>
      </c>
      <c r="F1173">
        <v>0.2380929</v>
      </c>
      <c r="G1173">
        <v>98.5</v>
      </c>
      <c r="H1173">
        <v>-0.9732807</v>
      </c>
      <c r="I1173">
        <v>-0.25759140000000003</v>
      </c>
      <c r="J1173">
        <v>0.2380929</v>
      </c>
      <c r="K1173">
        <v>0.73377720000000002</v>
      </c>
      <c r="L1173">
        <v>1.4494659999999999</v>
      </c>
      <c r="M1173">
        <v>0.94523979999999996</v>
      </c>
      <c r="N1173">
        <v>0.89347840000000001</v>
      </c>
      <c r="O1173">
        <v>48</v>
      </c>
    </row>
    <row r="1174" spans="1:15">
      <c r="A1174" t="s">
        <v>50</v>
      </c>
      <c r="B1174" s="34">
        <v>40008</v>
      </c>
      <c r="C1174">
        <v>21</v>
      </c>
      <c r="D1174">
        <v>2.4569800000000002</v>
      </c>
      <c r="E1174">
        <v>2.278181</v>
      </c>
      <c r="F1174">
        <v>0.17879909999999999</v>
      </c>
      <c r="G1174">
        <v>95.5</v>
      </c>
      <c r="H1174">
        <v>-1.032575</v>
      </c>
      <c r="I1174">
        <v>-0.31688519999999998</v>
      </c>
      <c r="J1174">
        <v>0.17879909999999999</v>
      </c>
      <c r="K1174">
        <v>0.67448339999999996</v>
      </c>
      <c r="L1174">
        <v>1.3901730000000001</v>
      </c>
      <c r="M1174">
        <v>0.94523979999999996</v>
      </c>
      <c r="N1174">
        <v>0.89347840000000001</v>
      </c>
      <c r="O1174">
        <v>48</v>
      </c>
    </row>
    <row r="1175" spans="1:15">
      <c r="A1175" t="s">
        <v>50</v>
      </c>
      <c r="B1175" s="34">
        <v>40008</v>
      </c>
      <c r="C1175">
        <v>22</v>
      </c>
      <c r="D1175">
        <v>2.2599879999999999</v>
      </c>
      <c r="E1175">
        <v>2.2059829999999998</v>
      </c>
      <c r="F1175">
        <v>5.4004700000000003E-2</v>
      </c>
      <c r="G1175">
        <v>91.5</v>
      </c>
      <c r="H1175">
        <v>-1.1573690000000001</v>
      </c>
      <c r="I1175">
        <v>-0.4416795</v>
      </c>
      <c r="J1175">
        <v>5.4004700000000003E-2</v>
      </c>
      <c r="K1175">
        <v>0.54968899999999998</v>
      </c>
      <c r="L1175">
        <v>1.2653779999999999</v>
      </c>
      <c r="M1175">
        <v>0.94523979999999996</v>
      </c>
      <c r="N1175">
        <v>0.89347840000000001</v>
      </c>
      <c r="O1175">
        <v>48</v>
      </c>
    </row>
    <row r="1176" spans="1:15">
      <c r="A1176" t="s">
        <v>50</v>
      </c>
      <c r="B1176" s="34">
        <v>40008</v>
      </c>
      <c r="C1176">
        <v>23</v>
      </c>
      <c r="D1176">
        <v>1.988105</v>
      </c>
      <c r="E1176">
        <v>1.9230659999999999</v>
      </c>
      <c r="F1176">
        <v>6.5038899999999997E-2</v>
      </c>
      <c r="G1176">
        <v>88.5</v>
      </c>
      <c r="H1176">
        <v>-1.1463350000000001</v>
      </c>
      <c r="I1176">
        <v>-0.43064530000000001</v>
      </c>
      <c r="J1176">
        <v>6.5038899999999997E-2</v>
      </c>
      <c r="K1176">
        <v>0.56072319999999998</v>
      </c>
      <c r="L1176">
        <v>1.276413</v>
      </c>
      <c r="M1176">
        <v>0.94523979999999996</v>
      </c>
      <c r="N1176">
        <v>0.89347840000000001</v>
      </c>
      <c r="O1176">
        <v>48</v>
      </c>
    </row>
    <row r="1177" spans="1:15">
      <c r="A1177" t="s">
        <v>50</v>
      </c>
      <c r="B1177" s="34">
        <v>40008</v>
      </c>
      <c r="C1177">
        <v>24</v>
      </c>
      <c r="D1177">
        <v>1.7663660000000001</v>
      </c>
      <c r="E1177">
        <v>1.79775</v>
      </c>
      <c r="F1177">
        <v>-3.13837E-2</v>
      </c>
      <c r="G1177">
        <v>86.5</v>
      </c>
      <c r="H1177">
        <v>-1.2427569999999999</v>
      </c>
      <c r="I1177">
        <v>-0.52706799999999998</v>
      </c>
      <c r="J1177">
        <v>-3.13837E-2</v>
      </c>
      <c r="K1177">
        <v>0.4643005</v>
      </c>
      <c r="L1177">
        <v>1.1799900000000001</v>
      </c>
      <c r="M1177">
        <v>0.94523979999999996</v>
      </c>
      <c r="N1177">
        <v>0.89347840000000001</v>
      </c>
      <c r="O1177">
        <v>48</v>
      </c>
    </row>
    <row r="1178" spans="1:15">
      <c r="A1178" t="s">
        <v>50</v>
      </c>
      <c r="B1178" s="34">
        <v>40010</v>
      </c>
      <c r="C1178">
        <v>1</v>
      </c>
      <c r="D1178">
        <v>1.5392870000000001</v>
      </c>
      <c r="E1178">
        <v>1.5775090000000001</v>
      </c>
      <c r="F1178">
        <v>-3.8221699999999997E-2</v>
      </c>
      <c r="G1178">
        <v>85.5</v>
      </c>
      <c r="H1178">
        <v>-1.417054</v>
      </c>
      <c r="I1178">
        <v>-0.60242859999999998</v>
      </c>
      <c r="J1178">
        <v>-3.8221699999999997E-2</v>
      </c>
      <c r="K1178">
        <v>0.52598529999999999</v>
      </c>
      <c r="L1178">
        <v>1.340611</v>
      </c>
      <c r="M1178">
        <v>1.0759080000000001</v>
      </c>
      <c r="N1178">
        <v>1.1575789999999999</v>
      </c>
      <c r="O1178">
        <v>42</v>
      </c>
    </row>
    <row r="1179" spans="1:15">
      <c r="A1179" t="s">
        <v>50</v>
      </c>
      <c r="B1179" s="34">
        <v>40010</v>
      </c>
      <c r="C1179">
        <v>2</v>
      </c>
      <c r="D1179">
        <v>1.4536849999999999</v>
      </c>
      <c r="E1179">
        <v>1.505738</v>
      </c>
      <c r="F1179">
        <v>-5.2052800000000003E-2</v>
      </c>
      <c r="G1179">
        <v>83.5</v>
      </c>
      <c r="H1179">
        <v>-1.430885</v>
      </c>
      <c r="I1179">
        <v>-0.61625980000000002</v>
      </c>
      <c r="J1179">
        <v>-5.2052800000000003E-2</v>
      </c>
      <c r="K1179">
        <v>0.51215409999999995</v>
      </c>
      <c r="L1179">
        <v>1.3267789999999999</v>
      </c>
      <c r="M1179">
        <v>1.0759080000000001</v>
      </c>
      <c r="N1179">
        <v>1.1575789999999999</v>
      </c>
      <c r="O1179">
        <v>42</v>
      </c>
    </row>
    <row r="1180" spans="1:15">
      <c r="A1180" t="s">
        <v>50</v>
      </c>
      <c r="B1180" s="34">
        <v>40010</v>
      </c>
      <c r="C1180">
        <v>3</v>
      </c>
      <c r="D1180">
        <v>1.438858</v>
      </c>
      <c r="E1180">
        <v>1.4788749999999999</v>
      </c>
      <c r="F1180">
        <v>-4.00176E-2</v>
      </c>
      <c r="G1180">
        <v>83</v>
      </c>
      <c r="H1180">
        <v>-1.4188499999999999</v>
      </c>
      <c r="I1180">
        <v>-0.60422450000000005</v>
      </c>
      <c r="J1180">
        <v>-4.00176E-2</v>
      </c>
      <c r="K1180">
        <v>0.52418940000000003</v>
      </c>
      <c r="L1180">
        <v>1.3388139999999999</v>
      </c>
      <c r="M1180">
        <v>1.0759080000000001</v>
      </c>
      <c r="N1180">
        <v>1.1575789999999999</v>
      </c>
      <c r="O1180">
        <v>42</v>
      </c>
    </row>
    <row r="1181" spans="1:15">
      <c r="A1181" t="s">
        <v>50</v>
      </c>
      <c r="B1181" s="34">
        <v>40010</v>
      </c>
      <c r="C1181">
        <v>4</v>
      </c>
      <c r="D1181">
        <v>1.395532</v>
      </c>
      <c r="E1181">
        <v>1.4729080000000001</v>
      </c>
      <c r="F1181">
        <v>-7.7376200000000006E-2</v>
      </c>
      <c r="G1181">
        <v>81</v>
      </c>
      <c r="H1181">
        <v>-1.4562079999999999</v>
      </c>
      <c r="I1181">
        <v>-0.64158309999999996</v>
      </c>
      <c r="J1181">
        <v>-7.7376200000000006E-2</v>
      </c>
      <c r="K1181">
        <v>0.48683070000000001</v>
      </c>
      <c r="L1181">
        <v>1.3014559999999999</v>
      </c>
      <c r="M1181">
        <v>1.0759080000000001</v>
      </c>
      <c r="N1181">
        <v>1.1575789999999999</v>
      </c>
      <c r="O1181">
        <v>42</v>
      </c>
    </row>
    <row r="1182" spans="1:15">
      <c r="A1182" t="s">
        <v>50</v>
      </c>
      <c r="B1182" s="34">
        <v>40010</v>
      </c>
      <c r="C1182">
        <v>5</v>
      </c>
      <c r="D1182">
        <v>1.418507</v>
      </c>
      <c r="E1182">
        <v>1.486639</v>
      </c>
      <c r="F1182">
        <v>-6.8132100000000001E-2</v>
      </c>
      <c r="G1182">
        <v>79</v>
      </c>
      <c r="H1182">
        <v>-1.4469639999999999</v>
      </c>
      <c r="I1182">
        <v>-0.63233899999999998</v>
      </c>
      <c r="J1182">
        <v>-6.8132100000000001E-2</v>
      </c>
      <c r="K1182">
        <v>0.49607489999999999</v>
      </c>
      <c r="L1182">
        <v>1.3107</v>
      </c>
      <c r="M1182">
        <v>1.0759080000000001</v>
      </c>
      <c r="N1182">
        <v>1.1575789999999999</v>
      </c>
      <c r="O1182">
        <v>42</v>
      </c>
    </row>
    <row r="1183" spans="1:15">
      <c r="A1183" t="s">
        <v>50</v>
      </c>
      <c r="B1183" s="34">
        <v>40010</v>
      </c>
      <c r="C1183">
        <v>6</v>
      </c>
      <c r="D1183">
        <v>1.359985</v>
      </c>
      <c r="E1183">
        <v>1.4164060000000001</v>
      </c>
      <c r="F1183">
        <v>-5.6420699999999997E-2</v>
      </c>
      <c r="G1183">
        <v>77.5</v>
      </c>
      <c r="H1183">
        <v>-1.4352529999999999</v>
      </c>
      <c r="I1183">
        <v>-0.62062759999999995</v>
      </c>
      <c r="J1183">
        <v>-5.6420699999999997E-2</v>
      </c>
      <c r="K1183">
        <v>0.50778630000000002</v>
      </c>
      <c r="L1183">
        <v>1.322411</v>
      </c>
      <c r="M1183">
        <v>1.0759080000000001</v>
      </c>
      <c r="N1183">
        <v>1.1575789999999999</v>
      </c>
      <c r="O1183">
        <v>42</v>
      </c>
    </row>
    <row r="1184" spans="1:15">
      <c r="A1184" t="s">
        <v>50</v>
      </c>
      <c r="B1184" s="34">
        <v>40010</v>
      </c>
      <c r="C1184">
        <v>7</v>
      </c>
      <c r="D1184">
        <v>1.0363100000000001</v>
      </c>
      <c r="E1184">
        <v>1.047793</v>
      </c>
      <c r="F1184">
        <v>-1.14827E-2</v>
      </c>
      <c r="G1184">
        <v>78</v>
      </c>
      <c r="H1184">
        <v>-1.390315</v>
      </c>
      <c r="I1184">
        <v>-0.57568960000000002</v>
      </c>
      <c r="J1184">
        <v>-1.14827E-2</v>
      </c>
      <c r="K1184">
        <v>0.5527242</v>
      </c>
      <c r="L1184">
        <v>1.3673500000000001</v>
      </c>
      <c r="M1184">
        <v>1.0759080000000001</v>
      </c>
      <c r="N1184">
        <v>1.1575789999999999</v>
      </c>
      <c r="O1184">
        <v>42</v>
      </c>
    </row>
    <row r="1185" spans="1:15">
      <c r="A1185" t="s">
        <v>50</v>
      </c>
      <c r="B1185" s="34">
        <v>40010</v>
      </c>
      <c r="C1185">
        <v>8</v>
      </c>
      <c r="D1185">
        <v>1.2042729999999999</v>
      </c>
      <c r="E1185">
        <v>1.1817550000000001</v>
      </c>
      <c r="F1185">
        <v>2.2518799999999999E-2</v>
      </c>
      <c r="G1185">
        <v>82.5</v>
      </c>
      <c r="H1185">
        <v>-1.3563130000000001</v>
      </c>
      <c r="I1185">
        <v>-0.54168810000000001</v>
      </c>
      <c r="J1185">
        <v>2.2518799999999999E-2</v>
      </c>
      <c r="K1185">
        <v>0.58672570000000002</v>
      </c>
      <c r="L1185">
        <v>1.401351</v>
      </c>
      <c r="M1185">
        <v>1.0759080000000001</v>
      </c>
      <c r="N1185">
        <v>1.1575789999999999</v>
      </c>
      <c r="O1185">
        <v>42</v>
      </c>
    </row>
    <row r="1186" spans="1:15">
      <c r="A1186" t="s">
        <v>50</v>
      </c>
      <c r="B1186" s="34">
        <v>40010</v>
      </c>
      <c r="C1186">
        <v>9</v>
      </c>
      <c r="D1186">
        <v>1.653224</v>
      </c>
      <c r="E1186">
        <v>1.535142</v>
      </c>
      <c r="F1186">
        <v>0.1180826</v>
      </c>
      <c r="G1186">
        <v>88.5</v>
      </c>
      <c r="H1186">
        <v>-1.2607489999999999</v>
      </c>
      <c r="I1186">
        <v>-0.44612429999999997</v>
      </c>
      <c r="J1186">
        <v>0.1180826</v>
      </c>
      <c r="K1186">
        <v>0.68228949999999999</v>
      </c>
      <c r="L1186">
        <v>1.496915</v>
      </c>
      <c r="M1186">
        <v>1.0759080000000001</v>
      </c>
      <c r="N1186">
        <v>1.1575789999999999</v>
      </c>
      <c r="O1186">
        <v>42</v>
      </c>
    </row>
    <row r="1187" spans="1:15">
      <c r="A1187" t="s">
        <v>50</v>
      </c>
      <c r="B1187" s="34">
        <v>40010</v>
      </c>
      <c r="C1187">
        <v>10</v>
      </c>
      <c r="D1187">
        <v>1.9081760000000001</v>
      </c>
      <c r="E1187">
        <v>1.8260270000000001</v>
      </c>
      <c r="F1187">
        <v>8.2149600000000003E-2</v>
      </c>
      <c r="G1187">
        <v>92</v>
      </c>
      <c r="H1187">
        <v>-1.2966819999999999</v>
      </c>
      <c r="I1187">
        <v>-0.48205730000000002</v>
      </c>
      <c r="J1187">
        <v>8.2149600000000003E-2</v>
      </c>
      <c r="K1187">
        <v>0.6463565</v>
      </c>
      <c r="L1187">
        <v>1.460982</v>
      </c>
      <c r="M1187">
        <v>1.0759080000000001</v>
      </c>
      <c r="N1187">
        <v>1.1575789999999999</v>
      </c>
      <c r="O1187">
        <v>42</v>
      </c>
    </row>
    <row r="1188" spans="1:15">
      <c r="A1188" t="s">
        <v>50</v>
      </c>
      <c r="B1188" s="34">
        <v>40010</v>
      </c>
      <c r="C1188">
        <v>11</v>
      </c>
      <c r="D1188">
        <v>2.1058460000000001</v>
      </c>
      <c r="E1188">
        <v>1.9918499999999999</v>
      </c>
      <c r="F1188">
        <v>0.1139964</v>
      </c>
      <c r="G1188">
        <v>94.5</v>
      </c>
      <c r="H1188">
        <v>-1.2648360000000001</v>
      </c>
      <c r="I1188">
        <v>-0.45021050000000001</v>
      </c>
      <c r="J1188">
        <v>0.1139964</v>
      </c>
      <c r="K1188">
        <v>0.67820329999999995</v>
      </c>
      <c r="L1188">
        <v>1.492829</v>
      </c>
      <c r="M1188">
        <v>1.0759080000000001</v>
      </c>
      <c r="N1188">
        <v>1.1575789999999999</v>
      </c>
      <c r="O1188">
        <v>42</v>
      </c>
    </row>
    <row r="1189" spans="1:15">
      <c r="A1189" t="s">
        <v>50</v>
      </c>
      <c r="B1189" s="34">
        <v>40010</v>
      </c>
      <c r="C1189">
        <v>12</v>
      </c>
      <c r="D1189">
        <v>2.211678</v>
      </c>
      <c r="E1189">
        <v>2.1381860000000001</v>
      </c>
      <c r="F1189">
        <v>7.3492100000000005E-2</v>
      </c>
      <c r="G1189">
        <v>96.5</v>
      </c>
      <c r="H1189">
        <v>-1.3053399999999999</v>
      </c>
      <c r="I1189">
        <v>-0.49071480000000001</v>
      </c>
      <c r="J1189">
        <v>7.3492100000000005E-2</v>
      </c>
      <c r="K1189">
        <v>0.63769900000000002</v>
      </c>
      <c r="L1189">
        <v>1.4523239999999999</v>
      </c>
      <c r="M1189">
        <v>1.0759080000000001</v>
      </c>
      <c r="N1189">
        <v>1.1575789999999999</v>
      </c>
      <c r="O1189">
        <v>42</v>
      </c>
    </row>
    <row r="1190" spans="1:15">
      <c r="A1190" t="s">
        <v>50</v>
      </c>
      <c r="B1190" s="34">
        <v>40010</v>
      </c>
      <c r="C1190">
        <v>13</v>
      </c>
      <c r="D1190">
        <v>2.2341329999999999</v>
      </c>
      <c r="E1190">
        <v>2.2258830000000001</v>
      </c>
      <c r="F1190">
        <v>8.2491000000000005E-3</v>
      </c>
      <c r="G1190">
        <v>99.5</v>
      </c>
      <c r="H1190">
        <v>-1.3705830000000001</v>
      </c>
      <c r="I1190">
        <v>-0.55595779999999995</v>
      </c>
      <c r="J1190">
        <v>8.2491000000000005E-3</v>
      </c>
      <c r="K1190">
        <v>0.57245610000000002</v>
      </c>
      <c r="L1190">
        <v>1.387081</v>
      </c>
      <c r="M1190">
        <v>1.0759080000000001</v>
      </c>
      <c r="N1190">
        <v>1.1575789999999999</v>
      </c>
      <c r="O1190">
        <v>42</v>
      </c>
    </row>
    <row r="1191" spans="1:15">
      <c r="A1191" t="s">
        <v>50</v>
      </c>
      <c r="B1191" s="34">
        <v>40010</v>
      </c>
      <c r="C1191">
        <v>14</v>
      </c>
      <c r="D1191">
        <v>2.3209620000000002</v>
      </c>
      <c r="E1191">
        <v>2.2120479999999998</v>
      </c>
      <c r="F1191">
        <v>0.1089142</v>
      </c>
      <c r="G1191">
        <v>101</v>
      </c>
      <c r="H1191">
        <v>-1.2699180000000001</v>
      </c>
      <c r="I1191">
        <v>-0.4552928</v>
      </c>
      <c r="J1191">
        <v>0.1089142</v>
      </c>
      <c r="K1191">
        <v>0.67312110000000003</v>
      </c>
      <c r="L1191">
        <v>1.487746</v>
      </c>
      <c r="M1191">
        <v>1.0759080000000001</v>
      </c>
      <c r="N1191">
        <v>1.1575789999999999</v>
      </c>
      <c r="O1191">
        <v>42</v>
      </c>
    </row>
    <row r="1192" spans="1:15">
      <c r="A1192" t="s">
        <v>50</v>
      </c>
      <c r="B1192" s="34">
        <v>40010</v>
      </c>
      <c r="C1192">
        <v>15</v>
      </c>
      <c r="D1192">
        <v>2.3458100000000002</v>
      </c>
      <c r="E1192">
        <v>1.8536010000000001</v>
      </c>
      <c r="F1192">
        <v>0.49220950000000002</v>
      </c>
      <c r="G1192">
        <v>103</v>
      </c>
      <c r="H1192">
        <v>-0.88662260000000004</v>
      </c>
      <c r="I1192">
        <v>-7.1997400000000003E-2</v>
      </c>
      <c r="J1192">
        <v>0.49220950000000002</v>
      </c>
      <c r="K1192">
        <v>1.0564169999999999</v>
      </c>
      <c r="L1192">
        <v>1.8710420000000001</v>
      </c>
      <c r="M1192">
        <v>1.0759080000000001</v>
      </c>
      <c r="N1192">
        <v>1.1575789999999999</v>
      </c>
      <c r="O1192">
        <v>42</v>
      </c>
    </row>
    <row r="1193" spans="1:15">
      <c r="A1193" t="s">
        <v>50</v>
      </c>
      <c r="B1193" s="34">
        <v>40010</v>
      </c>
      <c r="C1193">
        <v>16</v>
      </c>
      <c r="D1193">
        <v>2.3118110000000001</v>
      </c>
      <c r="E1193">
        <v>1.8061240000000001</v>
      </c>
      <c r="F1193">
        <v>0.50568679999999999</v>
      </c>
      <c r="G1193">
        <v>103</v>
      </c>
      <c r="H1193">
        <v>-0.87314530000000001</v>
      </c>
      <c r="I1193">
        <v>-5.8520200000000001E-2</v>
      </c>
      <c r="J1193">
        <v>0.50568679999999999</v>
      </c>
      <c r="K1193">
        <v>1.0698939999999999</v>
      </c>
      <c r="L1193">
        <v>1.8845190000000001</v>
      </c>
      <c r="M1193">
        <v>1.0759080000000001</v>
      </c>
      <c r="N1193">
        <v>1.1575789999999999</v>
      </c>
      <c r="O1193">
        <v>42</v>
      </c>
    </row>
    <row r="1194" spans="1:15">
      <c r="A1194" t="s">
        <v>50</v>
      </c>
      <c r="B1194" s="34">
        <v>40010</v>
      </c>
      <c r="C1194">
        <v>17</v>
      </c>
      <c r="D1194">
        <v>2.2435339999999999</v>
      </c>
      <c r="E1194">
        <v>1.7417830000000001</v>
      </c>
      <c r="F1194">
        <v>0.50175029999999998</v>
      </c>
      <c r="G1194">
        <v>104.5</v>
      </c>
      <c r="H1194">
        <v>-0.87708180000000002</v>
      </c>
      <c r="I1194">
        <v>-6.2456600000000001E-2</v>
      </c>
      <c r="J1194">
        <v>0.50175029999999998</v>
      </c>
      <c r="K1194">
        <v>1.065957</v>
      </c>
      <c r="L1194">
        <v>1.880582</v>
      </c>
      <c r="M1194">
        <v>1.0759080000000001</v>
      </c>
      <c r="N1194">
        <v>1.1575789999999999</v>
      </c>
      <c r="O1194">
        <v>42</v>
      </c>
    </row>
    <row r="1195" spans="1:15">
      <c r="A1195" t="s">
        <v>50</v>
      </c>
      <c r="B1195" s="34">
        <v>40010</v>
      </c>
      <c r="C1195">
        <v>18</v>
      </c>
      <c r="D1195">
        <v>1.976437</v>
      </c>
      <c r="E1195">
        <v>1.616028</v>
      </c>
      <c r="F1195">
        <v>0.36040889999999998</v>
      </c>
      <c r="G1195">
        <v>105</v>
      </c>
      <c r="H1195">
        <v>-1.0184230000000001</v>
      </c>
      <c r="I1195">
        <v>-0.20379800000000001</v>
      </c>
      <c r="J1195">
        <v>0.36040889999999998</v>
      </c>
      <c r="K1195">
        <v>0.92461590000000005</v>
      </c>
      <c r="L1195">
        <v>1.739241</v>
      </c>
      <c r="M1195">
        <v>1.0759080000000001</v>
      </c>
      <c r="N1195">
        <v>1.1575789999999999</v>
      </c>
      <c r="O1195">
        <v>42</v>
      </c>
    </row>
    <row r="1196" spans="1:15">
      <c r="A1196" t="s">
        <v>50</v>
      </c>
      <c r="B1196" s="34">
        <v>40010</v>
      </c>
      <c r="C1196">
        <v>19</v>
      </c>
      <c r="D1196">
        <v>1.864657</v>
      </c>
      <c r="E1196">
        <v>1.7199249999999999</v>
      </c>
      <c r="F1196">
        <v>0.14473159999999999</v>
      </c>
      <c r="G1196">
        <v>105</v>
      </c>
      <c r="H1196">
        <v>-1.2341009999999999</v>
      </c>
      <c r="I1196">
        <v>-0.4194754</v>
      </c>
      <c r="J1196">
        <v>0.14473159999999999</v>
      </c>
      <c r="K1196">
        <v>0.70893850000000003</v>
      </c>
      <c r="L1196">
        <v>1.5235639999999999</v>
      </c>
      <c r="M1196">
        <v>1.0759080000000001</v>
      </c>
      <c r="N1196">
        <v>1.1575789999999999</v>
      </c>
      <c r="O1196">
        <v>42</v>
      </c>
    </row>
    <row r="1197" spans="1:15">
      <c r="A1197" t="s">
        <v>50</v>
      </c>
      <c r="B1197" s="34">
        <v>40010</v>
      </c>
      <c r="C1197">
        <v>20</v>
      </c>
      <c r="D1197">
        <v>1.895221</v>
      </c>
      <c r="E1197">
        <v>1.665351</v>
      </c>
      <c r="F1197">
        <v>0.2298702</v>
      </c>
      <c r="G1197">
        <v>102.5</v>
      </c>
      <c r="H1197">
        <v>-1.148962</v>
      </c>
      <c r="I1197">
        <v>-0.33433669999999999</v>
      </c>
      <c r="J1197">
        <v>0.2298702</v>
      </c>
      <c r="K1197">
        <v>0.79407720000000004</v>
      </c>
      <c r="L1197">
        <v>1.6087020000000001</v>
      </c>
      <c r="M1197">
        <v>1.0759080000000001</v>
      </c>
      <c r="N1197">
        <v>1.1575789999999999</v>
      </c>
      <c r="O1197">
        <v>42</v>
      </c>
    </row>
    <row r="1198" spans="1:15">
      <c r="A1198" t="s">
        <v>50</v>
      </c>
      <c r="B1198" s="34">
        <v>40010</v>
      </c>
      <c r="C1198">
        <v>21</v>
      </c>
      <c r="D1198">
        <v>2.2204470000000001</v>
      </c>
      <c r="E1198">
        <v>1.947357</v>
      </c>
      <c r="F1198">
        <v>0.27309040000000001</v>
      </c>
      <c r="G1198">
        <v>100</v>
      </c>
      <c r="H1198">
        <v>-1.105742</v>
      </c>
      <c r="I1198">
        <v>-0.2911165</v>
      </c>
      <c r="J1198">
        <v>0.27309040000000001</v>
      </c>
      <c r="K1198">
        <v>0.83729739999999997</v>
      </c>
      <c r="L1198">
        <v>1.651923</v>
      </c>
      <c r="M1198">
        <v>1.0759080000000001</v>
      </c>
      <c r="N1198">
        <v>1.1575789999999999</v>
      </c>
      <c r="O1198">
        <v>42</v>
      </c>
    </row>
    <row r="1199" spans="1:15">
      <c r="A1199" t="s">
        <v>50</v>
      </c>
      <c r="B1199" s="34">
        <v>40010</v>
      </c>
      <c r="C1199">
        <v>22</v>
      </c>
      <c r="D1199">
        <v>2.1221990000000002</v>
      </c>
      <c r="E1199">
        <v>1.914766</v>
      </c>
      <c r="F1199">
        <v>0.20743239999999999</v>
      </c>
      <c r="G1199">
        <v>96.5</v>
      </c>
      <c r="H1199">
        <v>-1.1714</v>
      </c>
      <c r="I1199">
        <v>-0.3567746</v>
      </c>
      <c r="J1199">
        <v>0.20743239999999999</v>
      </c>
      <c r="K1199">
        <v>0.77163930000000003</v>
      </c>
      <c r="L1199">
        <v>1.5862639999999999</v>
      </c>
      <c r="M1199">
        <v>1.0759080000000001</v>
      </c>
      <c r="N1199">
        <v>1.1575789999999999</v>
      </c>
      <c r="O1199">
        <v>42</v>
      </c>
    </row>
    <row r="1200" spans="1:15">
      <c r="A1200" t="s">
        <v>50</v>
      </c>
      <c r="B1200" s="34">
        <v>40010</v>
      </c>
      <c r="C1200">
        <v>23</v>
      </c>
      <c r="D1200">
        <v>1.8981349999999999</v>
      </c>
      <c r="E1200">
        <v>1.6841470000000001</v>
      </c>
      <c r="F1200">
        <v>0.21398880000000001</v>
      </c>
      <c r="G1200">
        <v>93.5</v>
      </c>
      <c r="H1200">
        <v>-1.1648430000000001</v>
      </c>
      <c r="I1200">
        <v>-0.35021809999999998</v>
      </c>
      <c r="J1200">
        <v>0.21398880000000001</v>
      </c>
      <c r="K1200">
        <v>0.77819570000000005</v>
      </c>
      <c r="L1200">
        <v>1.592821</v>
      </c>
      <c r="M1200">
        <v>1.0759080000000001</v>
      </c>
      <c r="N1200">
        <v>1.1575789999999999</v>
      </c>
      <c r="O1200">
        <v>42</v>
      </c>
    </row>
    <row r="1201" spans="1:15">
      <c r="A1201" t="s">
        <v>50</v>
      </c>
      <c r="B1201" s="34">
        <v>40010</v>
      </c>
      <c r="C1201">
        <v>24</v>
      </c>
      <c r="D1201">
        <v>1.4368780000000001</v>
      </c>
      <c r="E1201">
        <v>1.6147290000000001</v>
      </c>
      <c r="F1201">
        <v>-0.1778506</v>
      </c>
      <c r="G1201">
        <v>89.5</v>
      </c>
      <c r="H1201">
        <v>-1.556683</v>
      </c>
      <c r="I1201">
        <v>-0.74205759999999998</v>
      </c>
      <c r="J1201">
        <v>-0.1778506</v>
      </c>
      <c r="K1201">
        <v>0.38635629999999999</v>
      </c>
      <c r="L1201">
        <v>1.2009810000000001</v>
      </c>
      <c r="M1201">
        <v>1.0759080000000001</v>
      </c>
      <c r="N1201">
        <v>1.1575789999999999</v>
      </c>
      <c r="O1201">
        <v>42</v>
      </c>
    </row>
    <row r="1202" spans="1:15">
      <c r="A1202" t="s">
        <v>50</v>
      </c>
      <c r="B1202" s="34">
        <v>40015</v>
      </c>
      <c r="C1202">
        <v>1</v>
      </c>
      <c r="D1202">
        <v>1.7641560000000001</v>
      </c>
      <c r="E1202">
        <v>1.8305659999999999</v>
      </c>
      <c r="F1202">
        <v>-6.6410200000000003E-2</v>
      </c>
      <c r="G1202">
        <v>85</v>
      </c>
      <c r="H1202">
        <v>-1.277784</v>
      </c>
      <c r="I1202">
        <v>-0.56209439999999999</v>
      </c>
      <c r="J1202">
        <v>-6.6410200000000003E-2</v>
      </c>
      <c r="K1202">
        <v>0.42927409999999999</v>
      </c>
      <c r="L1202">
        <v>1.144963</v>
      </c>
      <c r="M1202">
        <v>0.94523979999999996</v>
      </c>
      <c r="N1202">
        <v>0.89347840000000001</v>
      </c>
      <c r="O1202">
        <v>48</v>
      </c>
    </row>
    <row r="1203" spans="1:15">
      <c r="A1203" t="s">
        <v>50</v>
      </c>
      <c r="B1203" s="34">
        <v>40015</v>
      </c>
      <c r="C1203">
        <v>2</v>
      </c>
      <c r="D1203">
        <v>1.655232</v>
      </c>
      <c r="E1203">
        <v>1.7582580000000001</v>
      </c>
      <c r="F1203">
        <v>-0.1030263</v>
      </c>
      <c r="G1203">
        <v>84.5</v>
      </c>
      <c r="H1203">
        <v>-1.3144</v>
      </c>
      <c r="I1203">
        <v>-0.59871050000000003</v>
      </c>
      <c r="J1203">
        <v>-0.1030263</v>
      </c>
      <c r="K1203">
        <v>0.3926579</v>
      </c>
      <c r="L1203">
        <v>1.108347</v>
      </c>
      <c r="M1203">
        <v>0.94523979999999996</v>
      </c>
      <c r="N1203">
        <v>0.89347840000000001</v>
      </c>
      <c r="O1203">
        <v>48</v>
      </c>
    </row>
    <row r="1204" spans="1:15">
      <c r="A1204" t="s">
        <v>50</v>
      </c>
      <c r="B1204" s="34">
        <v>40015</v>
      </c>
      <c r="C1204">
        <v>3</v>
      </c>
      <c r="D1204">
        <v>1.5991379999999999</v>
      </c>
      <c r="E1204">
        <v>1.6740729999999999</v>
      </c>
      <c r="F1204">
        <v>-7.4934200000000006E-2</v>
      </c>
      <c r="G1204">
        <v>81.5</v>
      </c>
      <c r="H1204">
        <v>-1.286308</v>
      </c>
      <c r="I1204">
        <v>-0.57061850000000003</v>
      </c>
      <c r="J1204">
        <v>-7.4934200000000006E-2</v>
      </c>
      <c r="K1204">
        <v>0.42075010000000002</v>
      </c>
      <c r="L1204">
        <v>1.136439</v>
      </c>
      <c r="M1204">
        <v>0.94523979999999996</v>
      </c>
      <c r="N1204">
        <v>0.89347840000000001</v>
      </c>
      <c r="O1204">
        <v>48</v>
      </c>
    </row>
    <row r="1205" spans="1:15">
      <c r="A1205" t="s">
        <v>50</v>
      </c>
      <c r="B1205" s="34">
        <v>40015</v>
      </c>
      <c r="C1205">
        <v>4</v>
      </c>
      <c r="D1205">
        <v>1.571941</v>
      </c>
      <c r="E1205">
        <v>1.657332</v>
      </c>
      <c r="F1205">
        <v>-8.5390300000000002E-2</v>
      </c>
      <c r="G1205">
        <v>79</v>
      </c>
      <c r="H1205">
        <v>-1.296764</v>
      </c>
      <c r="I1205">
        <v>-0.58107450000000005</v>
      </c>
      <c r="J1205">
        <v>-8.5390300000000002E-2</v>
      </c>
      <c r="K1205">
        <v>0.41029399999999999</v>
      </c>
      <c r="L1205">
        <v>1.125983</v>
      </c>
      <c r="M1205">
        <v>0.94523979999999996</v>
      </c>
      <c r="N1205">
        <v>0.89347840000000001</v>
      </c>
      <c r="O1205">
        <v>48</v>
      </c>
    </row>
    <row r="1206" spans="1:15">
      <c r="A1206" t="s">
        <v>50</v>
      </c>
      <c r="B1206" s="34">
        <v>40015</v>
      </c>
      <c r="C1206">
        <v>5</v>
      </c>
      <c r="D1206">
        <v>1.5632330000000001</v>
      </c>
      <c r="E1206">
        <v>1.643583</v>
      </c>
      <c r="F1206">
        <v>-8.0349900000000002E-2</v>
      </c>
      <c r="G1206">
        <v>77.5</v>
      </c>
      <c r="H1206">
        <v>-1.291723</v>
      </c>
      <c r="I1206">
        <v>-0.57603409999999999</v>
      </c>
      <c r="J1206">
        <v>-8.0349900000000002E-2</v>
      </c>
      <c r="K1206">
        <v>0.41533439999999999</v>
      </c>
      <c r="L1206">
        <v>1.131024</v>
      </c>
      <c r="M1206">
        <v>0.94523979999999996</v>
      </c>
      <c r="N1206">
        <v>0.89347840000000001</v>
      </c>
      <c r="O1206">
        <v>48</v>
      </c>
    </row>
    <row r="1207" spans="1:15">
      <c r="A1207" t="s">
        <v>50</v>
      </c>
      <c r="B1207" s="34">
        <v>40015</v>
      </c>
      <c r="C1207">
        <v>6</v>
      </c>
      <c r="D1207">
        <v>1.659716</v>
      </c>
      <c r="E1207">
        <v>1.7693540000000001</v>
      </c>
      <c r="F1207">
        <v>-0.10963870000000001</v>
      </c>
      <c r="G1207">
        <v>75.5</v>
      </c>
      <c r="H1207">
        <v>-1.3210120000000001</v>
      </c>
      <c r="I1207">
        <v>-0.60532300000000006</v>
      </c>
      <c r="J1207">
        <v>-0.10963870000000001</v>
      </c>
      <c r="K1207">
        <v>0.38604549999999999</v>
      </c>
      <c r="L1207">
        <v>1.1017349999999999</v>
      </c>
      <c r="M1207">
        <v>0.94523979999999996</v>
      </c>
      <c r="N1207">
        <v>0.89347840000000001</v>
      </c>
      <c r="O1207">
        <v>48</v>
      </c>
    </row>
    <row r="1208" spans="1:15">
      <c r="A1208" t="s">
        <v>50</v>
      </c>
      <c r="B1208" s="34">
        <v>40015</v>
      </c>
      <c r="C1208">
        <v>7</v>
      </c>
      <c r="D1208">
        <v>1.4754499999999999</v>
      </c>
      <c r="E1208">
        <v>1.545436</v>
      </c>
      <c r="F1208">
        <v>-6.9985699999999998E-2</v>
      </c>
      <c r="G1208">
        <v>75.5</v>
      </c>
      <c r="H1208">
        <v>-1.2813589999999999</v>
      </c>
      <c r="I1208">
        <v>-0.56567000000000001</v>
      </c>
      <c r="J1208">
        <v>-6.9985699999999998E-2</v>
      </c>
      <c r="K1208">
        <v>0.42569849999999998</v>
      </c>
      <c r="L1208">
        <v>1.1413880000000001</v>
      </c>
      <c r="M1208">
        <v>0.94523979999999996</v>
      </c>
      <c r="N1208">
        <v>0.89347840000000001</v>
      </c>
      <c r="O1208">
        <v>48</v>
      </c>
    </row>
    <row r="1209" spans="1:15">
      <c r="A1209" t="s">
        <v>50</v>
      </c>
      <c r="B1209" s="34">
        <v>40015</v>
      </c>
      <c r="C1209">
        <v>8</v>
      </c>
      <c r="D1209">
        <v>1.668895</v>
      </c>
      <c r="E1209">
        <v>1.717271</v>
      </c>
      <c r="F1209">
        <v>-4.8376299999999997E-2</v>
      </c>
      <c r="G1209">
        <v>79.5</v>
      </c>
      <c r="H1209">
        <v>-1.2597499999999999</v>
      </c>
      <c r="I1209">
        <v>-0.54406060000000001</v>
      </c>
      <c r="J1209">
        <v>-4.8376299999999997E-2</v>
      </c>
      <c r="K1209">
        <v>0.44730789999999998</v>
      </c>
      <c r="L1209">
        <v>1.1629970000000001</v>
      </c>
      <c r="M1209">
        <v>0.94523979999999996</v>
      </c>
      <c r="N1209">
        <v>0.89347840000000001</v>
      </c>
      <c r="O1209">
        <v>48</v>
      </c>
    </row>
    <row r="1210" spans="1:15">
      <c r="A1210" t="s">
        <v>50</v>
      </c>
      <c r="B1210" s="34">
        <v>40015</v>
      </c>
      <c r="C1210">
        <v>9</v>
      </c>
      <c r="D1210">
        <v>2.0906509999999998</v>
      </c>
      <c r="E1210">
        <v>2.1224940000000001</v>
      </c>
      <c r="F1210">
        <v>-3.1843200000000002E-2</v>
      </c>
      <c r="G1210">
        <v>85</v>
      </c>
      <c r="H1210">
        <v>-1.243217</v>
      </c>
      <c r="I1210">
        <v>-0.52752750000000004</v>
      </c>
      <c r="J1210">
        <v>-3.1843200000000002E-2</v>
      </c>
      <c r="K1210">
        <v>0.46384110000000001</v>
      </c>
      <c r="L1210">
        <v>1.17953</v>
      </c>
      <c r="M1210">
        <v>0.94523979999999996</v>
      </c>
      <c r="N1210">
        <v>0.89347840000000001</v>
      </c>
      <c r="O1210">
        <v>48</v>
      </c>
    </row>
    <row r="1211" spans="1:15">
      <c r="A1211" t="s">
        <v>50</v>
      </c>
      <c r="B1211" s="34">
        <v>40015</v>
      </c>
      <c r="C1211">
        <v>10</v>
      </c>
      <c r="D1211">
        <v>2.5571429999999999</v>
      </c>
      <c r="E1211">
        <v>2.6609379999999998</v>
      </c>
      <c r="F1211">
        <v>-0.1037955</v>
      </c>
      <c r="G1211">
        <v>89</v>
      </c>
      <c r="H1211">
        <v>-1.315169</v>
      </c>
      <c r="I1211">
        <v>-0.59947969999999995</v>
      </c>
      <c r="J1211">
        <v>-0.1037955</v>
      </c>
      <c r="K1211">
        <v>0.39188879999999998</v>
      </c>
      <c r="L1211">
        <v>1.107578</v>
      </c>
      <c r="M1211">
        <v>0.94523979999999996</v>
      </c>
      <c r="N1211">
        <v>0.89347840000000001</v>
      </c>
      <c r="O1211">
        <v>48</v>
      </c>
    </row>
    <row r="1212" spans="1:15">
      <c r="A1212" t="s">
        <v>50</v>
      </c>
      <c r="B1212" s="34">
        <v>40015</v>
      </c>
      <c r="C1212">
        <v>11</v>
      </c>
      <c r="D1212">
        <v>2.9192849999999999</v>
      </c>
      <c r="E1212">
        <v>2.969303</v>
      </c>
      <c r="F1212">
        <v>-5.0018399999999998E-2</v>
      </c>
      <c r="G1212">
        <v>92</v>
      </c>
      <c r="H1212">
        <v>-1.2613920000000001</v>
      </c>
      <c r="I1212">
        <v>-0.54570269999999999</v>
      </c>
      <c r="J1212">
        <v>-5.0018399999999998E-2</v>
      </c>
      <c r="K1212">
        <v>0.4456658</v>
      </c>
      <c r="L1212">
        <v>1.1613549999999999</v>
      </c>
      <c r="M1212">
        <v>0.94523979999999996</v>
      </c>
      <c r="N1212">
        <v>0.89347840000000001</v>
      </c>
      <c r="O1212">
        <v>48</v>
      </c>
    </row>
    <row r="1213" spans="1:15">
      <c r="A1213" t="s">
        <v>50</v>
      </c>
      <c r="B1213" s="34">
        <v>40015</v>
      </c>
      <c r="C1213">
        <v>12</v>
      </c>
      <c r="D1213">
        <v>3.1979039999999999</v>
      </c>
      <c r="E1213">
        <v>3.2847339999999998</v>
      </c>
      <c r="F1213">
        <v>-8.6829699999999996E-2</v>
      </c>
      <c r="G1213">
        <v>96</v>
      </c>
      <c r="H1213">
        <v>-1.298203</v>
      </c>
      <c r="I1213">
        <v>-0.58251399999999998</v>
      </c>
      <c r="J1213">
        <v>-8.6829699999999996E-2</v>
      </c>
      <c r="K1213">
        <v>0.40885450000000001</v>
      </c>
      <c r="L1213">
        <v>1.124544</v>
      </c>
      <c r="M1213">
        <v>0.94523979999999996</v>
      </c>
      <c r="N1213">
        <v>0.89347840000000001</v>
      </c>
      <c r="O1213">
        <v>48</v>
      </c>
    </row>
    <row r="1214" spans="1:15">
      <c r="A1214" t="s">
        <v>50</v>
      </c>
      <c r="B1214" s="34">
        <v>40015</v>
      </c>
      <c r="C1214">
        <v>13</v>
      </c>
      <c r="D1214">
        <v>3.2870270000000001</v>
      </c>
      <c r="E1214">
        <v>3.3774359999999999</v>
      </c>
      <c r="F1214">
        <v>-9.04089E-2</v>
      </c>
      <c r="G1214">
        <v>98</v>
      </c>
      <c r="H1214">
        <v>-1.301782</v>
      </c>
      <c r="I1214">
        <v>-0.58609319999999998</v>
      </c>
      <c r="J1214">
        <v>-9.04089E-2</v>
      </c>
      <c r="K1214">
        <v>0.4052753</v>
      </c>
      <c r="L1214">
        <v>1.120965</v>
      </c>
      <c r="M1214">
        <v>0.94523979999999996</v>
      </c>
      <c r="N1214">
        <v>0.89347840000000001</v>
      </c>
      <c r="O1214">
        <v>48</v>
      </c>
    </row>
    <row r="1215" spans="1:15">
      <c r="A1215" t="s">
        <v>50</v>
      </c>
      <c r="B1215" s="34">
        <v>40015</v>
      </c>
      <c r="C1215">
        <v>14</v>
      </c>
      <c r="D1215">
        <v>3.3839419999999998</v>
      </c>
      <c r="E1215">
        <v>3.3714810000000002</v>
      </c>
      <c r="F1215">
        <v>1.24615E-2</v>
      </c>
      <c r="G1215">
        <v>100.5</v>
      </c>
      <c r="H1215">
        <v>-1.198912</v>
      </c>
      <c r="I1215">
        <v>-0.48322280000000001</v>
      </c>
      <c r="J1215">
        <v>1.24615E-2</v>
      </c>
      <c r="K1215">
        <v>0.50814570000000003</v>
      </c>
      <c r="L1215">
        <v>1.223835</v>
      </c>
      <c r="M1215">
        <v>0.94523979999999996</v>
      </c>
      <c r="N1215">
        <v>0.89347840000000001</v>
      </c>
      <c r="O1215">
        <v>48</v>
      </c>
    </row>
    <row r="1216" spans="1:15">
      <c r="A1216" t="s">
        <v>50</v>
      </c>
      <c r="B1216" s="34">
        <v>40015</v>
      </c>
      <c r="C1216">
        <v>15</v>
      </c>
      <c r="D1216">
        <v>3.326022</v>
      </c>
      <c r="E1216">
        <v>2.9278599999999999</v>
      </c>
      <c r="F1216">
        <v>0.3981616</v>
      </c>
      <c r="G1216">
        <v>101</v>
      </c>
      <c r="H1216">
        <v>-0.81321200000000005</v>
      </c>
      <c r="I1216">
        <v>-9.7522600000000001E-2</v>
      </c>
      <c r="J1216">
        <v>0.3981616</v>
      </c>
      <c r="K1216">
        <v>0.89384589999999997</v>
      </c>
      <c r="L1216">
        <v>1.6095349999999999</v>
      </c>
      <c r="M1216">
        <v>0.94523979999999996</v>
      </c>
      <c r="N1216">
        <v>0.89347840000000001</v>
      </c>
      <c r="O1216">
        <v>48</v>
      </c>
    </row>
    <row r="1217" spans="1:15">
      <c r="A1217" t="s">
        <v>50</v>
      </c>
      <c r="B1217" s="34">
        <v>40015</v>
      </c>
      <c r="C1217">
        <v>16</v>
      </c>
      <c r="D1217">
        <v>3.2373069999999999</v>
      </c>
      <c r="E1217">
        <v>2.758661</v>
      </c>
      <c r="F1217">
        <v>0.47864610000000002</v>
      </c>
      <c r="G1217">
        <v>101</v>
      </c>
      <c r="H1217">
        <v>-0.73272749999999998</v>
      </c>
      <c r="I1217">
        <v>-1.70381E-2</v>
      </c>
      <c r="J1217">
        <v>0.47864610000000002</v>
      </c>
      <c r="K1217">
        <v>0.97433040000000004</v>
      </c>
      <c r="L1217">
        <v>1.6900200000000001</v>
      </c>
      <c r="M1217">
        <v>0.94523979999999996</v>
      </c>
      <c r="N1217">
        <v>0.89347840000000001</v>
      </c>
      <c r="O1217">
        <v>48</v>
      </c>
    </row>
    <row r="1218" spans="1:15">
      <c r="A1218" t="s">
        <v>50</v>
      </c>
      <c r="B1218" s="34">
        <v>40015</v>
      </c>
      <c r="C1218">
        <v>17</v>
      </c>
      <c r="D1218">
        <v>3.1501790000000001</v>
      </c>
      <c r="E1218">
        <v>2.4604400000000002</v>
      </c>
      <c r="F1218">
        <v>0.68973890000000004</v>
      </c>
      <c r="G1218">
        <v>102</v>
      </c>
      <c r="H1218">
        <v>-0.52163479999999995</v>
      </c>
      <c r="I1218">
        <v>0.19405459999999999</v>
      </c>
      <c r="J1218">
        <v>0.68973890000000004</v>
      </c>
      <c r="K1218">
        <v>1.1854229999999999</v>
      </c>
      <c r="L1218">
        <v>1.9011119999999999</v>
      </c>
      <c r="M1218">
        <v>0.94523979999999996</v>
      </c>
      <c r="N1218">
        <v>0.89347840000000001</v>
      </c>
      <c r="O1218">
        <v>48</v>
      </c>
    </row>
    <row r="1219" spans="1:15">
      <c r="A1219" t="s">
        <v>50</v>
      </c>
      <c r="B1219" s="34">
        <v>40015</v>
      </c>
      <c r="C1219">
        <v>18</v>
      </c>
      <c r="D1219">
        <v>2.8973420000000001</v>
      </c>
      <c r="E1219">
        <v>2.2817099999999999</v>
      </c>
      <c r="F1219">
        <v>0.61563159999999995</v>
      </c>
      <c r="G1219">
        <v>102</v>
      </c>
      <c r="H1219">
        <v>-0.59574199999999999</v>
      </c>
      <c r="I1219">
        <v>0.1199474</v>
      </c>
      <c r="J1219">
        <v>0.61563159999999995</v>
      </c>
      <c r="K1219">
        <v>1.111316</v>
      </c>
      <c r="L1219">
        <v>1.827005</v>
      </c>
      <c r="M1219">
        <v>0.94523979999999996</v>
      </c>
      <c r="N1219">
        <v>0.89347840000000001</v>
      </c>
      <c r="O1219">
        <v>48</v>
      </c>
    </row>
    <row r="1220" spans="1:15">
      <c r="A1220" t="s">
        <v>50</v>
      </c>
      <c r="B1220" s="34">
        <v>40015</v>
      </c>
      <c r="C1220">
        <v>19</v>
      </c>
      <c r="D1220">
        <v>2.5400299999999998</v>
      </c>
      <c r="E1220">
        <v>2.66581</v>
      </c>
      <c r="F1220">
        <v>-0.12578</v>
      </c>
      <c r="G1220">
        <v>101</v>
      </c>
      <c r="H1220">
        <v>-1.337154</v>
      </c>
      <c r="I1220">
        <v>-0.62146429999999997</v>
      </c>
      <c r="J1220">
        <v>-0.12578</v>
      </c>
      <c r="K1220">
        <v>0.36990420000000002</v>
      </c>
      <c r="L1220">
        <v>1.0855939999999999</v>
      </c>
      <c r="M1220">
        <v>0.94523979999999996</v>
      </c>
      <c r="N1220">
        <v>0.89347840000000001</v>
      </c>
      <c r="O1220">
        <v>48</v>
      </c>
    </row>
    <row r="1221" spans="1:15">
      <c r="A1221" t="s">
        <v>50</v>
      </c>
      <c r="B1221" s="34">
        <v>40015</v>
      </c>
      <c r="C1221">
        <v>20</v>
      </c>
      <c r="D1221">
        <v>2.3111169999999999</v>
      </c>
      <c r="E1221">
        <v>2.091996</v>
      </c>
      <c r="F1221">
        <v>0.2191206</v>
      </c>
      <c r="G1221">
        <v>98.5</v>
      </c>
      <c r="H1221">
        <v>-0.99225300000000005</v>
      </c>
      <c r="I1221">
        <v>-0.27656360000000002</v>
      </c>
      <c r="J1221">
        <v>0.2191206</v>
      </c>
      <c r="K1221">
        <v>0.71480489999999997</v>
      </c>
      <c r="L1221">
        <v>1.4304939999999999</v>
      </c>
      <c r="M1221">
        <v>0.94523979999999996</v>
      </c>
      <c r="N1221">
        <v>0.89347840000000001</v>
      </c>
      <c r="O1221">
        <v>48</v>
      </c>
    </row>
    <row r="1222" spans="1:15">
      <c r="A1222" t="s">
        <v>50</v>
      </c>
      <c r="B1222" s="34">
        <v>40015</v>
      </c>
      <c r="C1222">
        <v>21</v>
      </c>
      <c r="D1222">
        <v>2.4569800000000002</v>
      </c>
      <c r="E1222">
        <v>2.2971539999999999</v>
      </c>
      <c r="F1222">
        <v>0.15982679999999999</v>
      </c>
      <c r="G1222">
        <v>95.5</v>
      </c>
      <c r="H1222">
        <v>-1.051547</v>
      </c>
      <c r="I1222">
        <v>-0.33585749999999998</v>
      </c>
      <c r="J1222">
        <v>0.15982679999999999</v>
      </c>
      <c r="K1222">
        <v>0.65551099999999995</v>
      </c>
      <c r="L1222">
        <v>1.3712</v>
      </c>
      <c r="M1222">
        <v>0.94523979999999996</v>
      </c>
      <c r="N1222">
        <v>0.89347840000000001</v>
      </c>
      <c r="O1222">
        <v>48</v>
      </c>
    </row>
    <row r="1223" spans="1:15">
      <c r="A1223" t="s">
        <v>50</v>
      </c>
      <c r="B1223" s="34">
        <v>40015</v>
      </c>
      <c r="C1223">
        <v>22</v>
      </c>
      <c r="D1223">
        <v>2.3142489999999998</v>
      </c>
      <c r="E1223">
        <v>2.232704</v>
      </c>
      <c r="F1223">
        <v>8.1544699999999998E-2</v>
      </c>
      <c r="G1223">
        <v>93.5</v>
      </c>
      <c r="H1223">
        <v>-1.129829</v>
      </c>
      <c r="I1223">
        <v>-0.41413949999999999</v>
      </c>
      <c r="J1223">
        <v>8.1544699999999998E-2</v>
      </c>
      <c r="K1223">
        <v>0.57722899999999999</v>
      </c>
      <c r="L1223">
        <v>1.292918</v>
      </c>
      <c r="M1223">
        <v>0.94523979999999996</v>
      </c>
      <c r="N1223">
        <v>0.89347840000000001</v>
      </c>
      <c r="O1223">
        <v>48</v>
      </c>
    </row>
    <row r="1224" spans="1:15">
      <c r="A1224" t="s">
        <v>50</v>
      </c>
      <c r="B1224" s="34">
        <v>40015</v>
      </c>
      <c r="C1224">
        <v>23</v>
      </c>
      <c r="D1224">
        <v>2.0727679999999999</v>
      </c>
      <c r="E1224">
        <v>1.982329</v>
      </c>
      <c r="F1224">
        <v>9.0439599999999995E-2</v>
      </c>
      <c r="G1224">
        <v>91</v>
      </c>
      <c r="H1224">
        <v>-1.1209340000000001</v>
      </c>
      <c r="I1224">
        <v>-0.40524460000000001</v>
      </c>
      <c r="J1224">
        <v>9.0439599999999995E-2</v>
      </c>
      <c r="K1224">
        <v>0.58612390000000003</v>
      </c>
      <c r="L1224">
        <v>1.3018130000000001</v>
      </c>
      <c r="M1224">
        <v>0.94523979999999996</v>
      </c>
      <c r="N1224">
        <v>0.89347840000000001</v>
      </c>
      <c r="O1224">
        <v>48</v>
      </c>
    </row>
    <row r="1225" spans="1:15">
      <c r="A1225" t="s">
        <v>50</v>
      </c>
      <c r="B1225" s="34">
        <v>40015</v>
      </c>
      <c r="C1225">
        <v>24</v>
      </c>
      <c r="D1225">
        <v>1.7482120000000001</v>
      </c>
      <c r="E1225">
        <v>1.8356669999999999</v>
      </c>
      <c r="F1225">
        <v>-8.7454000000000004E-2</v>
      </c>
      <c r="G1225">
        <v>87.5</v>
      </c>
      <c r="H1225">
        <v>-1.2988280000000001</v>
      </c>
      <c r="I1225">
        <v>-0.5831383</v>
      </c>
      <c r="J1225">
        <v>-8.7454000000000004E-2</v>
      </c>
      <c r="K1225">
        <v>0.40823019999999999</v>
      </c>
      <c r="L1225">
        <v>1.12392</v>
      </c>
      <c r="M1225">
        <v>0.94523979999999996</v>
      </c>
      <c r="N1225">
        <v>0.89347840000000001</v>
      </c>
      <c r="O1225">
        <v>48</v>
      </c>
    </row>
    <row r="1226" spans="1:15">
      <c r="A1226" t="s">
        <v>50</v>
      </c>
      <c r="B1226" s="34">
        <v>40021</v>
      </c>
      <c r="C1226">
        <v>1</v>
      </c>
      <c r="D1226">
        <v>1.7716369999999999</v>
      </c>
      <c r="E1226">
        <v>1.85043</v>
      </c>
      <c r="F1226">
        <v>-7.8793600000000005E-2</v>
      </c>
      <c r="G1226">
        <v>86</v>
      </c>
      <c r="H1226">
        <v>-1.2901670000000001</v>
      </c>
      <c r="I1226">
        <v>-0.57447780000000004</v>
      </c>
      <c r="J1226">
        <v>-7.8793600000000005E-2</v>
      </c>
      <c r="K1226">
        <v>0.4168907</v>
      </c>
      <c r="L1226">
        <v>1.1325799999999999</v>
      </c>
      <c r="M1226">
        <v>0.94523979999999996</v>
      </c>
      <c r="N1226">
        <v>0.89347840000000001</v>
      </c>
      <c r="O1226">
        <v>48</v>
      </c>
    </row>
    <row r="1227" spans="1:15">
      <c r="A1227" t="s">
        <v>50</v>
      </c>
      <c r="B1227" s="34">
        <v>40021</v>
      </c>
      <c r="C1227">
        <v>2</v>
      </c>
      <c r="D1227">
        <v>1.655232</v>
      </c>
      <c r="E1227">
        <v>1.7582580000000001</v>
      </c>
      <c r="F1227">
        <v>-0.1030263</v>
      </c>
      <c r="G1227">
        <v>84.5</v>
      </c>
      <c r="H1227">
        <v>-1.3144</v>
      </c>
      <c r="I1227">
        <v>-0.59871050000000003</v>
      </c>
      <c r="J1227">
        <v>-0.1030263</v>
      </c>
      <c r="K1227">
        <v>0.3926579</v>
      </c>
      <c r="L1227">
        <v>1.108347</v>
      </c>
      <c r="M1227">
        <v>0.94523979999999996</v>
      </c>
      <c r="N1227">
        <v>0.89347840000000001</v>
      </c>
      <c r="O1227">
        <v>48</v>
      </c>
    </row>
    <row r="1228" spans="1:15">
      <c r="A1228" t="s">
        <v>50</v>
      </c>
      <c r="B1228" s="34">
        <v>40021</v>
      </c>
      <c r="C1228">
        <v>3</v>
      </c>
      <c r="D1228">
        <v>1.622533</v>
      </c>
      <c r="E1228">
        <v>1.6951590000000001</v>
      </c>
      <c r="F1228">
        <v>-7.2625800000000004E-2</v>
      </c>
      <c r="G1228">
        <v>82</v>
      </c>
      <c r="H1228">
        <v>-1.2839989999999999</v>
      </c>
      <c r="I1228">
        <v>-0.56831010000000004</v>
      </c>
      <c r="J1228">
        <v>-7.2625800000000004E-2</v>
      </c>
      <c r="K1228">
        <v>0.4230585</v>
      </c>
      <c r="L1228">
        <v>1.1387480000000001</v>
      </c>
      <c r="M1228">
        <v>0.94523979999999996</v>
      </c>
      <c r="N1228">
        <v>0.89347840000000001</v>
      </c>
      <c r="O1228">
        <v>48</v>
      </c>
    </row>
    <row r="1229" spans="1:15">
      <c r="A1229" t="s">
        <v>50</v>
      </c>
      <c r="B1229" s="34">
        <v>40021</v>
      </c>
      <c r="C1229">
        <v>4</v>
      </c>
      <c r="D1229">
        <v>1.5559750000000001</v>
      </c>
      <c r="E1229">
        <v>1.6510990000000001</v>
      </c>
      <c r="F1229">
        <v>-9.5124399999999998E-2</v>
      </c>
      <c r="G1229">
        <v>80.5</v>
      </c>
      <c r="H1229">
        <v>-1.3064979999999999</v>
      </c>
      <c r="I1229">
        <v>-0.59080860000000002</v>
      </c>
      <c r="J1229">
        <v>-9.5124399999999998E-2</v>
      </c>
      <c r="K1229">
        <v>0.40055990000000002</v>
      </c>
      <c r="L1229">
        <v>1.116249</v>
      </c>
      <c r="M1229">
        <v>0.94523979999999996</v>
      </c>
      <c r="N1229">
        <v>0.89347840000000001</v>
      </c>
      <c r="O1229">
        <v>48</v>
      </c>
    </row>
    <row r="1230" spans="1:15">
      <c r="A1230" t="s">
        <v>50</v>
      </c>
      <c r="B1230" s="34">
        <v>40021</v>
      </c>
      <c r="C1230">
        <v>5</v>
      </c>
      <c r="D1230">
        <v>1.604373</v>
      </c>
      <c r="E1230">
        <v>1.6917139999999999</v>
      </c>
      <c r="F1230">
        <v>-8.7341699999999994E-2</v>
      </c>
      <c r="G1230">
        <v>80</v>
      </c>
      <c r="H1230">
        <v>-1.2987150000000001</v>
      </c>
      <c r="I1230">
        <v>-0.58302589999999999</v>
      </c>
      <c r="J1230">
        <v>-8.7341699999999994E-2</v>
      </c>
      <c r="K1230">
        <v>0.4083426</v>
      </c>
      <c r="L1230">
        <v>1.1240319999999999</v>
      </c>
      <c r="M1230">
        <v>0.94523979999999996</v>
      </c>
      <c r="N1230">
        <v>0.89347840000000001</v>
      </c>
      <c r="O1230">
        <v>48</v>
      </c>
    </row>
    <row r="1231" spans="1:15">
      <c r="A1231" t="s">
        <v>50</v>
      </c>
      <c r="B1231" s="34">
        <v>40021</v>
      </c>
      <c r="C1231">
        <v>6</v>
      </c>
      <c r="D1231">
        <v>1.704666</v>
      </c>
      <c r="E1231">
        <v>1.828192</v>
      </c>
      <c r="F1231">
        <v>-0.1235256</v>
      </c>
      <c r="G1231">
        <v>78</v>
      </c>
      <c r="H1231">
        <v>-1.3348990000000001</v>
      </c>
      <c r="I1231">
        <v>-0.61920989999999998</v>
      </c>
      <c r="J1231">
        <v>-0.1235256</v>
      </c>
      <c r="K1231">
        <v>0.37215860000000001</v>
      </c>
      <c r="L1231">
        <v>1.0878479999999999</v>
      </c>
      <c r="M1231">
        <v>0.94523979999999996</v>
      </c>
      <c r="N1231">
        <v>0.89347840000000001</v>
      </c>
      <c r="O1231">
        <v>48</v>
      </c>
    </row>
    <row r="1232" spans="1:15">
      <c r="A1232" t="s">
        <v>50</v>
      </c>
      <c r="B1232" s="34">
        <v>40021</v>
      </c>
      <c r="C1232">
        <v>7</v>
      </c>
      <c r="D1232">
        <v>1.4984170000000001</v>
      </c>
      <c r="E1232">
        <v>1.5643039999999999</v>
      </c>
      <c r="F1232">
        <v>-6.5887200000000007E-2</v>
      </c>
      <c r="G1232">
        <v>77.5</v>
      </c>
      <c r="H1232">
        <v>-1.277261</v>
      </c>
      <c r="I1232">
        <v>-0.5615715</v>
      </c>
      <c r="J1232">
        <v>-6.5887200000000007E-2</v>
      </c>
      <c r="K1232">
        <v>0.42979709999999999</v>
      </c>
      <c r="L1232">
        <v>1.145486</v>
      </c>
      <c r="M1232">
        <v>0.94523979999999996</v>
      </c>
      <c r="N1232">
        <v>0.89347840000000001</v>
      </c>
      <c r="O1232">
        <v>48</v>
      </c>
    </row>
    <row r="1233" spans="1:15">
      <c r="A1233" t="s">
        <v>50</v>
      </c>
      <c r="B1233" s="34">
        <v>40021</v>
      </c>
      <c r="C1233">
        <v>8</v>
      </c>
      <c r="D1233">
        <v>1.668895</v>
      </c>
      <c r="E1233">
        <v>1.717271</v>
      </c>
      <c r="F1233">
        <v>-4.8376299999999997E-2</v>
      </c>
      <c r="G1233">
        <v>79.5</v>
      </c>
      <c r="H1233">
        <v>-1.2597499999999999</v>
      </c>
      <c r="I1233">
        <v>-0.54406060000000001</v>
      </c>
      <c r="J1233">
        <v>-4.8376299999999997E-2</v>
      </c>
      <c r="K1233">
        <v>0.44730789999999998</v>
      </c>
      <c r="L1233">
        <v>1.1629970000000001</v>
      </c>
      <c r="M1233">
        <v>0.94523979999999996</v>
      </c>
      <c r="N1233">
        <v>0.89347840000000001</v>
      </c>
      <c r="O1233">
        <v>48</v>
      </c>
    </row>
    <row r="1234" spans="1:15">
      <c r="A1234" t="s">
        <v>50</v>
      </c>
      <c r="B1234" s="34">
        <v>40021</v>
      </c>
      <c r="C1234">
        <v>9</v>
      </c>
      <c r="D1234">
        <v>2.0610970000000002</v>
      </c>
      <c r="E1234">
        <v>2.0955889999999999</v>
      </c>
      <c r="F1234">
        <v>-3.4492000000000002E-2</v>
      </c>
      <c r="G1234">
        <v>84</v>
      </c>
      <c r="H1234">
        <v>-1.2458659999999999</v>
      </c>
      <c r="I1234">
        <v>-0.53017630000000004</v>
      </c>
      <c r="J1234">
        <v>-3.4492000000000002E-2</v>
      </c>
      <c r="K1234">
        <v>0.4611922</v>
      </c>
      <c r="L1234">
        <v>1.176882</v>
      </c>
      <c r="M1234">
        <v>0.94523979999999996</v>
      </c>
      <c r="N1234">
        <v>0.89347840000000001</v>
      </c>
      <c r="O1234">
        <v>48</v>
      </c>
    </row>
    <row r="1235" spans="1:15">
      <c r="A1235" t="s">
        <v>50</v>
      </c>
      <c r="B1235" s="34">
        <v>40021</v>
      </c>
      <c r="C1235">
        <v>10</v>
      </c>
      <c r="D1235">
        <v>2.5425270000000002</v>
      </c>
      <c r="E1235">
        <v>2.6468020000000001</v>
      </c>
      <c r="F1235">
        <v>-0.1042752</v>
      </c>
      <c r="G1235">
        <v>88.5</v>
      </c>
      <c r="H1235">
        <v>-1.3156490000000001</v>
      </c>
      <c r="I1235">
        <v>-0.59995949999999998</v>
      </c>
      <c r="J1235">
        <v>-0.1042752</v>
      </c>
      <c r="K1235">
        <v>0.39140900000000001</v>
      </c>
      <c r="L1235">
        <v>1.1070979999999999</v>
      </c>
      <c r="M1235">
        <v>0.94523979999999996</v>
      </c>
      <c r="N1235">
        <v>0.89347840000000001</v>
      </c>
      <c r="O1235">
        <v>48</v>
      </c>
    </row>
    <row r="1236" spans="1:15">
      <c r="A1236" t="s">
        <v>50</v>
      </c>
      <c r="B1236" s="34">
        <v>40021</v>
      </c>
      <c r="C1236">
        <v>11</v>
      </c>
      <c r="D1236">
        <v>2.9192849999999999</v>
      </c>
      <c r="E1236">
        <v>2.969303</v>
      </c>
      <c r="F1236">
        <v>-5.0018399999999998E-2</v>
      </c>
      <c r="G1236">
        <v>92</v>
      </c>
      <c r="H1236">
        <v>-1.2613920000000001</v>
      </c>
      <c r="I1236">
        <v>-0.54570269999999999</v>
      </c>
      <c r="J1236">
        <v>-5.0018399999999998E-2</v>
      </c>
      <c r="K1236">
        <v>0.4456658</v>
      </c>
      <c r="L1236">
        <v>1.1613549999999999</v>
      </c>
      <c r="M1236">
        <v>0.94523979999999996</v>
      </c>
      <c r="N1236">
        <v>0.89347840000000001</v>
      </c>
      <c r="O1236">
        <v>48</v>
      </c>
    </row>
    <row r="1237" spans="1:15">
      <c r="A1237" t="s">
        <v>50</v>
      </c>
      <c r="B1237" s="34">
        <v>40021</v>
      </c>
      <c r="C1237">
        <v>12</v>
      </c>
      <c r="D1237">
        <v>3.1979039999999999</v>
      </c>
      <c r="E1237">
        <v>3.2847339999999998</v>
      </c>
      <c r="F1237">
        <v>-8.6829699999999996E-2</v>
      </c>
      <c r="G1237">
        <v>96</v>
      </c>
      <c r="H1237">
        <v>-1.298203</v>
      </c>
      <c r="I1237">
        <v>-0.58251399999999998</v>
      </c>
      <c r="J1237">
        <v>-8.6829699999999996E-2</v>
      </c>
      <c r="K1237">
        <v>0.40885450000000001</v>
      </c>
      <c r="L1237">
        <v>1.124544</v>
      </c>
      <c r="M1237">
        <v>0.94523979999999996</v>
      </c>
      <c r="N1237">
        <v>0.89347840000000001</v>
      </c>
      <c r="O1237">
        <v>48</v>
      </c>
    </row>
    <row r="1238" spans="1:15">
      <c r="A1238" t="s">
        <v>50</v>
      </c>
      <c r="B1238" s="34">
        <v>40021</v>
      </c>
      <c r="C1238">
        <v>13</v>
      </c>
      <c r="D1238">
        <v>3.2934169999999998</v>
      </c>
      <c r="E1238">
        <v>3.3823690000000002</v>
      </c>
      <c r="F1238">
        <v>-8.89519E-2</v>
      </c>
      <c r="G1238">
        <v>98.5</v>
      </c>
      <c r="H1238">
        <v>-1.3003260000000001</v>
      </c>
      <c r="I1238">
        <v>-0.58463609999999999</v>
      </c>
      <c r="J1238">
        <v>-8.89519E-2</v>
      </c>
      <c r="K1238">
        <v>0.40673239999999999</v>
      </c>
      <c r="L1238">
        <v>1.122422</v>
      </c>
      <c r="M1238">
        <v>0.94523979999999996</v>
      </c>
      <c r="N1238">
        <v>0.89347840000000001</v>
      </c>
      <c r="O1238">
        <v>48</v>
      </c>
    </row>
    <row r="1239" spans="1:15">
      <c r="A1239" t="s">
        <v>50</v>
      </c>
      <c r="B1239" s="34">
        <v>40021</v>
      </c>
      <c r="C1239">
        <v>14</v>
      </c>
      <c r="D1239">
        <v>3.3839419999999998</v>
      </c>
      <c r="E1239">
        <v>3.3714810000000002</v>
      </c>
      <c r="F1239">
        <v>1.24615E-2</v>
      </c>
      <c r="G1239">
        <v>100.5</v>
      </c>
      <c r="H1239">
        <v>-1.198912</v>
      </c>
      <c r="I1239">
        <v>-0.48322280000000001</v>
      </c>
      <c r="J1239">
        <v>1.24615E-2</v>
      </c>
      <c r="K1239">
        <v>0.50814570000000003</v>
      </c>
      <c r="L1239">
        <v>1.223835</v>
      </c>
      <c r="M1239">
        <v>0.94523979999999996</v>
      </c>
      <c r="N1239">
        <v>0.89347840000000001</v>
      </c>
      <c r="O1239">
        <v>48</v>
      </c>
    </row>
    <row r="1240" spans="1:15">
      <c r="A1240" t="s">
        <v>50</v>
      </c>
      <c r="B1240" s="34">
        <v>40021</v>
      </c>
      <c r="C1240">
        <v>15</v>
      </c>
      <c r="D1240">
        <v>3.369621</v>
      </c>
      <c r="E1240">
        <v>3.0262790000000002</v>
      </c>
      <c r="F1240">
        <v>0.34334160000000002</v>
      </c>
      <c r="G1240">
        <v>102.5</v>
      </c>
      <c r="H1240">
        <v>-0.86803200000000003</v>
      </c>
      <c r="I1240">
        <v>-0.15234259999999999</v>
      </c>
      <c r="J1240">
        <v>0.34334160000000002</v>
      </c>
      <c r="K1240">
        <v>0.83902589999999999</v>
      </c>
      <c r="L1240">
        <v>1.5547150000000001</v>
      </c>
      <c r="M1240">
        <v>0.94523979999999996</v>
      </c>
      <c r="N1240">
        <v>0.89347840000000001</v>
      </c>
      <c r="O1240">
        <v>48</v>
      </c>
    </row>
    <row r="1241" spans="1:15">
      <c r="A1241" t="s">
        <v>50</v>
      </c>
      <c r="B1241" s="34">
        <v>40021</v>
      </c>
      <c r="C1241">
        <v>16</v>
      </c>
      <c r="D1241">
        <v>3.313409</v>
      </c>
      <c r="E1241">
        <v>2.888855</v>
      </c>
      <c r="F1241">
        <v>0.4245546</v>
      </c>
      <c r="G1241">
        <v>103.5</v>
      </c>
      <c r="H1241">
        <v>-0.78681900000000005</v>
      </c>
      <c r="I1241">
        <v>-7.1129600000000001E-2</v>
      </c>
      <c r="J1241">
        <v>0.4245546</v>
      </c>
      <c r="K1241">
        <v>0.92023889999999997</v>
      </c>
      <c r="L1241">
        <v>1.635928</v>
      </c>
      <c r="M1241">
        <v>0.94523979999999996</v>
      </c>
      <c r="N1241">
        <v>0.89347840000000001</v>
      </c>
      <c r="O1241">
        <v>48</v>
      </c>
    </row>
    <row r="1242" spans="1:15">
      <c r="A1242" t="s">
        <v>50</v>
      </c>
      <c r="B1242" s="34">
        <v>40021</v>
      </c>
      <c r="C1242">
        <v>17</v>
      </c>
      <c r="D1242">
        <v>3.2127569999999999</v>
      </c>
      <c r="E1242">
        <v>2.6005099999999999</v>
      </c>
      <c r="F1242">
        <v>0.61224639999999997</v>
      </c>
      <c r="G1242">
        <v>104</v>
      </c>
      <c r="H1242">
        <v>-0.59912719999999997</v>
      </c>
      <c r="I1242">
        <v>0.1165621</v>
      </c>
      <c r="J1242">
        <v>0.61224639999999997</v>
      </c>
      <c r="K1242">
        <v>1.107931</v>
      </c>
      <c r="L1242">
        <v>1.82362</v>
      </c>
      <c r="M1242">
        <v>0.94523979999999996</v>
      </c>
      <c r="N1242">
        <v>0.89347840000000001</v>
      </c>
      <c r="O1242">
        <v>48</v>
      </c>
    </row>
    <row r="1243" spans="1:15">
      <c r="A1243" t="s">
        <v>50</v>
      </c>
      <c r="B1243" s="34">
        <v>40021</v>
      </c>
      <c r="C1243">
        <v>18</v>
      </c>
      <c r="D1243">
        <v>2.9345949999999998</v>
      </c>
      <c r="E1243">
        <v>2.4482590000000002</v>
      </c>
      <c r="F1243">
        <v>0.48633579999999998</v>
      </c>
      <c r="G1243">
        <v>104</v>
      </c>
      <c r="H1243">
        <v>-0.72503790000000001</v>
      </c>
      <c r="I1243">
        <v>-9.3484999999999992E-3</v>
      </c>
      <c r="J1243">
        <v>0.48633579999999998</v>
      </c>
      <c r="K1243">
        <v>0.98202</v>
      </c>
      <c r="L1243">
        <v>1.6977089999999999</v>
      </c>
      <c r="M1243">
        <v>0.94523979999999996</v>
      </c>
      <c r="N1243">
        <v>0.89347840000000001</v>
      </c>
      <c r="O1243">
        <v>48</v>
      </c>
    </row>
    <row r="1244" spans="1:15">
      <c r="A1244" t="s">
        <v>50</v>
      </c>
      <c r="B1244" s="34">
        <v>40021</v>
      </c>
      <c r="C1244">
        <v>19</v>
      </c>
      <c r="D1244">
        <v>2.6288049999999998</v>
      </c>
      <c r="E1244">
        <v>2.8613650000000002</v>
      </c>
      <c r="F1244">
        <v>-0.23255990000000001</v>
      </c>
      <c r="G1244">
        <v>103.5</v>
      </c>
      <c r="H1244">
        <v>-1.4439329999999999</v>
      </c>
      <c r="I1244">
        <v>-0.72824420000000001</v>
      </c>
      <c r="J1244">
        <v>-0.23255990000000001</v>
      </c>
      <c r="K1244">
        <v>0.26312429999999998</v>
      </c>
      <c r="L1244">
        <v>0.97881359999999995</v>
      </c>
      <c r="M1244">
        <v>0.94523979999999996</v>
      </c>
      <c r="N1244">
        <v>0.89347840000000001</v>
      </c>
      <c r="O1244">
        <v>48</v>
      </c>
    </row>
    <row r="1245" spans="1:15">
      <c r="A1245" t="s">
        <v>50</v>
      </c>
      <c r="B1245" s="34">
        <v>40021</v>
      </c>
      <c r="C1245">
        <v>20</v>
      </c>
      <c r="D1245">
        <v>2.3658549999999998</v>
      </c>
      <c r="E1245">
        <v>2.09172</v>
      </c>
      <c r="F1245">
        <v>0.27413419999999999</v>
      </c>
      <c r="G1245">
        <v>101.5</v>
      </c>
      <c r="H1245">
        <v>-0.93723939999999994</v>
      </c>
      <c r="I1245">
        <v>-0.2215501</v>
      </c>
      <c r="J1245">
        <v>0.27413419999999999</v>
      </c>
      <c r="K1245">
        <v>0.76981840000000001</v>
      </c>
      <c r="L1245">
        <v>1.4855080000000001</v>
      </c>
      <c r="M1245">
        <v>0.94523979999999996</v>
      </c>
      <c r="N1245">
        <v>0.89347840000000001</v>
      </c>
      <c r="O1245">
        <v>48</v>
      </c>
    </row>
    <row r="1246" spans="1:15">
      <c r="A1246" t="s">
        <v>50</v>
      </c>
      <c r="B1246" s="34">
        <v>40021</v>
      </c>
      <c r="C1246">
        <v>21</v>
      </c>
      <c r="D1246">
        <v>2.513652</v>
      </c>
      <c r="E1246">
        <v>2.2612079999999999</v>
      </c>
      <c r="F1246">
        <v>0.252444</v>
      </c>
      <c r="G1246">
        <v>98.5</v>
      </c>
      <c r="H1246">
        <v>-0.95892960000000005</v>
      </c>
      <c r="I1246">
        <v>-0.24324029999999999</v>
      </c>
      <c r="J1246">
        <v>0.252444</v>
      </c>
      <c r="K1246">
        <v>0.74812820000000002</v>
      </c>
      <c r="L1246">
        <v>1.4638180000000001</v>
      </c>
      <c r="M1246">
        <v>0.94523979999999996</v>
      </c>
      <c r="N1246">
        <v>0.89347840000000001</v>
      </c>
      <c r="O1246">
        <v>48</v>
      </c>
    </row>
    <row r="1247" spans="1:15">
      <c r="A1247" t="s">
        <v>50</v>
      </c>
      <c r="B1247" s="34">
        <v>40021</v>
      </c>
      <c r="C1247">
        <v>22</v>
      </c>
      <c r="D1247">
        <v>2.4113500000000001</v>
      </c>
      <c r="E1247">
        <v>2.211471</v>
      </c>
      <c r="F1247">
        <v>0.19987869999999999</v>
      </c>
      <c r="G1247">
        <v>96.5</v>
      </c>
      <c r="H1247">
        <v>-1.011495</v>
      </c>
      <c r="I1247">
        <v>-0.2958055</v>
      </c>
      <c r="J1247">
        <v>0.19987869999999999</v>
      </c>
      <c r="K1247">
        <v>0.69556300000000004</v>
      </c>
      <c r="L1247">
        <v>1.411252</v>
      </c>
      <c r="M1247">
        <v>0.94523979999999996</v>
      </c>
      <c r="N1247">
        <v>0.89347840000000001</v>
      </c>
      <c r="O1247">
        <v>48</v>
      </c>
    </row>
    <row r="1248" spans="1:15">
      <c r="A1248" t="s">
        <v>50</v>
      </c>
      <c r="B1248" s="34">
        <v>40021</v>
      </c>
      <c r="C1248">
        <v>23</v>
      </c>
      <c r="D1248">
        <v>2.1568429999999998</v>
      </c>
      <c r="E1248">
        <v>2.020124</v>
      </c>
      <c r="F1248">
        <v>0.13671920000000001</v>
      </c>
      <c r="G1248">
        <v>93.5</v>
      </c>
      <c r="H1248">
        <v>-1.074654</v>
      </c>
      <c r="I1248">
        <v>-0.35896509999999998</v>
      </c>
      <c r="J1248">
        <v>0.13671920000000001</v>
      </c>
      <c r="K1248">
        <v>0.63240339999999995</v>
      </c>
      <c r="L1248">
        <v>1.348093</v>
      </c>
      <c r="M1248">
        <v>0.94523979999999996</v>
      </c>
      <c r="N1248">
        <v>0.89347840000000001</v>
      </c>
      <c r="O1248">
        <v>48</v>
      </c>
    </row>
    <row r="1249" spans="1:15">
      <c r="A1249" t="s">
        <v>50</v>
      </c>
      <c r="B1249" s="34">
        <v>40021</v>
      </c>
      <c r="C1249">
        <v>24</v>
      </c>
      <c r="D1249">
        <v>1.69014</v>
      </c>
      <c r="E1249">
        <v>1.8782730000000001</v>
      </c>
      <c r="F1249">
        <v>-0.1881333</v>
      </c>
      <c r="G1249">
        <v>89.5</v>
      </c>
      <c r="H1249">
        <v>-1.3995070000000001</v>
      </c>
      <c r="I1249">
        <v>-0.68381760000000003</v>
      </c>
      <c r="J1249">
        <v>-0.1881333</v>
      </c>
      <c r="K1249">
        <v>0.30755090000000002</v>
      </c>
      <c r="L1249">
        <v>1.0232399999999999</v>
      </c>
      <c r="M1249">
        <v>0.94523979999999996</v>
      </c>
      <c r="N1249">
        <v>0.89347840000000001</v>
      </c>
      <c r="O1249">
        <v>48</v>
      </c>
    </row>
    <row r="1250" spans="1:15">
      <c r="A1250" t="s">
        <v>50</v>
      </c>
      <c r="B1250" s="34">
        <v>40035</v>
      </c>
      <c r="C1250">
        <v>1</v>
      </c>
      <c r="D1250">
        <v>1.6397930000000001</v>
      </c>
      <c r="E1250">
        <v>1.6706939999999999</v>
      </c>
      <c r="F1250">
        <v>-3.0900199999999999E-2</v>
      </c>
      <c r="G1250">
        <v>81.5</v>
      </c>
      <c r="H1250">
        <v>-1.2422740000000001</v>
      </c>
      <c r="I1250">
        <v>-0.52658439999999995</v>
      </c>
      <c r="J1250">
        <v>-3.0900199999999999E-2</v>
      </c>
      <c r="K1250">
        <v>0.46478409999999998</v>
      </c>
      <c r="L1250">
        <v>1.1804730000000001</v>
      </c>
      <c r="M1250">
        <v>0.94523979999999996</v>
      </c>
      <c r="N1250">
        <v>0.89347840000000001</v>
      </c>
      <c r="O1250">
        <v>48</v>
      </c>
    </row>
    <row r="1251" spans="1:15">
      <c r="A1251" t="s">
        <v>50</v>
      </c>
      <c r="B1251" s="34">
        <v>40035</v>
      </c>
      <c r="C1251">
        <v>2</v>
      </c>
      <c r="D1251">
        <v>1.5654980000000001</v>
      </c>
      <c r="E1251">
        <v>1.597494</v>
      </c>
      <c r="F1251">
        <v>-3.1996799999999999E-2</v>
      </c>
      <c r="G1251">
        <v>79.5</v>
      </c>
      <c r="H1251">
        <v>-1.2433700000000001</v>
      </c>
      <c r="I1251">
        <v>-0.52768110000000001</v>
      </c>
      <c r="J1251">
        <v>-3.1996799999999999E-2</v>
      </c>
      <c r="K1251">
        <v>0.46368740000000003</v>
      </c>
      <c r="L1251">
        <v>1.1793769999999999</v>
      </c>
      <c r="M1251">
        <v>0.94523979999999996</v>
      </c>
      <c r="N1251">
        <v>0.89347840000000001</v>
      </c>
      <c r="O1251">
        <v>48</v>
      </c>
    </row>
    <row r="1252" spans="1:15">
      <c r="A1252" t="s">
        <v>50</v>
      </c>
      <c r="B1252" s="34">
        <v>40035</v>
      </c>
      <c r="C1252">
        <v>3</v>
      </c>
      <c r="D1252">
        <v>1.5211650000000001</v>
      </c>
      <c r="E1252">
        <v>1.6021209999999999</v>
      </c>
      <c r="F1252">
        <v>-8.0956100000000003E-2</v>
      </c>
      <c r="G1252">
        <v>77</v>
      </c>
      <c r="H1252">
        <v>-1.29233</v>
      </c>
      <c r="I1252">
        <v>-0.57664040000000005</v>
      </c>
      <c r="J1252">
        <v>-8.0956100000000003E-2</v>
      </c>
      <c r="K1252">
        <v>0.41472819999999999</v>
      </c>
      <c r="L1252">
        <v>1.130417</v>
      </c>
      <c r="M1252">
        <v>0.94523979999999996</v>
      </c>
      <c r="N1252">
        <v>0.89347840000000001</v>
      </c>
      <c r="O1252">
        <v>48</v>
      </c>
    </row>
    <row r="1253" spans="1:15">
      <c r="A1253" t="s">
        <v>50</v>
      </c>
      <c r="B1253" s="34">
        <v>40035</v>
      </c>
      <c r="C1253">
        <v>4</v>
      </c>
      <c r="D1253">
        <v>1.462351</v>
      </c>
      <c r="E1253">
        <v>1.528643</v>
      </c>
      <c r="F1253">
        <v>-6.6292599999999993E-2</v>
      </c>
      <c r="G1253">
        <v>76.5</v>
      </c>
      <c r="H1253">
        <v>-1.277666</v>
      </c>
      <c r="I1253">
        <v>-0.5619769</v>
      </c>
      <c r="J1253">
        <v>-6.6292599999999993E-2</v>
      </c>
      <c r="K1253">
        <v>0.42939169999999999</v>
      </c>
      <c r="L1253">
        <v>1.145081</v>
      </c>
      <c r="M1253">
        <v>0.94523979999999996</v>
      </c>
      <c r="N1253">
        <v>0.89347840000000001</v>
      </c>
      <c r="O1253">
        <v>48</v>
      </c>
    </row>
    <row r="1254" spans="1:15">
      <c r="A1254" t="s">
        <v>50</v>
      </c>
      <c r="B1254" s="34">
        <v>40035</v>
      </c>
      <c r="C1254">
        <v>5</v>
      </c>
      <c r="D1254">
        <v>1.4782139999999999</v>
      </c>
      <c r="E1254">
        <v>1.534135</v>
      </c>
      <c r="F1254">
        <v>-5.59208E-2</v>
      </c>
      <c r="G1254">
        <v>74</v>
      </c>
      <c r="H1254">
        <v>-1.2672939999999999</v>
      </c>
      <c r="I1254">
        <v>-0.55160509999999996</v>
      </c>
      <c r="J1254">
        <v>-5.59208E-2</v>
      </c>
      <c r="K1254">
        <v>0.43976340000000003</v>
      </c>
      <c r="L1254">
        <v>1.1554530000000001</v>
      </c>
      <c r="M1254">
        <v>0.94523979999999996</v>
      </c>
      <c r="N1254">
        <v>0.89347840000000001</v>
      </c>
      <c r="O1254">
        <v>48</v>
      </c>
    </row>
    <row r="1255" spans="1:15">
      <c r="A1255" t="s">
        <v>50</v>
      </c>
      <c r="B1255" s="34">
        <v>40035</v>
      </c>
      <c r="C1255">
        <v>6</v>
      </c>
      <c r="D1255">
        <v>1.568978</v>
      </c>
      <c r="E1255">
        <v>1.654344</v>
      </c>
      <c r="F1255">
        <v>-8.5365700000000003E-2</v>
      </c>
      <c r="G1255">
        <v>73.5</v>
      </c>
      <c r="H1255">
        <v>-1.2967390000000001</v>
      </c>
      <c r="I1255">
        <v>-0.58104990000000001</v>
      </c>
      <c r="J1255">
        <v>-8.5365700000000003E-2</v>
      </c>
      <c r="K1255">
        <v>0.41031859999999998</v>
      </c>
      <c r="L1255">
        <v>1.1260079999999999</v>
      </c>
      <c r="M1255">
        <v>0.94523979999999996</v>
      </c>
      <c r="N1255">
        <v>0.89347840000000001</v>
      </c>
      <c r="O1255">
        <v>48</v>
      </c>
    </row>
    <row r="1256" spans="1:15">
      <c r="A1256" t="s">
        <v>50</v>
      </c>
      <c r="B1256" s="34">
        <v>40035</v>
      </c>
      <c r="C1256">
        <v>7</v>
      </c>
      <c r="D1256">
        <v>1.4013199999999999</v>
      </c>
      <c r="E1256">
        <v>1.463849</v>
      </c>
      <c r="F1256">
        <v>-6.2529299999999996E-2</v>
      </c>
      <c r="G1256">
        <v>74</v>
      </c>
      <c r="H1256">
        <v>-1.273903</v>
      </c>
      <c r="I1256">
        <v>-0.55821350000000003</v>
      </c>
      <c r="J1256">
        <v>-6.2529299999999996E-2</v>
      </c>
      <c r="K1256">
        <v>0.43315500000000001</v>
      </c>
      <c r="L1256">
        <v>1.148844</v>
      </c>
      <c r="M1256">
        <v>0.94523979999999996</v>
      </c>
      <c r="N1256">
        <v>0.89347840000000001</v>
      </c>
      <c r="O1256">
        <v>48</v>
      </c>
    </row>
    <row r="1257" spans="1:15">
      <c r="A1257" t="s">
        <v>50</v>
      </c>
      <c r="B1257" s="34">
        <v>40035</v>
      </c>
      <c r="C1257">
        <v>8</v>
      </c>
      <c r="D1257">
        <v>1.542978</v>
      </c>
      <c r="E1257">
        <v>1.562087</v>
      </c>
      <c r="F1257">
        <v>-1.9108699999999999E-2</v>
      </c>
      <c r="G1257">
        <v>75</v>
      </c>
      <c r="H1257">
        <v>-1.2304820000000001</v>
      </c>
      <c r="I1257">
        <v>-0.51479299999999995</v>
      </c>
      <c r="J1257">
        <v>-1.9108699999999999E-2</v>
      </c>
      <c r="K1257">
        <v>0.47657559999999999</v>
      </c>
      <c r="L1257">
        <v>1.1922649999999999</v>
      </c>
      <c r="M1257">
        <v>0.94523979999999996</v>
      </c>
      <c r="N1257">
        <v>0.89347840000000001</v>
      </c>
      <c r="O1257">
        <v>48</v>
      </c>
    </row>
    <row r="1258" spans="1:15">
      <c r="A1258" t="s">
        <v>50</v>
      </c>
      <c r="B1258" s="34">
        <v>40035</v>
      </c>
      <c r="C1258">
        <v>9</v>
      </c>
      <c r="D1258">
        <v>1.911991</v>
      </c>
      <c r="E1258">
        <v>1.8974260000000001</v>
      </c>
      <c r="F1258">
        <v>1.4564300000000001E-2</v>
      </c>
      <c r="G1258">
        <v>79.5</v>
      </c>
      <c r="H1258">
        <v>-1.196809</v>
      </c>
      <c r="I1258">
        <v>-0.48111989999999999</v>
      </c>
      <c r="J1258">
        <v>1.4564300000000001E-2</v>
      </c>
      <c r="K1258">
        <v>0.51024860000000005</v>
      </c>
      <c r="L1258">
        <v>1.225938</v>
      </c>
      <c r="M1258">
        <v>0.94523979999999996</v>
      </c>
      <c r="N1258">
        <v>0.89347840000000001</v>
      </c>
      <c r="O1258">
        <v>48</v>
      </c>
    </row>
    <row r="1259" spans="1:15">
      <c r="A1259" t="s">
        <v>50</v>
      </c>
      <c r="B1259" s="34">
        <v>40035</v>
      </c>
      <c r="C1259">
        <v>10</v>
      </c>
      <c r="D1259">
        <v>2.3821759999999998</v>
      </c>
      <c r="E1259">
        <v>2.4316800000000001</v>
      </c>
      <c r="F1259">
        <v>-4.9504300000000001E-2</v>
      </c>
      <c r="G1259">
        <v>83.5</v>
      </c>
      <c r="H1259">
        <v>-1.2608779999999999</v>
      </c>
      <c r="I1259">
        <v>-0.54518849999999996</v>
      </c>
      <c r="J1259">
        <v>-4.9504300000000001E-2</v>
      </c>
      <c r="K1259">
        <v>0.44618000000000002</v>
      </c>
      <c r="L1259">
        <v>1.161869</v>
      </c>
      <c r="M1259">
        <v>0.94523979999999996</v>
      </c>
      <c r="N1259">
        <v>0.89347840000000001</v>
      </c>
      <c r="O1259">
        <v>48</v>
      </c>
    </row>
    <row r="1260" spans="1:15">
      <c r="A1260" t="s">
        <v>50</v>
      </c>
      <c r="B1260" s="34">
        <v>40035</v>
      </c>
      <c r="C1260">
        <v>11</v>
      </c>
      <c r="D1260">
        <v>2.7199460000000002</v>
      </c>
      <c r="E1260">
        <v>2.7396370000000001</v>
      </c>
      <c r="F1260">
        <v>-1.96905E-2</v>
      </c>
      <c r="G1260">
        <v>87</v>
      </c>
      <c r="H1260">
        <v>-1.2310639999999999</v>
      </c>
      <c r="I1260">
        <v>-0.51537480000000002</v>
      </c>
      <c r="J1260">
        <v>-1.96905E-2</v>
      </c>
      <c r="K1260">
        <v>0.47599380000000002</v>
      </c>
      <c r="L1260">
        <v>1.191683</v>
      </c>
      <c r="M1260">
        <v>0.94523979999999996</v>
      </c>
      <c r="N1260">
        <v>0.89347840000000001</v>
      </c>
      <c r="O1260">
        <v>48</v>
      </c>
    </row>
    <row r="1261" spans="1:15">
      <c r="A1261" t="s">
        <v>50</v>
      </c>
      <c r="B1261" s="34">
        <v>40035</v>
      </c>
      <c r="C1261">
        <v>12</v>
      </c>
      <c r="D1261">
        <v>2.9729649999999999</v>
      </c>
      <c r="E1261">
        <v>3.0608919999999999</v>
      </c>
      <c r="F1261">
        <v>-8.7927500000000006E-2</v>
      </c>
      <c r="G1261">
        <v>91</v>
      </c>
      <c r="H1261">
        <v>-1.299301</v>
      </c>
      <c r="I1261">
        <v>-0.58361169999999996</v>
      </c>
      <c r="J1261">
        <v>-8.7927500000000006E-2</v>
      </c>
      <c r="K1261">
        <v>0.40775679999999997</v>
      </c>
      <c r="L1261">
        <v>1.1234459999999999</v>
      </c>
      <c r="M1261">
        <v>0.94523979999999996</v>
      </c>
      <c r="N1261">
        <v>0.89347840000000001</v>
      </c>
      <c r="O1261">
        <v>48</v>
      </c>
    </row>
    <row r="1262" spans="1:15">
      <c r="A1262" t="s">
        <v>50</v>
      </c>
      <c r="B1262" s="34">
        <v>40035</v>
      </c>
      <c r="C1262">
        <v>13</v>
      </c>
      <c r="D1262">
        <v>3.1040890000000001</v>
      </c>
      <c r="E1262">
        <v>3.1867329999999998</v>
      </c>
      <c r="F1262">
        <v>-8.2643099999999997E-2</v>
      </c>
      <c r="G1262">
        <v>93.5</v>
      </c>
      <c r="H1262">
        <v>-1.294017</v>
      </c>
      <c r="I1262">
        <v>-0.57832740000000005</v>
      </c>
      <c r="J1262">
        <v>-8.2643099999999997E-2</v>
      </c>
      <c r="K1262">
        <v>0.4130412</v>
      </c>
      <c r="L1262">
        <v>1.1287309999999999</v>
      </c>
      <c r="M1262">
        <v>0.94523979999999996</v>
      </c>
      <c r="N1262">
        <v>0.89347840000000001</v>
      </c>
      <c r="O1262">
        <v>48</v>
      </c>
    </row>
    <row r="1263" spans="1:15">
      <c r="A1263" t="s">
        <v>50</v>
      </c>
      <c r="B1263" s="34">
        <v>40035</v>
      </c>
      <c r="C1263">
        <v>14</v>
      </c>
      <c r="D1263">
        <v>3.190258</v>
      </c>
      <c r="E1263">
        <v>3.2368450000000002</v>
      </c>
      <c r="F1263">
        <v>-4.6586299999999997E-2</v>
      </c>
      <c r="G1263">
        <v>95.5</v>
      </c>
      <c r="H1263">
        <v>-1.25796</v>
      </c>
      <c r="I1263">
        <v>-0.54227060000000005</v>
      </c>
      <c r="J1263">
        <v>-4.6586299999999997E-2</v>
      </c>
      <c r="K1263">
        <v>0.44909789999999999</v>
      </c>
      <c r="L1263">
        <v>1.164787</v>
      </c>
      <c r="M1263">
        <v>0.94523979999999996</v>
      </c>
      <c r="N1263">
        <v>0.89347840000000001</v>
      </c>
      <c r="O1263">
        <v>48</v>
      </c>
    </row>
    <row r="1264" spans="1:15">
      <c r="A1264" t="s">
        <v>50</v>
      </c>
      <c r="B1264" s="34">
        <v>40035</v>
      </c>
      <c r="C1264">
        <v>15</v>
      </c>
      <c r="D1264">
        <v>3.1471529999999999</v>
      </c>
      <c r="E1264">
        <v>2.8602449999999999</v>
      </c>
      <c r="F1264">
        <v>0.28690789999999999</v>
      </c>
      <c r="G1264">
        <v>96.5</v>
      </c>
      <c r="H1264">
        <v>-0.9244658</v>
      </c>
      <c r="I1264">
        <v>-0.2087764</v>
      </c>
      <c r="J1264">
        <v>0.28690789999999999</v>
      </c>
      <c r="K1264">
        <v>0.78259210000000001</v>
      </c>
      <c r="L1264">
        <v>1.498281</v>
      </c>
      <c r="M1264">
        <v>0.94523979999999996</v>
      </c>
      <c r="N1264">
        <v>0.89347840000000001</v>
      </c>
      <c r="O1264">
        <v>48</v>
      </c>
    </row>
    <row r="1265" spans="1:15">
      <c r="A1265" t="s">
        <v>50</v>
      </c>
      <c r="B1265" s="34">
        <v>40035</v>
      </c>
      <c r="C1265">
        <v>16</v>
      </c>
      <c r="D1265">
        <v>3.0839249999999998</v>
      </c>
      <c r="E1265">
        <v>2.7490070000000002</v>
      </c>
      <c r="F1265">
        <v>0.33491799999999999</v>
      </c>
      <c r="G1265">
        <v>97.5</v>
      </c>
      <c r="H1265">
        <v>-0.87645569999999995</v>
      </c>
      <c r="I1265">
        <v>-0.1607663</v>
      </c>
      <c r="J1265">
        <v>0.33491799999999999</v>
      </c>
      <c r="K1265">
        <v>0.83060219999999996</v>
      </c>
      <c r="L1265">
        <v>1.546292</v>
      </c>
      <c r="M1265">
        <v>0.94523979999999996</v>
      </c>
      <c r="N1265">
        <v>0.89347840000000001</v>
      </c>
      <c r="O1265">
        <v>48</v>
      </c>
    </row>
    <row r="1266" spans="1:15">
      <c r="A1266" t="s">
        <v>50</v>
      </c>
      <c r="B1266" s="34">
        <v>40035</v>
      </c>
      <c r="C1266">
        <v>17</v>
      </c>
      <c r="D1266">
        <v>2.9934270000000001</v>
      </c>
      <c r="E1266">
        <v>2.4937969999999998</v>
      </c>
      <c r="F1266">
        <v>0.49963020000000002</v>
      </c>
      <c r="G1266">
        <v>98.5</v>
      </c>
      <c r="H1266">
        <v>-0.71174340000000003</v>
      </c>
      <c r="I1266">
        <v>3.9459999999999999E-3</v>
      </c>
      <c r="J1266">
        <v>0.49963020000000002</v>
      </c>
      <c r="K1266">
        <v>0.99531449999999999</v>
      </c>
      <c r="L1266">
        <v>1.711004</v>
      </c>
      <c r="M1266">
        <v>0.94523979999999996</v>
      </c>
      <c r="N1266">
        <v>0.89347840000000001</v>
      </c>
      <c r="O1266">
        <v>48</v>
      </c>
    </row>
    <row r="1267" spans="1:15">
      <c r="A1267" t="s">
        <v>50</v>
      </c>
      <c r="B1267" s="34">
        <v>40035</v>
      </c>
      <c r="C1267">
        <v>18</v>
      </c>
      <c r="D1267">
        <v>2.772608</v>
      </c>
      <c r="E1267">
        <v>2.2785920000000002</v>
      </c>
      <c r="F1267">
        <v>0.49401650000000003</v>
      </c>
      <c r="G1267">
        <v>99</v>
      </c>
      <c r="H1267">
        <v>-0.71735709999999997</v>
      </c>
      <c r="I1267">
        <v>-1.6678000000000001E-3</v>
      </c>
      <c r="J1267">
        <v>0.49401650000000003</v>
      </c>
      <c r="K1267">
        <v>0.98970069999999999</v>
      </c>
      <c r="L1267">
        <v>1.70539</v>
      </c>
      <c r="M1267">
        <v>0.94523979999999996</v>
      </c>
      <c r="N1267">
        <v>0.89347840000000001</v>
      </c>
      <c r="O1267">
        <v>48</v>
      </c>
    </row>
    <row r="1268" spans="1:15">
      <c r="A1268" t="s">
        <v>50</v>
      </c>
      <c r="B1268" s="34">
        <v>40035</v>
      </c>
      <c r="C1268">
        <v>19</v>
      </c>
      <c r="D1268">
        <v>2.3854790000000001</v>
      </c>
      <c r="E1268">
        <v>2.8687839999999998</v>
      </c>
      <c r="F1268">
        <v>-0.48330440000000002</v>
      </c>
      <c r="G1268">
        <v>98</v>
      </c>
      <c r="H1268">
        <v>-1.6946779999999999</v>
      </c>
      <c r="I1268">
        <v>-0.97898859999999999</v>
      </c>
      <c r="J1268">
        <v>-0.48330440000000002</v>
      </c>
      <c r="K1268">
        <v>1.2379899999999999E-2</v>
      </c>
      <c r="L1268">
        <v>0.72806919999999997</v>
      </c>
      <c r="M1268">
        <v>0.94523979999999996</v>
      </c>
      <c r="N1268">
        <v>0.89347840000000001</v>
      </c>
      <c r="O1268">
        <v>48</v>
      </c>
    </row>
    <row r="1269" spans="1:15">
      <c r="A1269" t="s">
        <v>50</v>
      </c>
      <c r="B1269" s="34">
        <v>40035</v>
      </c>
      <c r="C1269">
        <v>20</v>
      </c>
      <c r="D1269">
        <v>2.1996099999999998</v>
      </c>
      <c r="E1269">
        <v>2.0606939999999998</v>
      </c>
      <c r="F1269">
        <v>0.1389164</v>
      </c>
      <c r="G1269">
        <v>96</v>
      </c>
      <c r="H1269">
        <v>-1.072457</v>
      </c>
      <c r="I1269">
        <v>-0.35676790000000003</v>
      </c>
      <c r="J1269">
        <v>0.1389164</v>
      </c>
      <c r="K1269">
        <v>0.63460059999999996</v>
      </c>
      <c r="L1269">
        <v>1.35029</v>
      </c>
      <c r="M1269">
        <v>0.94523979999999996</v>
      </c>
      <c r="N1269">
        <v>0.89347840000000001</v>
      </c>
      <c r="O1269">
        <v>48</v>
      </c>
    </row>
    <row r="1270" spans="1:15">
      <c r="A1270" t="s">
        <v>50</v>
      </c>
      <c r="B1270" s="34">
        <v>40035</v>
      </c>
      <c r="C1270">
        <v>21</v>
      </c>
      <c r="D1270">
        <v>2.3521869999999998</v>
      </c>
      <c r="E1270">
        <v>2.2492190000000001</v>
      </c>
      <c r="F1270">
        <v>0.1029678</v>
      </c>
      <c r="G1270">
        <v>93</v>
      </c>
      <c r="H1270">
        <v>-1.108406</v>
      </c>
      <c r="I1270">
        <v>-0.39271650000000002</v>
      </c>
      <c r="J1270">
        <v>0.1029678</v>
      </c>
      <c r="K1270">
        <v>0.59865199999999996</v>
      </c>
      <c r="L1270">
        <v>1.314341</v>
      </c>
      <c r="M1270">
        <v>0.94523979999999996</v>
      </c>
      <c r="N1270">
        <v>0.89347840000000001</v>
      </c>
      <c r="O1270">
        <v>48</v>
      </c>
    </row>
    <row r="1271" spans="1:15">
      <c r="A1271" t="s">
        <v>50</v>
      </c>
      <c r="B1271" s="34">
        <v>40035</v>
      </c>
      <c r="C1271">
        <v>22</v>
      </c>
      <c r="D1271">
        <v>2.1406170000000002</v>
      </c>
      <c r="E1271">
        <v>2.1261950000000001</v>
      </c>
      <c r="F1271">
        <v>1.44216E-2</v>
      </c>
      <c r="G1271">
        <v>89.5</v>
      </c>
      <c r="H1271">
        <v>-1.196952</v>
      </c>
      <c r="I1271">
        <v>-0.48126269999999999</v>
      </c>
      <c r="J1271">
        <v>1.44216E-2</v>
      </c>
      <c r="K1271">
        <v>0.51010580000000005</v>
      </c>
      <c r="L1271">
        <v>1.225795</v>
      </c>
      <c r="M1271">
        <v>0.94523979999999996</v>
      </c>
      <c r="N1271">
        <v>0.89347840000000001</v>
      </c>
      <c r="O1271">
        <v>48</v>
      </c>
    </row>
    <row r="1272" spans="1:15">
      <c r="A1272" t="s">
        <v>50</v>
      </c>
      <c r="B1272" s="34">
        <v>40035</v>
      </c>
      <c r="C1272">
        <v>23</v>
      </c>
      <c r="D1272">
        <v>1.859839</v>
      </c>
      <c r="E1272">
        <v>1.8562380000000001</v>
      </c>
      <c r="F1272">
        <v>3.6005E-3</v>
      </c>
      <c r="G1272">
        <v>86</v>
      </c>
      <c r="H1272">
        <v>-1.207773</v>
      </c>
      <c r="I1272">
        <v>-0.49208380000000002</v>
      </c>
      <c r="J1272">
        <v>3.6005E-3</v>
      </c>
      <c r="K1272">
        <v>0.49928479999999997</v>
      </c>
      <c r="L1272">
        <v>1.214974</v>
      </c>
      <c r="M1272">
        <v>0.94523979999999996</v>
      </c>
      <c r="N1272">
        <v>0.89347840000000001</v>
      </c>
      <c r="O1272">
        <v>48</v>
      </c>
    </row>
    <row r="1273" spans="1:15">
      <c r="A1273" t="s">
        <v>50</v>
      </c>
      <c r="B1273" s="34">
        <v>40035</v>
      </c>
      <c r="C1273">
        <v>24</v>
      </c>
      <c r="D1273">
        <v>1.7744489999999999</v>
      </c>
      <c r="E1273">
        <v>1.7857099999999999</v>
      </c>
      <c r="F1273">
        <v>-1.1261E-2</v>
      </c>
      <c r="G1273">
        <v>85</v>
      </c>
      <c r="H1273">
        <v>-1.2226349999999999</v>
      </c>
      <c r="I1273">
        <v>-0.50694530000000004</v>
      </c>
      <c r="J1273">
        <v>-1.1261E-2</v>
      </c>
      <c r="K1273">
        <v>0.4844233</v>
      </c>
      <c r="L1273">
        <v>1.200113</v>
      </c>
      <c r="M1273">
        <v>0.94523979999999996</v>
      </c>
      <c r="N1273">
        <v>0.89347840000000001</v>
      </c>
      <c r="O1273">
        <v>48</v>
      </c>
    </row>
    <row r="1274" spans="1:15">
      <c r="A1274" t="s">
        <v>50</v>
      </c>
      <c r="B1274" s="34">
        <v>40036</v>
      </c>
      <c r="C1274">
        <v>1</v>
      </c>
      <c r="D1274">
        <v>1.674631</v>
      </c>
      <c r="E1274">
        <v>1.700286</v>
      </c>
      <c r="F1274">
        <v>-2.5654799999999998E-2</v>
      </c>
      <c r="G1274">
        <v>83</v>
      </c>
      <c r="H1274">
        <v>-1.237028</v>
      </c>
      <c r="I1274">
        <v>-0.521339</v>
      </c>
      <c r="J1274">
        <v>-2.5654799999999998E-2</v>
      </c>
      <c r="K1274">
        <v>0.47002949999999999</v>
      </c>
      <c r="L1274">
        <v>1.185719</v>
      </c>
      <c r="M1274">
        <v>0.94523979999999996</v>
      </c>
      <c r="N1274">
        <v>0.89347840000000001</v>
      </c>
      <c r="O1274">
        <v>48</v>
      </c>
    </row>
    <row r="1275" spans="1:15">
      <c r="A1275" t="s">
        <v>50</v>
      </c>
      <c r="B1275" s="34">
        <v>40036</v>
      </c>
      <c r="C1275">
        <v>2</v>
      </c>
      <c r="D1275">
        <v>1.5654980000000001</v>
      </c>
      <c r="E1275">
        <v>1.578522</v>
      </c>
      <c r="F1275">
        <v>-1.30245E-2</v>
      </c>
      <c r="G1275">
        <v>79.5</v>
      </c>
      <c r="H1275">
        <v>-1.2243980000000001</v>
      </c>
      <c r="I1275">
        <v>-0.50870879999999996</v>
      </c>
      <c r="J1275">
        <v>-1.30245E-2</v>
      </c>
      <c r="K1275">
        <v>0.48265970000000002</v>
      </c>
      <c r="L1275">
        <v>1.1983490000000001</v>
      </c>
      <c r="M1275">
        <v>0.94523979999999996</v>
      </c>
      <c r="N1275">
        <v>0.89347840000000001</v>
      </c>
      <c r="O1275">
        <v>48</v>
      </c>
    </row>
    <row r="1276" spans="1:15">
      <c r="A1276" t="s">
        <v>50</v>
      </c>
      <c r="B1276" s="34">
        <v>40036</v>
      </c>
      <c r="C1276">
        <v>3</v>
      </c>
      <c r="D1276">
        <v>1.5033460000000001</v>
      </c>
      <c r="E1276">
        <v>1.5659719999999999</v>
      </c>
      <c r="F1276">
        <v>-6.2626200000000007E-2</v>
      </c>
      <c r="G1276">
        <v>77.5</v>
      </c>
      <c r="H1276">
        <v>-1.274</v>
      </c>
      <c r="I1276">
        <v>-0.55831039999999998</v>
      </c>
      <c r="J1276">
        <v>-6.2626200000000007E-2</v>
      </c>
      <c r="K1276">
        <v>0.4330581</v>
      </c>
      <c r="L1276">
        <v>1.148747</v>
      </c>
      <c r="M1276">
        <v>0.94523979999999996</v>
      </c>
      <c r="N1276">
        <v>0.89347840000000001</v>
      </c>
      <c r="O1276">
        <v>48</v>
      </c>
    </row>
    <row r="1277" spans="1:15">
      <c r="A1277" t="s">
        <v>50</v>
      </c>
      <c r="B1277" s="34">
        <v>40036</v>
      </c>
      <c r="C1277">
        <v>4</v>
      </c>
      <c r="D1277">
        <v>1.480585</v>
      </c>
      <c r="E1277">
        <v>1.523655</v>
      </c>
      <c r="F1277">
        <v>-4.30696E-2</v>
      </c>
      <c r="G1277">
        <v>76</v>
      </c>
      <c r="H1277">
        <v>-1.254443</v>
      </c>
      <c r="I1277">
        <v>-0.53875390000000001</v>
      </c>
      <c r="J1277">
        <v>-4.30696E-2</v>
      </c>
      <c r="K1277">
        <v>0.45261459999999998</v>
      </c>
      <c r="L1277">
        <v>1.168304</v>
      </c>
      <c r="M1277">
        <v>0.94523979999999996</v>
      </c>
      <c r="N1277">
        <v>0.89347840000000001</v>
      </c>
      <c r="O1277">
        <v>48</v>
      </c>
    </row>
    <row r="1278" spans="1:15">
      <c r="A1278" t="s">
        <v>50</v>
      </c>
      <c r="B1278" s="34">
        <v>40036</v>
      </c>
      <c r="C1278">
        <v>5</v>
      </c>
      <c r="D1278">
        <v>1.47156</v>
      </c>
      <c r="E1278">
        <v>1.5210699999999999</v>
      </c>
      <c r="F1278">
        <v>-4.9509600000000001E-2</v>
      </c>
      <c r="G1278">
        <v>75.5</v>
      </c>
      <c r="H1278">
        <v>-1.260883</v>
      </c>
      <c r="I1278">
        <v>-0.54519390000000001</v>
      </c>
      <c r="J1278">
        <v>-4.9509600000000001E-2</v>
      </c>
      <c r="K1278">
        <v>0.44617459999999998</v>
      </c>
      <c r="L1278">
        <v>1.161864</v>
      </c>
      <c r="M1278">
        <v>0.94523979999999996</v>
      </c>
      <c r="N1278">
        <v>0.89347840000000001</v>
      </c>
      <c r="O1278">
        <v>48</v>
      </c>
    </row>
    <row r="1279" spans="1:15">
      <c r="A1279" t="s">
        <v>50</v>
      </c>
      <c r="B1279" s="34">
        <v>40036</v>
      </c>
      <c r="C1279">
        <v>6</v>
      </c>
      <c r="D1279">
        <v>1.577051</v>
      </c>
      <c r="E1279">
        <v>1.657044</v>
      </c>
      <c r="F1279">
        <v>-7.9992499999999994E-2</v>
      </c>
      <c r="G1279">
        <v>74.5</v>
      </c>
      <c r="H1279">
        <v>-1.291366</v>
      </c>
      <c r="I1279">
        <v>-0.57567679999999999</v>
      </c>
      <c r="J1279">
        <v>-7.9992499999999994E-2</v>
      </c>
      <c r="K1279">
        <v>0.4156917</v>
      </c>
      <c r="L1279">
        <v>1.131381</v>
      </c>
      <c r="M1279">
        <v>0.94523979999999996</v>
      </c>
      <c r="N1279">
        <v>0.89347840000000001</v>
      </c>
      <c r="O1279">
        <v>48</v>
      </c>
    </row>
    <row r="1280" spans="1:15">
      <c r="A1280" t="s">
        <v>50</v>
      </c>
      <c r="B1280" s="34">
        <v>40036</v>
      </c>
      <c r="C1280">
        <v>7</v>
      </c>
      <c r="D1280">
        <v>1.3983620000000001</v>
      </c>
      <c r="E1280">
        <v>1.4478930000000001</v>
      </c>
      <c r="F1280">
        <v>-4.9530900000000003E-2</v>
      </c>
      <c r="G1280">
        <v>75</v>
      </c>
      <c r="H1280">
        <v>-1.260904</v>
      </c>
      <c r="I1280">
        <v>-0.54521509999999995</v>
      </c>
      <c r="J1280">
        <v>-4.9530900000000003E-2</v>
      </c>
      <c r="K1280">
        <v>0.44615339999999998</v>
      </c>
      <c r="L1280">
        <v>1.161843</v>
      </c>
      <c r="M1280">
        <v>0.94523979999999996</v>
      </c>
      <c r="N1280">
        <v>0.89347840000000001</v>
      </c>
      <c r="O1280">
        <v>48</v>
      </c>
    </row>
    <row r="1281" spans="1:15">
      <c r="A1281" t="s">
        <v>50</v>
      </c>
      <c r="B1281" s="34">
        <v>40036</v>
      </c>
      <c r="C1281">
        <v>8</v>
      </c>
      <c r="D1281">
        <v>1.5937600000000001</v>
      </c>
      <c r="E1281">
        <v>1.6203810000000001</v>
      </c>
      <c r="F1281">
        <v>-2.6620999999999999E-2</v>
      </c>
      <c r="G1281">
        <v>79</v>
      </c>
      <c r="H1281">
        <v>-1.237995</v>
      </c>
      <c r="I1281">
        <v>-0.52230520000000003</v>
      </c>
      <c r="J1281">
        <v>-2.6620999999999999E-2</v>
      </c>
      <c r="K1281">
        <v>0.46906330000000002</v>
      </c>
      <c r="L1281">
        <v>1.1847529999999999</v>
      </c>
      <c r="M1281">
        <v>0.94523979999999996</v>
      </c>
      <c r="N1281">
        <v>0.89347840000000001</v>
      </c>
      <c r="O1281">
        <v>48</v>
      </c>
    </row>
    <row r="1282" spans="1:15">
      <c r="A1282" t="s">
        <v>50</v>
      </c>
      <c r="B1282" s="34">
        <v>40036</v>
      </c>
      <c r="C1282">
        <v>9</v>
      </c>
      <c r="D1282">
        <v>2.017163</v>
      </c>
      <c r="E1282">
        <v>2.0300340000000001</v>
      </c>
      <c r="F1282">
        <v>-1.2870899999999999E-2</v>
      </c>
      <c r="G1282">
        <v>85</v>
      </c>
      <c r="H1282">
        <v>-1.224245</v>
      </c>
      <c r="I1282">
        <v>-0.50855519999999999</v>
      </c>
      <c r="J1282">
        <v>-1.2870899999999999E-2</v>
      </c>
      <c r="K1282">
        <v>0.4828133</v>
      </c>
      <c r="L1282">
        <v>1.1985030000000001</v>
      </c>
      <c r="M1282">
        <v>0.94523979999999996</v>
      </c>
      <c r="N1282">
        <v>0.89347840000000001</v>
      </c>
      <c r="O1282">
        <v>48</v>
      </c>
    </row>
    <row r="1283" spans="1:15">
      <c r="A1283" t="s">
        <v>50</v>
      </c>
      <c r="B1283" s="34">
        <v>40036</v>
      </c>
      <c r="C1283">
        <v>10</v>
      </c>
      <c r="D1283">
        <v>2.4946130000000002</v>
      </c>
      <c r="E1283">
        <v>2.5778729999999999</v>
      </c>
      <c r="F1283">
        <v>-8.3260399999999998E-2</v>
      </c>
      <c r="G1283">
        <v>89.5</v>
      </c>
      <c r="H1283">
        <v>-1.2946340000000001</v>
      </c>
      <c r="I1283">
        <v>-0.57894469999999998</v>
      </c>
      <c r="J1283">
        <v>-8.3260399999999998E-2</v>
      </c>
      <c r="K1283">
        <v>0.41242380000000001</v>
      </c>
      <c r="L1283">
        <v>1.1281129999999999</v>
      </c>
      <c r="M1283">
        <v>0.94523979999999996</v>
      </c>
      <c r="N1283">
        <v>0.89347840000000001</v>
      </c>
      <c r="O1283">
        <v>48</v>
      </c>
    </row>
    <row r="1284" spans="1:15">
      <c r="A1284" t="s">
        <v>50</v>
      </c>
      <c r="B1284" s="34">
        <v>40036</v>
      </c>
      <c r="C1284">
        <v>11</v>
      </c>
      <c r="D1284">
        <v>2.8619889999999999</v>
      </c>
      <c r="E1284">
        <v>2.8909750000000001</v>
      </c>
      <c r="F1284">
        <v>-2.8985299999999999E-2</v>
      </c>
      <c r="G1284">
        <v>92.5</v>
      </c>
      <c r="H1284">
        <v>-1.240359</v>
      </c>
      <c r="I1284">
        <v>-0.52466950000000001</v>
      </c>
      <c r="J1284">
        <v>-2.8985299999999999E-2</v>
      </c>
      <c r="K1284">
        <v>0.46669899999999997</v>
      </c>
      <c r="L1284">
        <v>1.182388</v>
      </c>
      <c r="M1284">
        <v>0.94523979999999996</v>
      </c>
      <c r="N1284">
        <v>0.89347840000000001</v>
      </c>
      <c r="O1284">
        <v>48</v>
      </c>
    </row>
    <row r="1285" spans="1:15">
      <c r="A1285" t="s">
        <v>50</v>
      </c>
      <c r="B1285" s="34">
        <v>40036</v>
      </c>
      <c r="C1285">
        <v>12</v>
      </c>
      <c r="D1285">
        <v>3.071123</v>
      </c>
      <c r="E1285">
        <v>3.1492200000000001</v>
      </c>
      <c r="F1285">
        <v>-7.8097E-2</v>
      </c>
      <c r="G1285">
        <v>94.5</v>
      </c>
      <c r="H1285">
        <v>-1.289471</v>
      </c>
      <c r="I1285">
        <v>-0.57378130000000005</v>
      </c>
      <c r="J1285">
        <v>-7.8097E-2</v>
      </c>
      <c r="K1285">
        <v>0.41758729999999999</v>
      </c>
      <c r="L1285">
        <v>1.1332770000000001</v>
      </c>
      <c r="M1285">
        <v>0.94523979999999996</v>
      </c>
      <c r="N1285">
        <v>0.89347840000000001</v>
      </c>
      <c r="O1285">
        <v>48</v>
      </c>
    </row>
    <row r="1286" spans="1:15">
      <c r="A1286" t="s">
        <v>50</v>
      </c>
      <c r="B1286" s="34">
        <v>40036</v>
      </c>
      <c r="C1286">
        <v>13</v>
      </c>
      <c r="D1286">
        <v>3.1689750000000001</v>
      </c>
      <c r="E1286">
        <v>3.2419989999999999</v>
      </c>
      <c r="F1286">
        <v>-7.30238E-2</v>
      </c>
      <c r="G1286">
        <v>96.5</v>
      </c>
      <c r="H1286">
        <v>-1.284397</v>
      </c>
      <c r="I1286">
        <v>-0.56870799999999999</v>
      </c>
      <c r="J1286">
        <v>-7.30238E-2</v>
      </c>
      <c r="K1286">
        <v>0.42266049999999999</v>
      </c>
      <c r="L1286">
        <v>1.13835</v>
      </c>
      <c r="M1286">
        <v>0.94523979999999996</v>
      </c>
      <c r="N1286">
        <v>0.89347840000000001</v>
      </c>
      <c r="O1286">
        <v>48</v>
      </c>
    </row>
    <row r="1287" spans="1:15">
      <c r="A1287" t="s">
        <v>50</v>
      </c>
      <c r="B1287" s="34">
        <v>40036</v>
      </c>
      <c r="C1287">
        <v>14</v>
      </c>
      <c r="D1287">
        <v>3.2574610000000002</v>
      </c>
      <c r="E1287">
        <v>3.264888</v>
      </c>
      <c r="F1287">
        <v>-7.4269999999999996E-3</v>
      </c>
      <c r="G1287">
        <v>98.5</v>
      </c>
      <c r="H1287">
        <v>-1.218801</v>
      </c>
      <c r="I1287">
        <v>-0.50311130000000004</v>
      </c>
      <c r="J1287">
        <v>-7.4269999999999996E-3</v>
      </c>
      <c r="K1287">
        <v>0.4882572</v>
      </c>
      <c r="L1287">
        <v>1.2039470000000001</v>
      </c>
      <c r="M1287">
        <v>0.94523979999999996</v>
      </c>
      <c r="N1287">
        <v>0.89347840000000001</v>
      </c>
      <c r="O1287">
        <v>48</v>
      </c>
    </row>
    <row r="1288" spans="1:15">
      <c r="A1288" t="s">
        <v>50</v>
      </c>
      <c r="B1288" s="34">
        <v>40036</v>
      </c>
      <c r="C1288">
        <v>15</v>
      </c>
      <c r="D1288">
        <v>3.213171</v>
      </c>
      <c r="E1288">
        <v>2.8746610000000001</v>
      </c>
      <c r="F1288">
        <v>0.33850940000000002</v>
      </c>
      <c r="G1288">
        <v>99.5</v>
      </c>
      <c r="H1288">
        <v>-0.87286419999999998</v>
      </c>
      <c r="I1288">
        <v>-0.1571748</v>
      </c>
      <c r="J1288">
        <v>0.33850940000000002</v>
      </c>
      <c r="K1288">
        <v>0.83419370000000004</v>
      </c>
      <c r="L1288">
        <v>1.5498829999999999</v>
      </c>
      <c r="M1288">
        <v>0.94523979999999996</v>
      </c>
      <c r="N1288">
        <v>0.89347840000000001</v>
      </c>
      <c r="O1288">
        <v>48</v>
      </c>
    </row>
    <row r="1289" spans="1:15">
      <c r="A1289" t="s">
        <v>50</v>
      </c>
      <c r="B1289" s="34">
        <v>40036</v>
      </c>
      <c r="C1289">
        <v>16</v>
      </c>
      <c r="D1289">
        <v>3.1638190000000002</v>
      </c>
      <c r="E1289">
        <v>2.7391860000000001</v>
      </c>
      <c r="F1289">
        <v>0.42463230000000002</v>
      </c>
      <c r="G1289">
        <v>101</v>
      </c>
      <c r="H1289">
        <v>-0.78674129999999998</v>
      </c>
      <c r="I1289">
        <v>-7.1051900000000001E-2</v>
      </c>
      <c r="J1289">
        <v>0.42463230000000002</v>
      </c>
      <c r="K1289">
        <v>0.92031660000000004</v>
      </c>
      <c r="L1289">
        <v>1.6360060000000001</v>
      </c>
      <c r="M1289">
        <v>0.94523979999999996</v>
      </c>
      <c r="N1289">
        <v>0.89347840000000001</v>
      </c>
      <c r="O1289">
        <v>48</v>
      </c>
    </row>
    <row r="1290" spans="1:15">
      <c r="A1290" t="s">
        <v>50</v>
      </c>
      <c r="B1290" s="34">
        <v>40036</v>
      </c>
      <c r="C1290">
        <v>17</v>
      </c>
      <c r="D1290">
        <v>3.0675729999999999</v>
      </c>
      <c r="E1290">
        <v>2.4346009999999998</v>
      </c>
      <c r="F1290">
        <v>0.63297179999999997</v>
      </c>
      <c r="G1290">
        <v>101.5</v>
      </c>
      <c r="H1290">
        <v>-0.57840190000000002</v>
      </c>
      <c r="I1290">
        <v>0.13728750000000001</v>
      </c>
      <c r="J1290">
        <v>0.63297179999999997</v>
      </c>
      <c r="K1290">
        <v>1.1286560000000001</v>
      </c>
      <c r="L1290">
        <v>1.8443449999999999</v>
      </c>
      <c r="M1290">
        <v>0.94523979999999996</v>
      </c>
      <c r="N1290">
        <v>0.89347840000000001</v>
      </c>
      <c r="O1290">
        <v>48</v>
      </c>
    </row>
    <row r="1291" spans="1:15">
      <c r="A1291" t="s">
        <v>50</v>
      </c>
      <c r="B1291" s="34">
        <v>40036</v>
      </c>
      <c r="C1291">
        <v>18</v>
      </c>
      <c r="D1291">
        <v>2.8238539999999999</v>
      </c>
      <c r="E1291">
        <v>2.2622360000000001</v>
      </c>
      <c r="F1291">
        <v>0.5616179</v>
      </c>
      <c r="G1291">
        <v>102</v>
      </c>
      <c r="H1291">
        <v>-0.64975570000000005</v>
      </c>
      <c r="I1291">
        <v>6.5933699999999998E-2</v>
      </c>
      <c r="J1291">
        <v>0.5616179</v>
      </c>
      <c r="K1291">
        <v>1.057302</v>
      </c>
      <c r="L1291">
        <v>1.7729919999999999</v>
      </c>
      <c r="M1291">
        <v>0.94523979999999996</v>
      </c>
      <c r="N1291">
        <v>0.89347840000000001</v>
      </c>
      <c r="O1291">
        <v>48</v>
      </c>
    </row>
    <row r="1292" spans="1:15">
      <c r="A1292" t="s">
        <v>50</v>
      </c>
      <c r="B1292" s="34">
        <v>40036</v>
      </c>
      <c r="C1292">
        <v>19</v>
      </c>
      <c r="D1292">
        <v>2.4568829999999999</v>
      </c>
      <c r="E1292">
        <v>2.6528360000000002</v>
      </c>
      <c r="F1292">
        <v>-0.19595360000000001</v>
      </c>
      <c r="G1292">
        <v>100.5</v>
      </c>
      <c r="H1292">
        <v>-1.407327</v>
      </c>
      <c r="I1292">
        <v>-0.69163790000000003</v>
      </c>
      <c r="J1292">
        <v>-0.19595360000000001</v>
      </c>
      <c r="K1292">
        <v>0.29973060000000001</v>
      </c>
      <c r="L1292">
        <v>1.01542</v>
      </c>
      <c r="M1292">
        <v>0.94523979999999996</v>
      </c>
      <c r="N1292">
        <v>0.89347840000000001</v>
      </c>
      <c r="O1292">
        <v>48</v>
      </c>
    </row>
    <row r="1293" spans="1:15">
      <c r="A1293" t="s">
        <v>50</v>
      </c>
      <c r="B1293" s="34">
        <v>40036</v>
      </c>
      <c r="C1293">
        <v>20</v>
      </c>
      <c r="D1293">
        <v>2.2105839999999999</v>
      </c>
      <c r="E1293">
        <v>2.0168659999999998</v>
      </c>
      <c r="F1293">
        <v>0.19371869999999999</v>
      </c>
      <c r="G1293">
        <v>97</v>
      </c>
      <c r="H1293">
        <v>-1.017655</v>
      </c>
      <c r="I1293">
        <v>-0.3019656</v>
      </c>
      <c r="J1293">
        <v>0.19371869999999999</v>
      </c>
      <c r="K1293">
        <v>0.68940290000000004</v>
      </c>
      <c r="L1293">
        <v>1.405092</v>
      </c>
      <c r="M1293">
        <v>0.94523979999999996</v>
      </c>
      <c r="N1293">
        <v>0.89347840000000001</v>
      </c>
      <c r="O1293">
        <v>48</v>
      </c>
    </row>
    <row r="1294" spans="1:15">
      <c r="A1294" t="s">
        <v>50</v>
      </c>
      <c r="B1294" s="34">
        <v>40036</v>
      </c>
      <c r="C1294">
        <v>21</v>
      </c>
      <c r="D1294">
        <v>2.3672819999999999</v>
      </c>
      <c r="E1294">
        <v>2.213444</v>
      </c>
      <c r="F1294">
        <v>0.15383849999999999</v>
      </c>
      <c r="G1294">
        <v>94.5</v>
      </c>
      <c r="H1294">
        <v>-1.0575349999999999</v>
      </c>
      <c r="I1294">
        <v>-0.34184579999999998</v>
      </c>
      <c r="J1294">
        <v>0.15383849999999999</v>
      </c>
      <c r="K1294">
        <v>0.64952279999999996</v>
      </c>
      <c r="L1294">
        <v>1.3652120000000001</v>
      </c>
      <c r="M1294">
        <v>0.94523979999999996</v>
      </c>
      <c r="N1294">
        <v>0.89347840000000001</v>
      </c>
      <c r="O1294">
        <v>48</v>
      </c>
    </row>
    <row r="1295" spans="1:15">
      <c r="A1295" t="s">
        <v>50</v>
      </c>
      <c r="B1295" s="34">
        <v>40036</v>
      </c>
      <c r="C1295">
        <v>22</v>
      </c>
      <c r="D1295">
        <v>2.204634</v>
      </c>
      <c r="E1295">
        <v>2.1414300000000002</v>
      </c>
      <c r="F1295">
        <v>6.3204499999999997E-2</v>
      </c>
      <c r="G1295">
        <v>92</v>
      </c>
      <c r="H1295">
        <v>-1.148169</v>
      </c>
      <c r="I1295">
        <v>-0.43247980000000003</v>
      </c>
      <c r="J1295">
        <v>6.3204499999999997E-2</v>
      </c>
      <c r="K1295">
        <v>0.55888870000000002</v>
      </c>
      <c r="L1295">
        <v>1.274578</v>
      </c>
      <c r="M1295">
        <v>0.94523979999999996</v>
      </c>
      <c r="N1295">
        <v>0.89347840000000001</v>
      </c>
      <c r="O1295">
        <v>48</v>
      </c>
    </row>
    <row r="1296" spans="1:15">
      <c r="A1296" t="s">
        <v>50</v>
      </c>
      <c r="B1296" s="34">
        <v>40036</v>
      </c>
      <c r="C1296">
        <v>23</v>
      </c>
      <c r="D1296">
        <v>1.914617</v>
      </c>
      <c r="E1296">
        <v>1.8495779999999999</v>
      </c>
      <c r="F1296">
        <v>6.5039E-2</v>
      </c>
      <c r="G1296">
        <v>88.5</v>
      </c>
      <c r="H1296">
        <v>-1.1463350000000001</v>
      </c>
      <c r="I1296">
        <v>-0.43064530000000001</v>
      </c>
      <c r="J1296">
        <v>6.5039E-2</v>
      </c>
      <c r="K1296">
        <v>0.56072319999999998</v>
      </c>
      <c r="L1296">
        <v>1.276413</v>
      </c>
      <c r="M1296">
        <v>0.94523979999999996</v>
      </c>
      <c r="N1296">
        <v>0.89347840000000001</v>
      </c>
      <c r="O1296">
        <v>48</v>
      </c>
    </row>
    <row r="1297" spans="1:15">
      <c r="A1297" t="s">
        <v>50</v>
      </c>
      <c r="B1297" s="34">
        <v>40036</v>
      </c>
      <c r="C1297">
        <v>24</v>
      </c>
      <c r="D1297">
        <v>1.703778</v>
      </c>
      <c r="E1297">
        <v>1.7068909999999999</v>
      </c>
      <c r="F1297">
        <v>-3.1134000000000001E-3</v>
      </c>
      <c r="G1297">
        <v>85.5</v>
      </c>
      <c r="H1297">
        <v>-1.2144870000000001</v>
      </c>
      <c r="I1297">
        <v>-0.49879770000000001</v>
      </c>
      <c r="J1297">
        <v>-3.1134000000000001E-3</v>
      </c>
      <c r="K1297">
        <v>0.49257079999999998</v>
      </c>
      <c r="L1297">
        <v>1.2082599999999999</v>
      </c>
      <c r="M1297">
        <v>0.94523979999999996</v>
      </c>
      <c r="N1297">
        <v>0.89347840000000001</v>
      </c>
      <c r="O1297">
        <v>48</v>
      </c>
    </row>
    <row r="1298" spans="1:15">
      <c r="A1298" t="s">
        <v>50</v>
      </c>
      <c r="B1298" s="34">
        <v>40043</v>
      </c>
      <c r="C1298">
        <v>1</v>
      </c>
      <c r="D1298">
        <v>1.6212500000000001</v>
      </c>
      <c r="E1298">
        <v>1.6373279999999999</v>
      </c>
      <c r="F1298">
        <v>-1.6078499999999999E-2</v>
      </c>
      <c r="G1298">
        <v>79.5</v>
      </c>
      <c r="H1298">
        <v>-1.227452</v>
      </c>
      <c r="I1298">
        <v>-0.51176279999999996</v>
      </c>
      <c r="J1298">
        <v>-1.6078499999999999E-2</v>
      </c>
      <c r="K1298">
        <v>0.47960570000000002</v>
      </c>
      <c r="L1298">
        <v>1.195295</v>
      </c>
      <c r="M1298">
        <v>0.94523979999999996</v>
      </c>
      <c r="N1298">
        <v>0.89347840000000001</v>
      </c>
      <c r="O1298">
        <v>48</v>
      </c>
    </row>
    <row r="1299" spans="1:15">
      <c r="A1299" t="s">
        <v>50</v>
      </c>
      <c r="B1299" s="34">
        <v>40043</v>
      </c>
      <c r="C1299">
        <v>2</v>
      </c>
      <c r="D1299">
        <v>1.5437959999999999</v>
      </c>
      <c r="E1299">
        <v>1.55566</v>
      </c>
      <c r="F1299">
        <v>-1.18642E-2</v>
      </c>
      <c r="G1299">
        <v>76.5</v>
      </c>
      <c r="H1299">
        <v>-1.223238</v>
      </c>
      <c r="I1299">
        <v>-0.50754849999999996</v>
      </c>
      <c r="J1299">
        <v>-1.18642E-2</v>
      </c>
      <c r="K1299">
        <v>0.48382009999999998</v>
      </c>
      <c r="L1299">
        <v>1.1995089999999999</v>
      </c>
      <c r="M1299">
        <v>0.94523979999999996</v>
      </c>
      <c r="N1299">
        <v>0.89347840000000001</v>
      </c>
      <c r="O1299">
        <v>48</v>
      </c>
    </row>
    <row r="1300" spans="1:15">
      <c r="A1300" t="s">
        <v>50</v>
      </c>
      <c r="B1300" s="34">
        <v>40043</v>
      </c>
      <c r="C1300">
        <v>3</v>
      </c>
      <c r="D1300">
        <v>1.4794799999999999</v>
      </c>
      <c r="E1300">
        <v>1.552306</v>
      </c>
      <c r="F1300">
        <v>-7.2826299999999997E-2</v>
      </c>
      <c r="G1300">
        <v>74.5</v>
      </c>
      <c r="H1300">
        <v>-1.2842</v>
      </c>
      <c r="I1300">
        <v>-0.56851059999999998</v>
      </c>
      <c r="J1300">
        <v>-7.2826299999999997E-2</v>
      </c>
      <c r="K1300">
        <v>0.42285790000000001</v>
      </c>
      <c r="L1300">
        <v>1.138547</v>
      </c>
      <c r="M1300">
        <v>0.94523979999999996</v>
      </c>
      <c r="N1300">
        <v>0.89347840000000001</v>
      </c>
      <c r="O1300">
        <v>48</v>
      </c>
    </row>
    <row r="1301" spans="1:15">
      <c r="A1301" t="s">
        <v>50</v>
      </c>
      <c r="B1301" s="34">
        <v>40043</v>
      </c>
      <c r="C1301">
        <v>4</v>
      </c>
      <c r="D1301">
        <v>1.454421</v>
      </c>
      <c r="E1301">
        <v>1.487941</v>
      </c>
      <c r="F1301">
        <v>-3.3520000000000001E-2</v>
      </c>
      <c r="G1301">
        <v>73</v>
      </c>
      <c r="H1301">
        <v>-1.2448939999999999</v>
      </c>
      <c r="I1301">
        <v>-0.52920420000000001</v>
      </c>
      <c r="J1301">
        <v>-3.3520000000000001E-2</v>
      </c>
      <c r="K1301">
        <v>0.46216429999999997</v>
      </c>
      <c r="L1301">
        <v>1.177854</v>
      </c>
      <c r="M1301">
        <v>0.94523979999999996</v>
      </c>
      <c r="N1301">
        <v>0.89347840000000001</v>
      </c>
      <c r="O1301">
        <v>48</v>
      </c>
    </row>
    <row r="1302" spans="1:15">
      <c r="A1302" t="s">
        <v>50</v>
      </c>
      <c r="B1302" s="34">
        <v>40043</v>
      </c>
      <c r="C1302">
        <v>5</v>
      </c>
      <c r="D1302">
        <v>1.427651</v>
      </c>
      <c r="E1302">
        <v>1.455665</v>
      </c>
      <c r="F1302">
        <v>-2.8014000000000001E-2</v>
      </c>
      <c r="G1302">
        <v>71.5</v>
      </c>
      <c r="H1302">
        <v>-1.2393879999999999</v>
      </c>
      <c r="I1302">
        <v>-0.52369829999999995</v>
      </c>
      <c r="J1302">
        <v>-2.8014000000000001E-2</v>
      </c>
      <c r="K1302">
        <v>0.46767029999999998</v>
      </c>
      <c r="L1302">
        <v>1.18336</v>
      </c>
      <c r="M1302">
        <v>0.94523979999999996</v>
      </c>
      <c r="N1302">
        <v>0.89347840000000001</v>
      </c>
      <c r="O1302">
        <v>48</v>
      </c>
    </row>
    <row r="1303" spans="1:15">
      <c r="A1303" t="s">
        <v>50</v>
      </c>
      <c r="B1303" s="34">
        <v>40043</v>
      </c>
      <c r="C1303">
        <v>6</v>
      </c>
      <c r="D1303">
        <v>1.566592</v>
      </c>
      <c r="E1303">
        <v>1.581324</v>
      </c>
      <c r="F1303">
        <v>-1.47326E-2</v>
      </c>
      <c r="G1303">
        <v>70</v>
      </c>
      <c r="H1303">
        <v>-1.2261059999999999</v>
      </c>
      <c r="I1303">
        <v>-0.51041689999999995</v>
      </c>
      <c r="J1303">
        <v>-1.47326E-2</v>
      </c>
      <c r="K1303">
        <v>0.48095159999999998</v>
      </c>
      <c r="L1303">
        <v>1.1966410000000001</v>
      </c>
      <c r="M1303">
        <v>0.94523979999999996</v>
      </c>
      <c r="N1303">
        <v>0.89347840000000001</v>
      </c>
      <c r="O1303">
        <v>48</v>
      </c>
    </row>
    <row r="1304" spans="1:15">
      <c r="A1304" t="s">
        <v>50</v>
      </c>
      <c r="B1304" s="34">
        <v>40043</v>
      </c>
      <c r="C1304">
        <v>7</v>
      </c>
      <c r="D1304">
        <v>1.485357</v>
      </c>
      <c r="E1304">
        <v>1.4838750000000001</v>
      </c>
      <c r="F1304">
        <v>1.4817999999999999E-3</v>
      </c>
      <c r="G1304">
        <v>70</v>
      </c>
      <c r="H1304">
        <v>-1.209892</v>
      </c>
      <c r="I1304">
        <v>-0.49420239999999999</v>
      </c>
      <c r="J1304">
        <v>1.4817999999999999E-3</v>
      </c>
      <c r="K1304">
        <v>0.4971661</v>
      </c>
      <c r="L1304">
        <v>1.212855</v>
      </c>
      <c r="M1304">
        <v>0.94523979999999996</v>
      </c>
      <c r="N1304">
        <v>0.89347840000000001</v>
      </c>
      <c r="O1304">
        <v>48</v>
      </c>
    </row>
    <row r="1305" spans="1:15">
      <c r="A1305" t="s">
        <v>50</v>
      </c>
      <c r="B1305" s="34">
        <v>40043</v>
      </c>
      <c r="C1305">
        <v>8</v>
      </c>
      <c r="D1305">
        <v>1.547315</v>
      </c>
      <c r="E1305">
        <v>1.5276620000000001</v>
      </c>
      <c r="F1305">
        <v>1.9653400000000001E-2</v>
      </c>
      <c r="G1305">
        <v>70.5</v>
      </c>
      <c r="H1305">
        <v>-1.1917199999999999</v>
      </c>
      <c r="I1305">
        <v>-0.47603089999999998</v>
      </c>
      <c r="J1305">
        <v>1.9653400000000001E-2</v>
      </c>
      <c r="K1305">
        <v>0.51533759999999995</v>
      </c>
      <c r="L1305">
        <v>1.2310270000000001</v>
      </c>
      <c r="M1305">
        <v>0.94523979999999996</v>
      </c>
      <c r="N1305">
        <v>0.89347840000000001</v>
      </c>
      <c r="O1305">
        <v>48</v>
      </c>
    </row>
    <row r="1306" spans="1:15">
      <c r="A1306" t="s">
        <v>50</v>
      </c>
      <c r="B1306" s="34">
        <v>40043</v>
      </c>
      <c r="C1306">
        <v>9</v>
      </c>
      <c r="D1306">
        <v>1.93143</v>
      </c>
      <c r="E1306">
        <v>1.7453339999999999</v>
      </c>
      <c r="F1306">
        <v>0.18609629999999999</v>
      </c>
      <c r="G1306">
        <v>74.5</v>
      </c>
      <c r="H1306">
        <v>-1.025277</v>
      </c>
      <c r="I1306">
        <v>-0.30958799999999997</v>
      </c>
      <c r="J1306">
        <v>0.18609629999999999</v>
      </c>
      <c r="K1306">
        <v>0.68178059999999996</v>
      </c>
      <c r="L1306">
        <v>1.39747</v>
      </c>
      <c r="M1306">
        <v>0.94523979999999996</v>
      </c>
      <c r="N1306">
        <v>0.89347840000000001</v>
      </c>
      <c r="O1306">
        <v>48</v>
      </c>
    </row>
    <row r="1307" spans="1:15">
      <c r="A1307" t="s">
        <v>50</v>
      </c>
      <c r="B1307" s="34">
        <v>40043</v>
      </c>
      <c r="C1307">
        <v>10</v>
      </c>
      <c r="D1307">
        <v>2.3618939999999999</v>
      </c>
      <c r="E1307">
        <v>2.2896010000000002</v>
      </c>
      <c r="F1307">
        <v>7.2292200000000001E-2</v>
      </c>
      <c r="G1307">
        <v>79.5</v>
      </c>
      <c r="H1307">
        <v>-1.139081</v>
      </c>
      <c r="I1307">
        <v>-0.42339199999999999</v>
      </c>
      <c r="J1307">
        <v>7.2292200000000001E-2</v>
      </c>
      <c r="K1307">
        <v>0.5679765</v>
      </c>
      <c r="L1307">
        <v>1.283666</v>
      </c>
      <c r="M1307">
        <v>0.94523979999999996</v>
      </c>
      <c r="N1307">
        <v>0.89347840000000001</v>
      </c>
      <c r="O1307">
        <v>48</v>
      </c>
    </row>
    <row r="1308" spans="1:15">
      <c r="A1308" t="s">
        <v>50</v>
      </c>
      <c r="B1308" s="34">
        <v>40043</v>
      </c>
      <c r="C1308">
        <v>11</v>
      </c>
      <c r="D1308">
        <v>2.678464</v>
      </c>
      <c r="E1308">
        <v>2.6355029999999999</v>
      </c>
      <c r="F1308">
        <v>4.2960699999999998E-2</v>
      </c>
      <c r="G1308">
        <v>84</v>
      </c>
      <c r="H1308">
        <v>-1.1684129999999999</v>
      </c>
      <c r="I1308">
        <v>-0.4527236</v>
      </c>
      <c r="J1308">
        <v>4.2960699999999998E-2</v>
      </c>
      <c r="K1308">
        <v>0.53864489999999998</v>
      </c>
      <c r="L1308">
        <v>1.2543340000000001</v>
      </c>
      <c r="M1308">
        <v>0.94523979999999996</v>
      </c>
      <c r="N1308">
        <v>0.89347840000000001</v>
      </c>
      <c r="O1308">
        <v>48</v>
      </c>
    </row>
    <row r="1309" spans="1:15">
      <c r="A1309" t="s">
        <v>50</v>
      </c>
      <c r="B1309" s="34">
        <v>40043</v>
      </c>
      <c r="C1309">
        <v>12</v>
      </c>
      <c r="D1309">
        <v>2.9118689999999998</v>
      </c>
      <c r="E1309">
        <v>2.955152</v>
      </c>
      <c r="F1309">
        <v>-4.3282500000000002E-2</v>
      </c>
      <c r="G1309">
        <v>88</v>
      </c>
      <c r="H1309">
        <v>-1.254656</v>
      </c>
      <c r="I1309">
        <v>-0.53896670000000002</v>
      </c>
      <c r="J1309">
        <v>-4.3282500000000002E-2</v>
      </c>
      <c r="K1309">
        <v>0.45240180000000002</v>
      </c>
      <c r="L1309">
        <v>1.168091</v>
      </c>
      <c r="M1309">
        <v>0.94523979999999996</v>
      </c>
      <c r="N1309">
        <v>0.89347840000000001</v>
      </c>
      <c r="O1309">
        <v>48</v>
      </c>
    </row>
    <row r="1310" spans="1:15">
      <c r="A1310" t="s">
        <v>50</v>
      </c>
      <c r="B1310" s="34">
        <v>40043</v>
      </c>
      <c r="C1310">
        <v>13</v>
      </c>
      <c r="D1310">
        <v>3.0837680000000001</v>
      </c>
      <c r="E1310">
        <v>3.1554709999999999</v>
      </c>
      <c r="F1310">
        <v>-7.1703000000000003E-2</v>
      </c>
      <c r="G1310">
        <v>92</v>
      </c>
      <c r="H1310">
        <v>-1.283077</v>
      </c>
      <c r="I1310">
        <v>-0.56738719999999998</v>
      </c>
      <c r="J1310">
        <v>-7.1703000000000003E-2</v>
      </c>
      <c r="K1310">
        <v>0.4239812</v>
      </c>
      <c r="L1310">
        <v>1.1396710000000001</v>
      </c>
      <c r="M1310">
        <v>0.94523979999999996</v>
      </c>
      <c r="N1310">
        <v>0.89347840000000001</v>
      </c>
      <c r="O1310">
        <v>48</v>
      </c>
    </row>
    <row r="1311" spans="1:15">
      <c r="A1311" t="s">
        <v>50</v>
      </c>
      <c r="B1311" s="34">
        <v>40043</v>
      </c>
      <c r="C1311">
        <v>14</v>
      </c>
      <c r="D1311">
        <v>3.1711339999999999</v>
      </c>
      <c r="E1311">
        <v>3.2142879999999998</v>
      </c>
      <c r="F1311">
        <v>-4.3154100000000001E-2</v>
      </c>
      <c r="G1311">
        <v>94.5</v>
      </c>
      <c r="H1311">
        <v>-1.2545280000000001</v>
      </c>
      <c r="I1311">
        <v>-0.53883840000000005</v>
      </c>
      <c r="J1311">
        <v>-4.3154100000000001E-2</v>
      </c>
      <c r="K1311">
        <v>0.45253009999999999</v>
      </c>
      <c r="L1311">
        <v>1.1682189999999999</v>
      </c>
      <c r="M1311">
        <v>0.94523979999999996</v>
      </c>
      <c r="N1311">
        <v>0.89347840000000001</v>
      </c>
      <c r="O1311">
        <v>48</v>
      </c>
    </row>
    <row r="1312" spans="1:15">
      <c r="A1312" t="s">
        <v>50</v>
      </c>
      <c r="B1312" s="34">
        <v>40043</v>
      </c>
      <c r="C1312">
        <v>15</v>
      </c>
      <c r="D1312">
        <v>3.1471529999999999</v>
      </c>
      <c r="E1312">
        <v>2.7802340000000001</v>
      </c>
      <c r="F1312">
        <v>0.3669192</v>
      </c>
      <c r="G1312">
        <v>96.5</v>
      </c>
      <c r="H1312">
        <v>-0.8444545</v>
      </c>
      <c r="I1312">
        <v>-0.12876509999999999</v>
      </c>
      <c r="J1312">
        <v>0.3669192</v>
      </c>
      <c r="K1312">
        <v>0.86260340000000002</v>
      </c>
      <c r="L1312">
        <v>1.5782929999999999</v>
      </c>
      <c r="M1312">
        <v>0.94523979999999996</v>
      </c>
      <c r="N1312">
        <v>0.89347840000000001</v>
      </c>
      <c r="O1312">
        <v>48</v>
      </c>
    </row>
    <row r="1313" spans="1:15">
      <c r="A1313" t="s">
        <v>50</v>
      </c>
      <c r="B1313" s="34">
        <v>40043</v>
      </c>
      <c r="C1313">
        <v>16</v>
      </c>
      <c r="D1313">
        <v>3.0918519999999998</v>
      </c>
      <c r="E1313">
        <v>2.6815009999999999</v>
      </c>
      <c r="F1313">
        <v>0.41035100000000002</v>
      </c>
      <c r="G1313">
        <v>98</v>
      </c>
      <c r="H1313">
        <v>-0.80102260000000003</v>
      </c>
      <c r="I1313">
        <v>-8.5333300000000001E-2</v>
      </c>
      <c r="J1313">
        <v>0.41035100000000002</v>
      </c>
      <c r="K1313">
        <v>0.90603520000000004</v>
      </c>
      <c r="L1313">
        <v>1.6217250000000001</v>
      </c>
      <c r="M1313">
        <v>0.94523979999999996</v>
      </c>
      <c r="N1313">
        <v>0.89347840000000001</v>
      </c>
      <c r="O1313">
        <v>48</v>
      </c>
    </row>
    <row r="1314" spans="1:15">
      <c r="A1314" t="s">
        <v>50</v>
      </c>
      <c r="B1314" s="34">
        <v>40043</v>
      </c>
      <c r="C1314">
        <v>17</v>
      </c>
      <c r="D1314">
        <v>2.9934270000000001</v>
      </c>
      <c r="E1314">
        <v>2.413786</v>
      </c>
      <c r="F1314">
        <v>0.57964159999999998</v>
      </c>
      <c r="G1314">
        <v>98.5</v>
      </c>
      <c r="H1314">
        <v>-0.63173199999999996</v>
      </c>
      <c r="I1314">
        <v>8.3957400000000001E-2</v>
      </c>
      <c r="J1314">
        <v>0.57964159999999998</v>
      </c>
      <c r="K1314">
        <v>1.075326</v>
      </c>
      <c r="L1314">
        <v>1.791015</v>
      </c>
      <c r="M1314">
        <v>0.94523979999999996</v>
      </c>
      <c r="N1314">
        <v>0.89347840000000001</v>
      </c>
      <c r="O1314">
        <v>48</v>
      </c>
    </row>
    <row r="1315" spans="1:15">
      <c r="A1315" t="s">
        <v>50</v>
      </c>
      <c r="B1315" s="34">
        <v>40043</v>
      </c>
      <c r="C1315">
        <v>18</v>
      </c>
      <c r="D1315">
        <v>2.772608</v>
      </c>
      <c r="E1315">
        <v>2.1985809999999999</v>
      </c>
      <c r="F1315">
        <v>0.57402790000000004</v>
      </c>
      <c r="G1315">
        <v>99</v>
      </c>
      <c r="H1315">
        <v>-0.63734570000000001</v>
      </c>
      <c r="I1315">
        <v>7.8343599999999999E-2</v>
      </c>
      <c r="J1315">
        <v>0.57402790000000004</v>
      </c>
      <c r="K1315">
        <v>1.069712</v>
      </c>
      <c r="L1315">
        <v>1.785401</v>
      </c>
      <c r="M1315">
        <v>0.94523979999999996</v>
      </c>
      <c r="N1315">
        <v>0.89347840000000001</v>
      </c>
      <c r="O1315">
        <v>48</v>
      </c>
    </row>
    <row r="1316" spans="1:15">
      <c r="A1316" t="s">
        <v>50</v>
      </c>
      <c r="B1316" s="34">
        <v>40043</v>
      </c>
      <c r="C1316">
        <v>19</v>
      </c>
      <c r="D1316">
        <v>2.402841</v>
      </c>
      <c r="E1316">
        <v>2.7541180000000001</v>
      </c>
      <c r="F1316">
        <v>-0.35127720000000001</v>
      </c>
      <c r="G1316">
        <v>98.5</v>
      </c>
      <c r="H1316">
        <v>-1.562651</v>
      </c>
      <c r="I1316">
        <v>-0.84696139999999998</v>
      </c>
      <c r="J1316">
        <v>-0.35127720000000001</v>
      </c>
      <c r="K1316">
        <v>0.14440700000000001</v>
      </c>
      <c r="L1316">
        <v>0.86009639999999998</v>
      </c>
      <c r="M1316">
        <v>0.94523979999999996</v>
      </c>
      <c r="N1316">
        <v>0.89347840000000001</v>
      </c>
      <c r="O1316">
        <v>48</v>
      </c>
    </row>
    <row r="1317" spans="1:15">
      <c r="A1317" t="s">
        <v>50</v>
      </c>
      <c r="B1317" s="34">
        <v>40043</v>
      </c>
      <c r="C1317">
        <v>20</v>
      </c>
      <c r="D1317">
        <v>2.1996099999999998</v>
      </c>
      <c r="E1317">
        <v>2.0606939999999998</v>
      </c>
      <c r="F1317">
        <v>0.1389164</v>
      </c>
      <c r="G1317">
        <v>96</v>
      </c>
      <c r="H1317">
        <v>-1.072457</v>
      </c>
      <c r="I1317">
        <v>-0.35676790000000003</v>
      </c>
      <c r="J1317">
        <v>0.1389164</v>
      </c>
      <c r="K1317">
        <v>0.63460059999999996</v>
      </c>
      <c r="L1317">
        <v>1.35029</v>
      </c>
      <c r="M1317">
        <v>0.94523979999999996</v>
      </c>
      <c r="N1317">
        <v>0.89347840000000001</v>
      </c>
      <c r="O1317">
        <v>48</v>
      </c>
    </row>
    <row r="1318" spans="1:15">
      <c r="A1318" t="s">
        <v>50</v>
      </c>
      <c r="B1318" s="34">
        <v>40043</v>
      </c>
      <c r="C1318">
        <v>21</v>
      </c>
      <c r="D1318">
        <v>2.3388819999999999</v>
      </c>
      <c r="E1318">
        <v>2.245069</v>
      </c>
      <c r="F1318">
        <v>9.3812900000000005E-2</v>
      </c>
      <c r="G1318">
        <v>92.5</v>
      </c>
      <c r="H1318">
        <v>-1.117561</v>
      </c>
      <c r="I1318">
        <v>-0.40187139999999999</v>
      </c>
      <c r="J1318">
        <v>9.3812900000000005E-2</v>
      </c>
      <c r="K1318">
        <v>0.5894971</v>
      </c>
      <c r="L1318">
        <v>1.3051870000000001</v>
      </c>
      <c r="M1318">
        <v>0.94523979999999996</v>
      </c>
      <c r="N1318">
        <v>0.89347840000000001</v>
      </c>
      <c r="O1318">
        <v>48</v>
      </c>
    </row>
    <row r="1319" spans="1:15">
      <c r="A1319" t="s">
        <v>50</v>
      </c>
      <c r="B1319" s="34">
        <v>40043</v>
      </c>
      <c r="C1319">
        <v>22</v>
      </c>
      <c r="D1319">
        <v>2.1358100000000002</v>
      </c>
      <c r="E1319">
        <v>2.1224940000000001</v>
      </c>
      <c r="F1319">
        <v>1.3316E-2</v>
      </c>
      <c r="G1319">
        <v>89</v>
      </c>
      <c r="H1319">
        <v>-1.1980580000000001</v>
      </c>
      <c r="I1319">
        <v>-0.48236830000000003</v>
      </c>
      <c r="J1319">
        <v>1.3316E-2</v>
      </c>
      <c r="K1319">
        <v>0.50900020000000001</v>
      </c>
      <c r="L1319">
        <v>1.2246900000000001</v>
      </c>
      <c r="M1319">
        <v>0.94523979999999996</v>
      </c>
      <c r="N1319">
        <v>0.89347840000000001</v>
      </c>
      <c r="O1319">
        <v>48</v>
      </c>
    </row>
    <row r="1320" spans="1:15">
      <c r="A1320" t="s">
        <v>50</v>
      </c>
      <c r="B1320" s="34">
        <v>40043</v>
      </c>
      <c r="C1320">
        <v>23</v>
      </c>
      <c r="D1320">
        <v>1.8635280000000001</v>
      </c>
      <c r="E1320">
        <v>1.851586</v>
      </c>
      <c r="F1320">
        <v>1.1941200000000001E-2</v>
      </c>
      <c r="G1320">
        <v>86.5</v>
      </c>
      <c r="H1320">
        <v>-1.1994320000000001</v>
      </c>
      <c r="I1320">
        <v>-0.48374309999999998</v>
      </c>
      <c r="J1320">
        <v>1.1941200000000001E-2</v>
      </c>
      <c r="K1320">
        <v>0.50762549999999995</v>
      </c>
      <c r="L1320">
        <v>1.2233149999999999</v>
      </c>
      <c r="M1320">
        <v>0.94523979999999996</v>
      </c>
      <c r="N1320">
        <v>0.89347840000000001</v>
      </c>
      <c r="O1320">
        <v>48</v>
      </c>
    </row>
    <row r="1321" spans="1:15">
      <c r="A1321" t="s">
        <v>50</v>
      </c>
      <c r="B1321" s="34">
        <v>40043</v>
      </c>
      <c r="C1321">
        <v>24</v>
      </c>
      <c r="D1321">
        <v>1.774467</v>
      </c>
      <c r="E1321">
        <v>1.770699</v>
      </c>
      <c r="F1321">
        <v>3.7677000000000001E-3</v>
      </c>
      <c r="G1321">
        <v>84</v>
      </c>
      <c r="H1321">
        <v>-1.207606</v>
      </c>
      <c r="I1321">
        <v>-0.49191649999999998</v>
      </c>
      <c r="J1321">
        <v>3.7677000000000001E-3</v>
      </c>
      <c r="K1321">
        <v>0.49945200000000001</v>
      </c>
      <c r="L1321">
        <v>1.215141</v>
      </c>
      <c r="M1321">
        <v>0.94523979999999996</v>
      </c>
      <c r="N1321">
        <v>0.89347840000000001</v>
      </c>
      <c r="O1321">
        <v>48</v>
      </c>
    </row>
    <row r="1322" spans="1:15">
      <c r="A1322" t="s">
        <v>50</v>
      </c>
      <c r="B1322" s="34">
        <v>40052</v>
      </c>
      <c r="C1322">
        <v>1</v>
      </c>
      <c r="D1322">
        <v>1.4709140000000001</v>
      </c>
      <c r="E1322">
        <v>1.49526</v>
      </c>
      <c r="F1322">
        <v>-2.4346E-2</v>
      </c>
      <c r="G1322">
        <v>78</v>
      </c>
      <c r="H1322">
        <v>-1.403178</v>
      </c>
      <c r="I1322">
        <v>-0.58855290000000005</v>
      </c>
      <c r="J1322">
        <v>-2.4346E-2</v>
      </c>
      <c r="K1322">
        <v>0.53986100000000004</v>
      </c>
      <c r="L1322">
        <v>1.3544860000000001</v>
      </c>
      <c r="M1322">
        <v>1.0759080000000001</v>
      </c>
      <c r="N1322">
        <v>1.1575789999999999</v>
      </c>
      <c r="O1322">
        <v>42</v>
      </c>
    </row>
    <row r="1323" spans="1:15">
      <c r="A1323" t="s">
        <v>50</v>
      </c>
      <c r="B1323" s="34">
        <v>40052</v>
      </c>
      <c r="C1323">
        <v>2</v>
      </c>
      <c r="D1323">
        <v>1.4158520000000001</v>
      </c>
      <c r="E1323">
        <v>1.446391</v>
      </c>
      <c r="F1323">
        <v>-3.0539E-2</v>
      </c>
      <c r="G1323">
        <v>77</v>
      </c>
      <c r="H1323">
        <v>-1.4093709999999999</v>
      </c>
      <c r="I1323">
        <v>-0.594746</v>
      </c>
      <c r="J1323">
        <v>-3.0539E-2</v>
      </c>
      <c r="K1323">
        <v>0.53366789999999997</v>
      </c>
      <c r="L1323">
        <v>1.348293</v>
      </c>
      <c r="M1323">
        <v>1.0759080000000001</v>
      </c>
      <c r="N1323">
        <v>1.1575789999999999</v>
      </c>
      <c r="O1323">
        <v>42</v>
      </c>
    </row>
    <row r="1324" spans="1:15">
      <c r="A1324" t="s">
        <v>50</v>
      </c>
      <c r="B1324" s="34">
        <v>40052</v>
      </c>
      <c r="C1324">
        <v>3</v>
      </c>
      <c r="D1324">
        <v>1.3719589999999999</v>
      </c>
      <c r="E1324">
        <v>1.4641630000000001</v>
      </c>
      <c r="F1324">
        <v>-9.2204099999999997E-2</v>
      </c>
      <c r="G1324">
        <v>77</v>
      </c>
      <c r="H1324">
        <v>-1.471036</v>
      </c>
      <c r="I1324">
        <v>-0.65641099999999997</v>
      </c>
      <c r="J1324">
        <v>-9.2204099999999997E-2</v>
      </c>
      <c r="K1324">
        <v>0.4720029</v>
      </c>
      <c r="L1324">
        <v>1.2866280000000001</v>
      </c>
      <c r="M1324">
        <v>1.0759080000000001</v>
      </c>
      <c r="N1324">
        <v>1.1575789999999999</v>
      </c>
      <c r="O1324">
        <v>42</v>
      </c>
    </row>
    <row r="1325" spans="1:15">
      <c r="A1325" t="s">
        <v>50</v>
      </c>
      <c r="B1325" s="34">
        <v>40052</v>
      </c>
      <c r="C1325">
        <v>4</v>
      </c>
      <c r="D1325">
        <v>1.3078810000000001</v>
      </c>
      <c r="E1325">
        <v>1.369939</v>
      </c>
      <c r="F1325">
        <v>-6.2057800000000003E-2</v>
      </c>
      <c r="G1325">
        <v>74</v>
      </c>
      <c r="H1325">
        <v>-1.44089</v>
      </c>
      <c r="I1325">
        <v>-0.62626470000000001</v>
      </c>
      <c r="J1325">
        <v>-6.2057800000000003E-2</v>
      </c>
      <c r="K1325">
        <v>0.50214919999999996</v>
      </c>
      <c r="L1325">
        <v>1.3167740000000001</v>
      </c>
      <c r="M1325">
        <v>1.0759080000000001</v>
      </c>
      <c r="N1325">
        <v>1.1575789999999999</v>
      </c>
      <c r="O1325">
        <v>42</v>
      </c>
    </row>
    <row r="1326" spans="1:15">
      <c r="A1326" t="s">
        <v>50</v>
      </c>
      <c r="B1326" s="34">
        <v>40052</v>
      </c>
      <c r="C1326">
        <v>5</v>
      </c>
      <c r="D1326">
        <v>1.2630490000000001</v>
      </c>
      <c r="E1326">
        <v>1.281326</v>
      </c>
      <c r="F1326">
        <v>-1.8277100000000001E-2</v>
      </c>
      <c r="G1326">
        <v>70</v>
      </c>
      <c r="H1326">
        <v>-1.3971089999999999</v>
      </c>
      <c r="I1326">
        <v>-0.58248409999999995</v>
      </c>
      <c r="J1326">
        <v>-1.8277100000000001E-2</v>
      </c>
      <c r="K1326">
        <v>0.54592980000000002</v>
      </c>
      <c r="L1326">
        <v>1.360555</v>
      </c>
      <c r="M1326">
        <v>1.0759080000000001</v>
      </c>
      <c r="N1326">
        <v>1.1575789999999999</v>
      </c>
      <c r="O1326">
        <v>42</v>
      </c>
    </row>
    <row r="1327" spans="1:15">
      <c r="A1327" t="s">
        <v>50</v>
      </c>
      <c r="B1327" s="34">
        <v>40052</v>
      </c>
      <c r="C1327">
        <v>6</v>
      </c>
      <c r="D1327">
        <v>1.2989710000000001</v>
      </c>
      <c r="E1327">
        <v>1.312127</v>
      </c>
      <c r="F1327">
        <v>-1.3155699999999999E-2</v>
      </c>
      <c r="G1327">
        <v>69</v>
      </c>
      <c r="H1327">
        <v>-1.391988</v>
      </c>
      <c r="I1327">
        <v>-0.57736270000000001</v>
      </c>
      <c r="J1327">
        <v>-1.3155699999999999E-2</v>
      </c>
      <c r="K1327">
        <v>0.55105119999999996</v>
      </c>
      <c r="L1327">
        <v>1.3656759999999999</v>
      </c>
      <c r="M1327">
        <v>1.0759080000000001</v>
      </c>
      <c r="N1327">
        <v>1.1575789999999999</v>
      </c>
      <c r="O1327">
        <v>42</v>
      </c>
    </row>
    <row r="1328" spans="1:15">
      <c r="A1328" t="s">
        <v>50</v>
      </c>
      <c r="B1328" s="34">
        <v>40052</v>
      </c>
      <c r="C1328">
        <v>7</v>
      </c>
      <c r="D1328">
        <v>1.131148</v>
      </c>
      <c r="E1328">
        <v>1.0796140000000001</v>
      </c>
      <c r="F1328">
        <v>5.1533299999999997E-2</v>
      </c>
      <c r="G1328">
        <v>68</v>
      </c>
      <c r="H1328">
        <v>-1.327299</v>
      </c>
      <c r="I1328">
        <v>-0.51267359999999995</v>
      </c>
      <c r="J1328">
        <v>5.1533299999999997E-2</v>
      </c>
      <c r="K1328">
        <v>0.61574019999999996</v>
      </c>
      <c r="L1328">
        <v>1.4303650000000001</v>
      </c>
      <c r="M1328">
        <v>1.0759080000000001</v>
      </c>
      <c r="N1328">
        <v>1.1575789999999999</v>
      </c>
      <c r="O1328">
        <v>42</v>
      </c>
    </row>
    <row r="1329" spans="1:15">
      <c r="A1329" t="s">
        <v>50</v>
      </c>
      <c r="B1329" s="34">
        <v>40052</v>
      </c>
      <c r="C1329">
        <v>8</v>
      </c>
      <c r="D1329">
        <v>1.1603129999999999</v>
      </c>
      <c r="E1329">
        <v>1.1075379999999999</v>
      </c>
      <c r="F1329">
        <v>5.2775200000000001E-2</v>
      </c>
      <c r="G1329">
        <v>70.5</v>
      </c>
      <c r="H1329">
        <v>-1.326057</v>
      </c>
      <c r="I1329">
        <v>-0.51143179999999999</v>
      </c>
      <c r="J1329">
        <v>5.2775200000000001E-2</v>
      </c>
      <c r="K1329">
        <v>0.61698209999999998</v>
      </c>
      <c r="L1329">
        <v>1.4316070000000001</v>
      </c>
      <c r="M1329">
        <v>1.0759080000000001</v>
      </c>
      <c r="N1329">
        <v>1.1575789999999999</v>
      </c>
      <c r="O1329">
        <v>42</v>
      </c>
    </row>
    <row r="1330" spans="1:15">
      <c r="A1330" t="s">
        <v>50</v>
      </c>
      <c r="B1330" s="34">
        <v>40052</v>
      </c>
      <c r="C1330">
        <v>9</v>
      </c>
      <c r="D1330">
        <v>1.453611</v>
      </c>
      <c r="E1330">
        <v>1.277725</v>
      </c>
      <c r="F1330">
        <v>0.17588580000000001</v>
      </c>
      <c r="G1330">
        <v>75.5</v>
      </c>
      <c r="H1330">
        <v>-1.2029460000000001</v>
      </c>
      <c r="I1330">
        <v>-0.38832109999999997</v>
      </c>
      <c r="J1330">
        <v>0.17588580000000001</v>
      </c>
      <c r="K1330">
        <v>0.7400928</v>
      </c>
      <c r="L1330">
        <v>1.554718</v>
      </c>
      <c r="M1330">
        <v>1.0759080000000001</v>
      </c>
      <c r="N1330">
        <v>1.1575789999999999</v>
      </c>
      <c r="O1330">
        <v>42</v>
      </c>
    </row>
    <row r="1331" spans="1:15">
      <c r="A1331" t="s">
        <v>50</v>
      </c>
      <c r="B1331" s="34">
        <v>40052</v>
      </c>
      <c r="C1331">
        <v>10</v>
      </c>
      <c r="D1331">
        <v>1.7624280000000001</v>
      </c>
      <c r="E1331">
        <v>1.5962430000000001</v>
      </c>
      <c r="F1331">
        <v>0.16618569999999999</v>
      </c>
      <c r="G1331">
        <v>79.5</v>
      </c>
      <c r="H1331">
        <v>-1.2126459999999999</v>
      </c>
      <c r="I1331">
        <v>-0.39802120000000002</v>
      </c>
      <c r="J1331">
        <v>0.16618569999999999</v>
      </c>
      <c r="K1331">
        <v>0.73039270000000001</v>
      </c>
      <c r="L1331">
        <v>1.545018</v>
      </c>
      <c r="M1331">
        <v>1.0759080000000001</v>
      </c>
      <c r="N1331">
        <v>1.1575789999999999</v>
      </c>
      <c r="O1331">
        <v>42</v>
      </c>
    </row>
    <row r="1332" spans="1:15">
      <c r="A1332" t="s">
        <v>50</v>
      </c>
      <c r="B1332" s="34">
        <v>40052</v>
      </c>
      <c r="C1332">
        <v>11</v>
      </c>
      <c r="D1332">
        <v>1.9445779999999999</v>
      </c>
      <c r="E1332">
        <v>1.7830550000000001</v>
      </c>
      <c r="F1332">
        <v>0.1615229</v>
      </c>
      <c r="G1332">
        <v>83</v>
      </c>
      <c r="H1332">
        <v>-1.217309</v>
      </c>
      <c r="I1332">
        <v>-0.40268399999999999</v>
      </c>
      <c r="J1332">
        <v>0.1615229</v>
      </c>
      <c r="K1332">
        <v>0.72572979999999998</v>
      </c>
      <c r="L1332">
        <v>1.5403549999999999</v>
      </c>
      <c r="M1332">
        <v>1.0759080000000001</v>
      </c>
      <c r="N1332">
        <v>1.1575789999999999</v>
      </c>
      <c r="O1332">
        <v>42</v>
      </c>
    </row>
    <row r="1333" spans="1:15">
      <c r="A1333" t="s">
        <v>50</v>
      </c>
      <c r="B1333" s="34">
        <v>40052</v>
      </c>
      <c r="C1333">
        <v>12</v>
      </c>
      <c r="D1333">
        <v>2.1045910000000001</v>
      </c>
      <c r="E1333">
        <v>2.0193759999999998</v>
      </c>
      <c r="F1333">
        <v>8.5215600000000002E-2</v>
      </c>
      <c r="G1333">
        <v>85.5</v>
      </c>
      <c r="H1333">
        <v>-1.293617</v>
      </c>
      <c r="I1333">
        <v>-0.47899130000000001</v>
      </c>
      <c r="J1333">
        <v>8.5215600000000002E-2</v>
      </c>
      <c r="K1333">
        <v>0.64942250000000001</v>
      </c>
      <c r="L1333">
        <v>1.464048</v>
      </c>
      <c r="M1333">
        <v>1.0759080000000001</v>
      </c>
      <c r="N1333">
        <v>1.1575789999999999</v>
      </c>
      <c r="O1333">
        <v>42</v>
      </c>
    </row>
    <row r="1334" spans="1:15">
      <c r="A1334" t="s">
        <v>50</v>
      </c>
      <c r="B1334" s="34">
        <v>40052</v>
      </c>
      <c r="C1334">
        <v>13</v>
      </c>
      <c r="D1334">
        <v>2.2275779999999998</v>
      </c>
      <c r="E1334">
        <v>2.1124200000000002</v>
      </c>
      <c r="F1334">
        <v>0.1151581</v>
      </c>
      <c r="G1334">
        <v>88.5</v>
      </c>
      <c r="H1334">
        <v>-1.263674</v>
      </c>
      <c r="I1334">
        <v>-0.44904889999999997</v>
      </c>
      <c r="J1334">
        <v>0.1151581</v>
      </c>
      <c r="K1334">
        <v>0.679365</v>
      </c>
      <c r="L1334">
        <v>1.4939899999999999</v>
      </c>
      <c r="M1334">
        <v>1.0759080000000001</v>
      </c>
      <c r="N1334">
        <v>1.1575789999999999</v>
      </c>
      <c r="O1334">
        <v>42</v>
      </c>
    </row>
    <row r="1335" spans="1:15">
      <c r="A1335" t="s">
        <v>50</v>
      </c>
      <c r="B1335" s="34">
        <v>40052</v>
      </c>
      <c r="C1335">
        <v>14</v>
      </c>
      <c r="D1335">
        <v>2.314127</v>
      </c>
      <c r="E1335">
        <v>2.1496330000000001</v>
      </c>
      <c r="F1335">
        <v>0.1644939</v>
      </c>
      <c r="G1335">
        <v>91.5</v>
      </c>
      <c r="H1335">
        <v>-1.2143379999999999</v>
      </c>
      <c r="I1335">
        <v>-0.39971299999999998</v>
      </c>
      <c r="J1335">
        <v>0.1644939</v>
      </c>
      <c r="K1335">
        <v>0.72870089999999998</v>
      </c>
      <c r="L1335">
        <v>1.543326</v>
      </c>
      <c r="M1335">
        <v>1.0759080000000001</v>
      </c>
      <c r="N1335">
        <v>1.1575789999999999</v>
      </c>
      <c r="O1335">
        <v>42</v>
      </c>
    </row>
    <row r="1336" spans="1:15">
      <c r="A1336" t="s">
        <v>50</v>
      </c>
      <c r="B1336" s="34">
        <v>40052</v>
      </c>
      <c r="C1336">
        <v>15</v>
      </c>
      <c r="D1336">
        <v>2.3323640000000001</v>
      </c>
      <c r="E1336">
        <v>1.611728</v>
      </c>
      <c r="F1336">
        <v>0.7206361</v>
      </c>
      <c r="G1336">
        <v>93.5</v>
      </c>
      <c r="H1336">
        <v>-0.658196</v>
      </c>
      <c r="I1336">
        <v>0.15642909999999999</v>
      </c>
      <c r="J1336">
        <v>0.7206361</v>
      </c>
      <c r="K1336">
        <v>1.284843</v>
      </c>
      <c r="L1336">
        <v>2.0994679999999999</v>
      </c>
      <c r="M1336">
        <v>1.0759080000000001</v>
      </c>
      <c r="N1336">
        <v>1.1575789999999999</v>
      </c>
      <c r="O1336">
        <v>42</v>
      </c>
    </row>
    <row r="1337" spans="1:15">
      <c r="A1337" t="s">
        <v>50</v>
      </c>
      <c r="B1337" s="34">
        <v>40052</v>
      </c>
      <c r="C1337">
        <v>16</v>
      </c>
      <c r="D1337">
        <v>2.2843930000000001</v>
      </c>
      <c r="E1337">
        <v>1.655184</v>
      </c>
      <c r="F1337">
        <v>0.62920849999999995</v>
      </c>
      <c r="G1337">
        <v>95.5</v>
      </c>
      <c r="H1337">
        <v>-0.74962359999999995</v>
      </c>
      <c r="I1337">
        <v>6.5001600000000007E-2</v>
      </c>
      <c r="J1337">
        <v>0.62920849999999995</v>
      </c>
      <c r="K1337">
        <v>1.1934149999999999</v>
      </c>
      <c r="L1337">
        <v>2.008041</v>
      </c>
      <c r="M1337">
        <v>1.0759080000000001</v>
      </c>
      <c r="N1337">
        <v>1.1575789999999999</v>
      </c>
      <c r="O1337">
        <v>42</v>
      </c>
    </row>
    <row r="1338" spans="1:15">
      <c r="A1338" t="s">
        <v>50</v>
      </c>
      <c r="B1338" s="34">
        <v>40052</v>
      </c>
      <c r="C1338">
        <v>17</v>
      </c>
      <c r="D1338">
        <v>2.1742319999999999</v>
      </c>
      <c r="E1338">
        <v>1.6553150000000001</v>
      </c>
      <c r="F1338">
        <v>0.51891679999999996</v>
      </c>
      <c r="G1338">
        <v>97</v>
      </c>
      <c r="H1338">
        <v>-0.85991530000000005</v>
      </c>
      <c r="I1338">
        <v>-4.52901E-2</v>
      </c>
      <c r="J1338">
        <v>0.51891679999999996</v>
      </c>
      <c r="K1338">
        <v>1.083124</v>
      </c>
      <c r="L1338">
        <v>1.8977489999999999</v>
      </c>
      <c r="M1338">
        <v>1.0759080000000001</v>
      </c>
      <c r="N1338">
        <v>1.1575789999999999</v>
      </c>
      <c r="O1338">
        <v>42</v>
      </c>
    </row>
    <row r="1339" spans="1:15">
      <c r="A1339" t="s">
        <v>50</v>
      </c>
      <c r="B1339" s="34">
        <v>40052</v>
      </c>
      <c r="C1339">
        <v>18</v>
      </c>
      <c r="D1339">
        <v>1.9770430000000001</v>
      </c>
      <c r="E1339">
        <v>1.4515560000000001</v>
      </c>
      <c r="F1339">
        <v>0.5254875</v>
      </c>
      <c r="G1339">
        <v>97</v>
      </c>
      <c r="H1339">
        <v>-0.85334460000000001</v>
      </c>
      <c r="I1339">
        <v>-3.8719400000000001E-2</v>
      </c>
      <c r="J1339">
        <v>0.5254875</v>
      </c>
      <c r="K1339">
        <v>1.0896939999999999</v>
      </c>
      <c r="L1339">
        <v>1.90432</v>
      </c>
      <c r="M1339">
        <v>1.0759080000000001</v>
      </c>
      <c r="N1339">
        <v>1.1575789999999999</v>
      </c>
      <c r="O1339">
        <v>42</v>
      </c>
    </row>
    <row r="1340" spans="1:15">
      <c r="A1340" t="s">
        <v>50</v>
      </c>
      <c r="B1340" s="34">
        <v>40052</v>
      </c>
      <c r="C1340">
        <v>19</v>
      </c>
      <c r="D1340">
        <v>1.815631</v>
      </c>
      <c r="E1340">
        <v>1.666493</v>
      </c>
      <c r="F1340">
        <v>0.1491381</v>
      </c>
      <c r="G1340">
        <v>96</v>
      </c>
      <c r="H1340">
        <v>-1.2296940000000001</v>
      </c>
      <c r="I1340">
        <v>-0.41506880000000002</v>
      </c>
      <c r="J1340">
        <v>0.1491381</v>
      </c>
      <c r="K1340">
        <v>0.71334509999999995</v>
      </c>
      <c r="L1340">
        <v>1.5279700000000001</v>
      </c>
      <c r="M1340">
        <v>1.0759080000000001</v>
      </c>
      <c r="N1340">
        <v>1.1575789999999999</v>
      </c>
      <c r="O1340">
        <v>42</v>
      </c>
    </row>
    <row r="1341" spans="1:15">
      <c r="A1341" t="s">
        <v>50</v>
      </c>
      <c r="B1341" s="34">
        <v>40052</v>
      </c>
      <c r="C1341">
        <v>20</v>
      </c>
      <c r="D1341">
        <v>1.8564069999999999</v>
      </c>
      <c r="E1341">
        <v>1.822341</v>
      </c>
      <c r="F1341">
        <v>3.40653E-2</v>
      </c>
      <c r="G1341">
        <v>94</v>
      </c>
      <c r="H1341">
        <v>-1.344767</v>
      </c>
      <c r="I1341">
        <v>-0.53014159999999999</v>
      </c>
      <c r="J1341">
        <v>3.40653E-2</v>
      </c>
      <c r="K1341">
        <v>0.59827229999999998</v>
      </c>
      <c r="L1341">
        <v>1.4128970000000001</v>
      </c>
      <c r="M1341">
        <v>1.0759080000000001</v>
      </c>
      <c r="N1341">
        <v>1.1575789999999999</v>
      </c>
      <c r="O1341">
        <v>42</v>
      </c>
    </row>
    <row r="1342" spans="1:15">
      <c r="A1342" t="s">
        <v>50</v>
      </c>
      <c r="B1342" s="34">
        <v>40052</v>
      </c>
      <c r="C1342">
        <v>21</v>
      </c>
      <c r="D1342">
        <v>2.0999910000000002</v>
      </c>
      <c r="E1342">
        <v>2.0288279999999999</v>
      </c>
      <c r="F1342">
        <v>7.1162799999999998E-2</v>
      </c>
      <c r="G1342">
        <v>89</v>
      </c>
      <c r="H1342">
        <v>-1.307669</v>
      </c>
      <c r="I1342">
        <v>-0.49304409999999999</v>
      </c>
      <c r="J1342">
        <v>7.1162799999999998E-2</v>
      </c>
      <c r="K1342">
        <v>0.63536979999999998</v>
      </c>
      <c r="L1342">
        <v>1.4499949999999999</v>
      </c>
      <c r="M1342">
        <v>1.0759080000000001</v>
      </c>
      <c r="N1342">
        <v>1.1575789999999999</v>
      </c>
      <c r="O1342">
        <v>42</v>
      </c>
    </row>
    <row r="1343" spans="1:15">
      <c r="A1343" t="s">
        <v>50</v>
      </c>
      <c r="B1343" s="34">
        <v>40052</v>
      </c>
      <c r="C1343">
        <v>22</v>
      </c>
      <c r="D1343">
        <v>1.879929</v>
      </c>
      <c r="E1343">
        <v>1.8474759999999999</v>
      </c>
      <c r="F1343">
        <v>3.2453000000000003E-2</v>
      </c>
      <c r="G1343">
        <v>86.5</v>
      </c>
      <c r="H1343">
        <v>-1.346379</v>
      </c>
      <c r="I1343">
        <v>-0.5317539</v>
      </c>
      <c r="J1343">
        <v>3.2453000000000003E-2</v>
      </c>
      <c r="K1343">
        <v>0.59665999999999997</v>
      </c>
      <c r="L1343">
        <v>1.4112849999999999</v>
      </c>
      <c r="M1343">
        <v>1.0759080000000001</v>
      </c>
      <c r="N1343">
        <v>1.1575789999999999</v>
      </c>
      <c r="O1343">
        <v>42</v>
      </c>
    </row>
    <row r="1344" spans="1:15">
      <c r="A1344" t="s">
        <v>50</v>
      </c>
      <c r="B1344" s="34">
        <v>40052</v>
      </c>
      <c r="C1344">
        <v>23</v>
      </c>
      <c r="D1344">
        <v>1.6049340000000001</v>
      </c>
      <c r="E1344">
        <v>1.6550020000000001</v>
      </c>
      <c r="F1344">
        <v>-5.00677E-2</v>
      </c>
      <c r="G1344">
        <v>83</v>
      </c>
      <c r="H1344">
        <v>-1.4289000000000001</v>
      </c>
      <c r="I1344">
        <v>-0.61427469999999995</v>
      </c>
      <c r="J1344">
        <v>-5.00677E-2</v>
      </c>
      <c r="K1344">
        <v>0.51413920000000002</v>
      </c>
      <c r="L1344">
        <v>1.3287640000000001</v>
      </c>
      <c r="M1344">
        <v>1.0759080000000001</v>
      </c>
      <c r="N1344">
        <v>1.1575789999999999</v>
      </c>
      <c r="O1344">
        <v>42</v>
      </c>
    </row>
    <row r="1345" spans="1:15">
      <c r="A1345" t="s">
        <v>50</v>
      </c>
      <c r="B1345" s="34">
        <v>40052</v>
      </c>
      <c r="C1345">
        <v>24</v>
      </c>
      <c r="D1345">
        <v>1.464361</v>
      </c>
      <c r="E1345">
        <v>1.4950429999999999</v>
      </c>
      <c r="F1345">
        <v>-3.0682000000000001E-2</v>
      </c>
      <c r="G1345">
        <v>80.5</v>
      </c>
      <c r="H1345">
        <v>-1.4095139999999999</v>
      </c>
      <c r="I1345">
        <v>-0.59488890000000005</v>
      </c>
      <c r="J1345">
        <v>-3.0682000000000001E-2</v>
      </c>
      <c r="K1345">
        <v>0.53352489999999997</v>
      </c>
      <c r="L1345">
        <v>1.34815</v>
      </c>
      <c r="M1345">
        <v>1.0759080000000001</v>
      </c>
      <c r="N1345">
        <v>1.1575789999999999</v>
      </c>
      <c r="O1345">
        <v>42</v>
      </c>
    </row>
    <row r="1346" spans="1:15">
      <c r="A1346" t="s">
        <v>50</v>
      </c>
      <c r="B1346" s="34">
        <v>40053</v>
      </c>
      <c r="C1346">
        <v>1</v>
      </c>
      <c r="D1346">
        <v>1.6114409999999999</v>
      </c>
      <c r="E1346">
        <v>1.6026279999999999</v>
      </c>
      <c r="F1346">
        <v>8.8129000000000002E-3</v>
      </c>
      <c r="G1346">
        <v>78.5</v>
      </c>
      <c r="H1346">
        <v>-1.202561</v>
      </c>
      <c r="I1346">
        <v>-0.48687140000000001</v>
      </c>
      <c r="J1346">
        <v>8.8129000000000002E-3</v>
      </c>
      <c r="K1346">
        <v>0.50449719999999998</v>
      </c>
      <c r="L1346">
        <v>1.220186</v>
      </c>
      <c r="M1346">
        <v>0.94523979999999996</v>
      </c>
      <c r="N1346">
        <v>0.89347840000000001</v>
      </c>
      <c r="O1346">
        <v>48</v>
      </c>
    </row>
    <row r="1347" spans="1:15">
      <c r="A1347" t="s">
        <v>50</v>
      </c>
      <c r="B1347" s="34">
        <v>40053</v>
      </c>
      <c r="C1347">
        <v>2</v>
      </c>
      <c r="D1347">
        <v>1.5787230000000001</v>
      </c>
      <c r="E1347">
        <v>1.5795729999999999</v>
      </c>
      <c r="F1347">
        <v>-8.5019999999999996E-4</v>
      </c>
      <c r="G1347">
        <v>78</v>
      </c>
      <c r="H1347">
        <v>-1.212224</v>
      </c>
      <c r="I1347">
        <v>-0.49653449999999999</v>
      </c>
      <c r="J1347">
        <v>-8.5019999999999996E-4</v>
      </c>
      <c r="K1347">
        <v>0.494834</v>
      </c>
      <c r="L1347">
        <v>1.210523</v>
      </c>
      <c r="M1347">
        <v>0.94523979999999996</v>
      </c>
      <c r="N1347">
        <v>0.89347840000000001</v>
      </c>
      <c r="O1347">
        <v>48</v>
      </c>
    </row>
    <row r="1348" spans="1:15">
      <c r="A1348" t="s">
        <v>50</v>
      </c>
      <c r="B1348" s="34">
        <v>40053</v>
      </c>
      <c r="C1348">
        <v>3</v>
      </c>
      <c r="D1348">
        <v>1.4881150000000001</v>
      </c>
      <c r="E1348">
        <v>1.5462050000000001</v>
      </c>
      <c r="F1348">
        <v>-5.8089599999999998E-2</v>
      </c>
      <c r="G1348">
        <v>75.5</v>
      </c>
      <c r="H1348">
        <v>-1.269463</v>
      </c>
      <c r="I1348">
        <v>-0.55377379999999998</v>
      </c>
      <c r="J1348">
        <v>-5.8089599999999998E-2</v>
      </c>
      <c r="K1348">
        <v>0.4375947</v>
      </c>
      <c r="L1348">
        <v>1.153284</v>
      </c>
      <c r="M1348">
        <v>0.94523979999999996</v>
      </c>
      <c r="N1348">
        <v>0.89347840000000001</v>
      </c>
      <c r="O1348">
        <v>48</v>
      </c>
    </row>
    <row r="1349" spans="1:15">
      <c r="A1349" t="s">
        <v>50</v>
      </c>
      <c r="B1349" s="34">
        <v>40053</v>
      </c>
      <c r="C1349">
        <v>4</v>
      </c>
      <c r="D1349">
        <v>1.464064</v>
      </c>
      <c r="E1349">
        <v>1.488694</v>
      </c>
      <c r="F1349">
        <v>-2.46299E-2</v>
      </c>
      <c r="G1349">
        <v>74</v>
      </c>
      <c r="H1349">
        <v>-1.2360040000000001</v>
      </c>
      <c r="I1349">
        <v>-0.52031419999999995</v>
      </c>
      <c r="J1349">
        <v>-2.46299E-2</v>
      </c>
      <c r="K1349">
        <v>0.47105439999999998</v>
      </c>
      <c r="L1349">
        <v>1.186744</v>
      </c>
      <c r="M1349">
        <v>0.94523979999999996</v>
      </c>
      <c r="N1349">
        <v>0.89347840000000001</v>
      </c>
      <c r="O1349">
        <v>48</v>
      </c>
    </row>
    <row r="1350" spans="1:15">
      <c r="A1350" t="s">
        <v>50</v>
      </c>
      <c r="B1350" s="34">
        <v>40053</v>
      </c>
      <c r="C1350">
        <v>5</v>
      </c>
      <c r="D1350">
        <v>1.4556309999999999</v>
      </c>
      <c r="E1350">
        <v>1.4709509999999999</v>
      </c>
      <c r="F1350">
        <v>-1.53203E-2</v>
      </c>
      <c r="G1350">
        <v>72</v>
      </c>
      <c r="H1350">
        <v>-1.226694</v>
      </c>
      <c r="I1350">
        <v>-0.51100449999999997</v>
      </c>
      <c r="J1350">
        <v>-1.53203E-2</v>
      </c>
      <c r="K1350">
        <v>0.48036400000000001</v>
      </c>
      <c r="L1350">
        <v>1.196053</v>
      </c>
      <c r="M1350">
        <v>0.94523979999999996</v>
      </c>
      <c r="N1350">
        <v>0.89347840000000001</v>
      </c>
      <c r="O1350">
        <v>48</v>
      </c>
    </row>
    <row r="1351" spans="1:15">
      <c r="A1351" t="s">
        <v>50</v>
      </c>
      <c r="B1351" s="34">
        <v>40053</v>
      </c>
      <c r="C1351">
        <v>6</v>
      </c>
      <c r="D1351">
        <v>1.5561400000000001</v>
      </c>
      <c r="E1351">
        <v>1.58656</v>
      </c>
      <c r="F1351">
        <v>-3.0419499999999999E-2</v>
      </c>
      <c r="G1351">
        <v>71.5</v>
      </c>
      <c r="H1351">
        <v>-1.2417929999999999</v>
      </c>
      <c r="I1351">
        <v>-0.52610369999999995</v>
      </c>
      <c r="J1351">
        <v>-3.0419499999999999E-2</v>
      </c>
      <c r="K1351">
        <v>0.46526479999999998</v>
      </c>
      <c r="L1351">
        <v>1.1809540000000001</v>
      </c>
      <c r="M1351">
        <v>0.94523979999999996</v>
      </c>
      <c r="N1351">
        <v>0.89347840000000001</v>
      </c>
      <c r="O1351">
        <v>48</v>
      </c>
    </row>
    <row r="1352" spans="1:15">
      <c r="A1352" t="s">
        <v>50</v>
      </c>
      <c r="B1352" s="34">
        <v>40053</v>
      </c>
      <c r="C1352">
        <v>7</v>
      </c>
      <c r="D1352">
        <v>1.485357</v>
      </c>
      <c r="E1352">
        <v>1.4649030000000001</v>
      </c>
      <c r="F1352">
        <v>2.0454099999999999E-2</v>
      </c>
      <c r="G1352">
        <v>70</v>
      </c>
      <c r="H1352">
        <v>-1.19092</v>
      </c>
      <c r="I1352">
        <v>-0.47523019999999999</v>
      </c>
      <c r="J1352">
        <v>2.0454099999999999E-2</v>
      </c>
      <c r="K1352">
        <v>0.5161384</v>
      </c>
      <c r="L1352">
        <v>1.2318279999999999</v>
      </c>
      <c r="M1352">
        <v>0.94523979999999996</v>
      </c>
      <c r="N1352">
        <v>0.89347840000000001</v>
      </c>
      <c r="O1352">
        <v>48</v>
      </c>
    </row>
    <row r="1353" spans="1:15">
      <c r="A1353" t="s">
        <v>50</v>
      </c>
      <c r="B1353" s="34">
        <v>40053</v>
      </c>
      <c r="C1353">
        <v>8</v>
      </c>
      <c r="D1353">
        <v>1.5394730000000001</v>
      </c>
      <c r="E1353">
        <v>1.5318160000000001</v>
      </c>
      <c r="F1353">
        <v>7.6569000000000003E-3</v>
      </c>
      <c r="G1353">
        <v>74</v>
      </c>
      <c r="H1353">
        <v>-1.2037169999999999</v>
      </c>
      <c r="I1353">
        <v>-0.4880274</v>
      </c>
      <c r="J1353">
        <v>7.6569000000000003E-3</v>
      </c>
      <c r="K1353">
        <v>0.50334109999999999</v>
      </c>
      <c r="L1353">
        <v>1.2190300000000001</v>
      </c>
      <c r="M1353">
        <v>0.94523979999999996</v>
      </c>
      <c r="N1353">
        <v>0.89347840000000001</v>
      </c>
      <c r="O1353">
        <v>48</v>
      </c>
    </row>
    <row r="1354" spans="1:15">
      <c r="A1354" t="s">
        <v>50</v>
      </c>
      <c r="B1354" s="34">
        <v>40053</v>
      </c>
      <c r="C1354">
        <v>9</v>
      </c>
      <c r="D1354">
        <v>1.9139820000000001</v>
      </c>
      <c r="E1354">
        <v>1.8908229999999999</v>
      </c>
      <c r="F1354">
        <v>2.3158499999999999E-2</v>
      </c>
      <c r="G1354">
        <v>80</v>
      </c>
      <c r="H1354">
        <v>-1.188215</v>
      </c>
      <c r="I1354">
        <v>-0.47252569999999999</v>
      </c>
      <c r="J1354">
        <v>2.3158499999999999E-2</v>
      </c>
      <c r="K1354">
        <v>0.51884280000000005</v>
      </c>
      <c r="L1354">
        <v>1.234532</v>
      </c>
      <c r="M1354">
        <v>0.94523979999999996</v>
      </c>
      <c r="N1354">
        <v>0.89347840000000001</v>
      </c>
      <c r="O1354">
        <v>48</v>
      </c>
    </row>
    <row r="1355" spans="1:15">
      <c r="A1355" t="s">
        <v>50</v>
      </c>
      <c r="B1355" s="34">
        <v>40053</v>
      </c>
      <c r="C1355">
        <v>10</v>
      </c>
      <c r="D1355">
        <v>2.4032290000000001</v>
      </c>
      <c r="E1355">
        <v>2.4615640000000001</v>
      </c>
      <c r="F1355">
        <v>-5.83353E-2</v>
      </c>
      <c r="G1355">
        <v>85</v>
      </c>
      <c r="H1355">
        <v>-1.269709</v>
      </c>
      <c r="I1355">
        <v>-0.55401959999999995</v>
      </c>
      <c r="J1355">
        <v>-5.83353E-2</v>
      </c>
      <c r="K1355">
        <v>0.43734889999999998</v>
      </c>
      <c r="L1355">
        <v>1.153038</v>
      </c>
      <c r="M1355">
        <v>0.94523979999999996</v>
      </c>
      <c r="N1355">
        <v>0.89347840000000001</v>
      </c>
      <c r="O1355">
        <v>48</v>
      </c>
    </row>
    <row r="1356" spans="1:15">
      <c r="A1356" t="s">
        <v>50</v>
      </c>
      <c r="B1356" s="34">
        <v>40053</v>
      </c>
      <c r="C1356">
        <v>11</v>
      </c>
      <c r="D1356">
        <v>2.7499660000000001</v>
      </c>
      <c r="E1356">
        <v>2.7695069999999999</v>
      </c>
      <c r="F1356">
        <v>-1.9541099999999999E-2</v>
      </c>
      <c r="G1356">
        <v>88.5</v>
      </c>
      <c r="H1356">
        <v>-1.230915</v>
      </c>
      <c r="I1356">
        <v>-0.5152253</v>
      </c>
      <c r="J1356">
        <v>-1.9541099999999999E-2</v>
      </c>
      <c r="K1356">
        <v>0.47614319999999999</v>
      </c>
      <c r="L1356">
        <v>1.1918329999999999</v>
      </c>
      <c r="M1356">
        <v>0.94523979999999996</v>
      </c>
      <c r="N1356">
        <v>0.89347840000000001</v>
      </c>
      <c r="O1356">
        <v>48</v>
      </c>
    </row>
    <row r="1357" spans="1:15">
      <c r="A1357" t="s">
        <v>50</v>
      </c>
      <c r="B1357" s="34">
        <v>40053</v>
      </c>
      <c r="C1357">
        <v>12</v>
      </c>
      <c r="D1357">
        <v>2.9729649999999999</v>
      </c>
      <c r="E1357">
        <v>3.0419200000000002</v>
      </c>
      <c r="F1357">
        <v>-6.8955199999999994E-2</v>
      </c>
      <c r="G1357">
        <v>91</v>
      </c>
      <c r="H1357">
        <v>-1.2803290000000001</v>
      </c>
      <c r="I1357">
        <v>-0.56463949999999996</v>
      </c>
      <c r="J1357">
        <v>-6.8955199999999994E-2</v>
      </c>
      <c r="K1357">
        <v>0.42672900000000002</v>
      </c>
      <c r="L1357">
        <v>1.1424179999999999</v>
      </c>
      <c r="M1357">
        <v>0.94523979999999996</v>
      </c>
      <c r="N1357">
        <v>0.89347840000000001</v>
      </c>
      <c r="O1357">
        <v>48</v>
      </c>
    </row>
    <row r="1358" spans="1:15">
      <c r="A1358" t="s">
        <v>50</v>
      </c>
      <c r="B1358" s="34">
        <v>40053</v>
      </c>
      <c r="C1358">
        <v>13</v>
      </c>
      <c r="D1358">
        <v>3.0855399999999999</v>
      </c>
      <c r="E1358">
        <v>3.1423809999999999</v>
      </c>
      <c r="F1358">
        <v>-5.6841299999999997E-2</v>
      </c>
      <c r="G1358">
        <v>92.5</v>
      </c>
      <c r="H1358">
        <v>-1.2682150000000001</v>
      </c>
      <c r="I1358">
        <v>-0.55252559999999995</v>
      </c>
      <c r="J1358">
        <v>-5.6841299999999997E-2</v>
      </c>
      <c r="K1358">
        <v>0.43884289999999998</v>
      </c>
      <c r="L1358">
        <v>1.1545319999999999</v>
      </c>
      <c r="M1358">
        <v>0.94523979999999996</v>
      </c>
      <c r="N1358">
        <v>0.89347840000000001</v>
      </c>
      <c r="O1358">
        <v>48</v>
      </c>
    </row>
    <row r="1359" spans="1:15">
      <c r="A1359" t="s">
        <v>50</v>
      </c>
      <c r="B1359" s="34">
        <v>40053</v>
      </c>
      <c r="C1359">
        <v>14</v>
      </c>
      <c r="D1359">
        <v>3.190258</v>
      </c>
      <c r="E1359">
        <v>3.2178719999999998</v>
      </c>
      <c r="F1359">
        <v>-2.7614099999999999E-2</v>
      </c>
      <c r="G1359">
        <v>95.5</v>
      </c>
      <c r="H1359">
        <v>-1.238988</v>
      </c>
      <c r="I1359">
        <v>-0.52329829999999999</v>
      </c>
      <c r="J1359">
        <v>-2.7614099999999999E-2</v>
      </c>
      <c r="K1359">
        <v>0.46807019999999999</v>
      </c>
      <c r="L1359">
        <v>1.1837599999999999</v>
      </c>
      <c r="M1359">
        <v>0.94523979999999996</v>
      </c>
      <c r="N1359">
        <v>0.89347840000000001</v>
      </c>
      <c r="O1359">
        <v>48</v>
      </c>
    </row>
    <row r="1360" spans="1:15">
      <c r="A1360" t="s">
        <v>50</v>
      </c>
      <c r="B1360" s="34">
        <v>40053</v>
      </c>
      <c r="C1360">
        <v>15</v>
      </c>
      <c r="D1360">
        <v>3.1377969999999999</v>
      </c>
      <c r="E1360">
        <v>2.454742</v>
      </c>
      <c r="F1360">
        <v>0.68305570000000004</v>
      </c>
      <c r="G1360">
        <v>96</v>
      </c>
      <c r="H1360">
        <v>-0.52831790000000001</v>
      </c>
      <c r="I1360">
        <v>0.18737139999999999</v>
      </c>
      <c r="J1360">
        <v>0.68305570000000004</v>
      </c>
      <c r="K1360">
        <v>1.1787399999999999</v>
      </c>
      <c r="L1360">
        <v>1.8944289999999999</v>
      </c>
      <c r="M1360">
        <v>0.94523979999999996</v>
      </c>
      <c r="N1360">
        <v>0.89347840000000001</v>
      </c>
      <c r="O1360">
        <v>48</v>
      </c>
    </row>
    <row r="1361" spans="1:15">
      <c r="A1361" t="s">
        <v>50</v>
      </c>
      <c r="B1361" s="34">
        <v>40053</v>
      </c>
      <c r="C1361">
        <v>16</v>
      </c>
      <c r="D1361">
        <v>3.053928</v>
      </c>
      <c r="E1361">
        <v>2.31812</v>
      </c>
      <c r="F1361">
        <v>0.73580760000000001</v>
      </c>
      <c r="G1361">
        <v>96</v>
      </c>
      <c r="H1361">
        <v>-0.47556599999999999</v>
      </c>
      <c r="I1361">
        <v>0.24012330000000001</v>
      </c>
      <c r="J1361">
        <v>0.73580760000000001</v>
      </c>
      <c r="K1361">
        <v>1.231492</v>
      </c>
      <c r="L1361">
        <v>1.9471810000000001</v>
      </c>
      <c r="M1361">
        <v>0.94523979999999996</v>
      </c>
      <c r="N1361">
        <v>0.89347840000000001</v>
      </c>
      <c r="O1361">
        <v>48</v>
      </c>
    </row>
    <row r="1362" spans="1:15">
      <c r="A1362" t="s">
        <v>50</v>
      </c>
      <c r="B1362" s="34">
        <v>40053</v>
      </c>
      <c r="C1362">
        <v>17</v>
      </c>
      <c r="D1362">
        <v>2.958593</v>
      </c>
      <c r="E1362">
        <v>2.1069619999999998</v>
      </c>
      <c r="F1362">
        <v>0.85163080000000002</v>
      </c>
      <c r="G1362">
        <v>97</v>
      </c>
      <c r="H1362">
        <v>-0.35974279999999997</v>
      </c>
      <c r="I1362">
        <v>0.3559465</v>
      </c>
      <c r="J1362">
        <v>0.85163080000000002</v>
      </c>
      <c r="K1362">
        <v>1.347315</v>
      </c>
      <c r="L1362">
        <v>2.0630039999999998</v>
      </c>
      <c r="M1362">
        <v>0.94523979999999996</v>
      </c>
      <c r="N1362">
        <v>0.89347840000000001</v>
      </c>
      <c r="O1362">
        <v>48</v>
      </c>
    </row>
    <row r="1363" spans="1:15">
      <c r="A1363" t="s">
        <v>50</v>
      </c>
      <c r="B1363" s="34">
        <v>40053</v>
      </c>
      <c r="C1363">
        <v>18</v>
      </c>
      <c r="D1363">
        <v>2.7196760000000002</v>
      </c>
      <c r="E1363">
        <v>1.8578600000000001</v>
      </c>
      <c r="F1363">
        <v>0.86181600000000003</v>
      </c>
      <c r="G1363">
        <v>96.5</v>
      </c>
      <c r="H1363">
        <v>-0.34955750000000002</v>
      </c>
      <c r="I1363">
        <v>0.36613180000000001</v>
      </c>
      <c r="J1363">
        <v>0.86181600000000003</v>
      </c>
      <c r="K1363">
        <v>1.3574999999999999</v>
      </c>
      <c r="L1363">
        <v>2.0731899999999999</v>
      </c>
      <c r="M1363">
        <v>0.94523979999999996</v>
      </c>
      <c r="N1363">
        <v>0.89347840000000001</v>
      </c>
      <c r="O1363">
        <v>48</v>
      </c>
    </row>
    <row r="1364" spans="1:15">
      <c r="A1364" t="s">
        <v>50</v>
      </c>
      <c r="B1364" s="34">
        <v>40053</v>
      </c>
      <c r="C1364">
        <v>19</v>
      </c>
      <c r="D1364">
        <v>2.3580640000000002</v>
      </c>
      <c r="E1364">
        <v>2.659796</v>
      </c>
      <c r="F1364">
        <v>-0.301732</v>
      </c>
      <c r="G1364">
        <v>96.5</v>
      </c>
      <c r="H1364">
        <v>-1.5131060000000001</v>
      </c>
      <c r="I1364">
        <v>-0.79741620000000002</v>
      </c>
      <c r="J1364">
        <v>-0.301732</v>
      </c>
      <c r="K1364">
        <v>0.19395229999999999</v>
      </c>
      <c r="L1364">
        <v>0.90964160000000005</v>
      </c>
      <c r="M1364">
        <v>0.94523979999999996</v>
      </c>
      <c r="N1364">
        <v>0.89347840000000001</v>
      </c>
      <c r="O1364">
        <v>48</v>
      </c>
    </row>
    <row r="1365" spans="1:15">
      <c r="A1365" t="s">
        <v>50</v>
      </c>
      <c r="B1365" s="34">
        <v>40053</v>
      </c>
      <c r="C1365">
        <v>20</v>
      </c>
      <c r="D1365">
        <v>2.1838950000000001</v>
      </c>
      <c r="E1365">
        <v>2.11266</v>
      </c>
      <c r="F1365">
        <v>7.1235300000000001E-2</v>
      </c>
      <c r="G1365">
        <v>94</v>
      </c>
      <c r="H1365">
        <v>-1.1401380000000001</v>
      </c>
      <c r="I1365">
        <v>-0.42444890000000002</v>
      </c>
      <c r="J1365">
        <v>7.1235300000000001E-2</v>
      </c>
      <c r="K1365">
        <v>0.56691959999999997</v>
      </c>
      <c r="L1365">
        <v>1.2826090000000001</v>
      </c>
      <c r="M1365">
        <v>0.94523979999999996</v>
      </c>
      <c r="N1365">
        <v>0.89347840000000001</v>
      </c>
      <c r="O1365">
        <v>48</v>
      </c>
    </row>
    <row r="1366" spans="1:15">
      <c r="A1366" t="s">
        <v>50</v>
      </c>
      <c r="B1366" s="34">
        <v>40053</v>
      </c>
      <c r="C1366">
        <v>21</v>
      </c>
      <c r="D1366">
        <v>2.3087879999999998</v>
      </c>
      <c r="E1366">
        <v>2.239395</v>
      </c>
      <c r="F1366">
        <v>6.9392599999999999E-2</v>
      </c>
      <c r="G1366">
        <v>89</v>
      </c>
      <c r="H1366">
        <v>-1.1419809999999999</v>
      </c>
      <c r="I1366">
        <v>-0.4262917</v>
      </c>
      <c r="J1366">
        <v>6.9392599999999999E-2</v>
      </c>
      <c r="K1366">
        <v>0.56507680000000005</v>
      </c>
      <c r="L1366">
        <v>1.2807660000000001</v>
      </c>
      <c r="M1366">
        <v>0.94523979999999996</v>
      </c>
      <c r="N1366">
        <v>0.89347840000000001</v>
      </c>
      <c r="O1366">
        <v>48</v>
      </c>
    </row>
    <row r="1367" spans="1:15">
      <c r="A1367" t="s">
        <v>50</v>
      </c>
      <c r="B1367" s="34">
        <v>40053</v>
      </c>
      <c r="C1367">
        <v>22</v>
      </c>
      <c r="D1367">
        <v>2.0858379999999999</v>
      </c>
      <c r="E1367">
        <v>2.0261870000000002</v>
      </c>
      <c r="F1367">
        <v>5.9650599999999998E-2</v>
      </c>
      <c r="G1367">
        <v>86</v>
      </c>
      <c r="H1367">
        <v>-1.1517230000000001</v>
      </c>
      <c r="I1367">
        <v>-0.43603370000000002</v>
      </c>
      <c r="J1367">
        <v>5.9650599999999998E-2</v>
      </c>
      <c r="K1367">
        <v>0.55533489999999996</v>
      </c>
      <c r="L1367">
        <v>1.2710239999999999</v>
      </c>
      <c r="M1367">
        <v>0.94523979999999996</v>
      </c>
      <c r="N1367">
        <v>0.89347840000000001</v>
      </c>
      <c r="O1367">
        <v>48</v>
      </c>
    </row>
    <row r="1368" spans="1:15">
      <c r="A1368" t="s">
        <v>50</v>
      </c>
      <c r="B1368" s="34">
        <v>40053</v>
      </c>
      <c r="C1368">
        <v>23</v>
      </c>
      <c r="D1368">
        <v>1.8044720000000001</v>
      </c>
      <c r="E1368">
        <v>1.8224590000000001</v>
      </c>
      <c r="F1368">
        <v>-1.7986800000000001E-2</v>
      </c>
      <c r="G1368">
        <v>83.5</v>
      </c>
      <c r="H1368">
        <v>-1.22936</v>
      </c>
      <c r="I1368">
        <v>-0.51367099999999999</v>
      </c>
      <c r="J1368">
        <v>-1.7986800000000001E-2</v>
      </c>
      <c r="K1368">
        <v>0.4776975</v>
      </c>
      <c r="L1368">
        <v>1.193387</v>
      </c>
      <c r="M1368">
        <v>0.94523979999999996</v>
      </c>
      <c r="N1368">
        <v>0.89347840000000001</v>
      </c>
      <c r="O1368">
        <v>48</v>
      </c>
    </row>
    <row r="1369" spans="1:15">
      <c r="A1369" t="s">
        <v>50</v>
      </c>
      <c r="B1369" s="34">
        <v>40053</v>
      </c>
      <c r="C1369">
        <v>24</v>
      </c>
      <c r="D1369">
        <v>1.6748270000000001</v>
      </c>
      <c r="E1369">
        <v>1.6531370000000001</v>
      </c>
      <c r="F1369">
        <v>2.1690299999999999E-2</v>
      </c>
      <c r="G1369">
        <v>81.5</v>
      </c>
      <c r="H1369">
        <v>-1.189683</v>
      </c>
      <c r="I1369">
        <v>-0.47399400000000003</v>
      </c>
      <c r="J1369">
        <v>2.1690299999999999E-2</v>
      </c>
      <c r="K1369">
        <v>0.51737460000000002</v>
      </c>
      <c r="L1369">
        <v>1.2330639999999999</v>
      </c>
      <c r="M1369">
        <v>0.94523979999999996</v>
      </c>
      <c r="N1369">
        <v>0.89347840000000001</v>
      </c>
      <c r="O1369">
        <v>48</v>
      </c>
    </row>
    <row r="1370" spans="1:15">
      <c r="A1370" t="s">
        <v>50</v>
      </c>
      <c r="B1370" s="34">
        <v>40058</v>
      </c>
      <c r="C1370">
        <v>1</v>
      </c>
      <c r="D1370">
        <v>1.528996</v>
      </c>
      <c r="E1370">
        <v>1.5642229999999999</v>
      </c>
      <c r="F1370">
        <v>-3.52272E-2</v>
      </c>
      <c r="G1370">
        <v>82</v>
      </c>
      <c r="H1370">
        <v>-1.2466010000000001</v>
      </c>
      <c r="I1370">
        <v>-0.53091140000000003</v>
      </c>
      <c r="J1370">
        <v>-3.52272E-2</v>
      </c>
      <c r="K1370">
        <v>0.46045710000000001</v>
      </c>
      <c r="L1370">
        <v>1.1761459999999999</v>
      </c>
      <c r="M1370">
        <v>0.94523979999999996</v>
      </c>
      <c r="N1370">
        <v>0.89347840000000001</v>
      </c>
      <c r="O1370">
        <v>48</v>
      </c>
    </row>
    <row r="1371" spans="1:15">
      <c r="A1371" t="s">
        <v>50</v>
      </c>
      <c r="B1371" s="34">
        <v>40058</v>
      </c>
      <c r="C1371">
        <v>2</v>
      </c>
      <c r="D1371">
        <v>1.433659</v>
      </c>
      <c r="E1371">
        <v>1.4761139999999999</v>
      </c>
      <c r="F1371">
        <v>-4.2455199999999998E-2</v>
      </c>
      <c r="G1371">
        <v>80.5</v>
      </c>
      <c r="H1371">
        <v>-1.2538290000000001</v>
      </c>
      <c r="I1371">
        <v>-0.53813949999999999</v>
      </c>
      <c r="J1371">
        <v>-4.2455199999999998E-2</v>
      </c>
      <c r="K1371">
        <v>0.45322899999999999</v>
      </c>
      <c r="L1371">
        <v>1.1689179999999999</v>
      </c>
      <c r="M1371">
        <v>0.94523979999999996</v>
      </c>
      <c r="N1371">
        <v>0.89347840000000001</v>
      </c>
      <c r="O1371">
        <v>48</v>
      </c>
    </row>
    <row r="1372" spans="1:15">
      <c r="A1372" t="s">
        <v>50</v>
      </c>
      <c r="B1372" s="34">
        <v>40058</v>
      </c>
      <c r="C1372">
        <v>3</v>
      </c>
      <c r="D1372">
        <v>1.3787780000000001</v>
      </c>
      <c r="E1372">
        <v>1.459667</v>
      </c>
      <c r="F1372">
        <v>-8.0889199999999994E-2</v>
      </c>
      <c r="G1372">
        <v>79.5</v>
      </c>
      <c r="H1372">
        <v>-1.2922629999999999</v>
      </c>
      <c r="I1372">
        <v>-0.57657349999999996</v>
      </c>
      <c r="J1372">
        <v>-8.0889199999999994E-2</v>
      </c>
      <c r="K1372">
        <v>0.41479500000000002</v>
      </c>
      <c r="L1372">
        <v>1.130484</v>
      </c>
      <c r="M1372">
        <v>0.94523979999999996</v>
      </c>
      <c r="N1372">
        <v>0.89347840000000001</v>
      </c>
      <c r="O1372">
        <v>48</v>
      </c>
    </row>
    <row r="1373" spans="1:15">
      <c r="A1373" t="s">
        <v>50</v>
      </c>
      <c r="B1373" s="34">
        <v>40058</v>
      </c>
      <c r="C1373">
        <v>4</v>
      </c>
      <c r="D1373">
        <v>1.3435049999999999</v>
      </c>
      <c r="E1373">
        <v>1.4055470000000001</v>
      </c>
      <c r="F1373">
        <v>-6.2041899999999997E-2</v>
      </c>
      <c r="G1373">
        <v>76</v>
      </c>
      <c r="H1373">
        <v>-1.2734160000000001</v>
      </c>
      <c r="I1373">
        <v>-0.5577261</v>
      </c>
      <c r="J1373">
        <v>-6.2041899999999997E-2</v>
      </c>
      <c r="K1373">
        <v>0.43364239999999998</v>
      </c>
      <c r="L1373">
        <v>1.149332</v>
      </c>
      <c r="M1373">
        <v>0.94523979999999996</v>
      </c>
      <c r="N1373">
        <v>0.89347840000000001</v>
      </c>
      <c r="O1373">
        <v>48</v>
      </c>
    </row>
    <row r="1374" spans="1:15">
      <c r="A1374" t="s">
        <v>50</v>
      </c>
      <c r="B1374" s="34">
        <v>40058</v>
      </c>
      <c r="C1374">
        <v>5</v>
      </c>
      <c r="D1374">
        <v>1.351483</v>
      </c>
      <c r="E1374">
        <v>1.4161269999999999</v>
      </c>
      <c r="F1374">
        <v>-6.4643500000000007E-2</v>
      </c>
      <c r="G1374">
        <v>75</v>
      </c>
      <c r="H1374">
        <v>-1.276017</v>
      </c>
      <c r="I1374">
        <v>-0.56032780000000004</v>
      </c>
      <c r="J1374">
        <v>-6.4643500000000007E-2</v>
      </c>
      <c r="K1374">
        <v>0.4310408</v>
      </c>
      <c r="L1374">
        <v>1.14673</v>
      </c>
      <c r="M1374">
        <v>0.94523979999999996</v>
      </c>
      <c r="N1374">
        <v>0.89347840000000001</v>
      </c>
      <c r="O1374">
        <v>48</v>
      </c>
    </row>
    <row r="1375" spans="1:15">
      <c r="A1375" t="s">
        <v>50</v>
      </c>
      <c r="B1375" s="34">
        <v>40058</v>
      </c>
      <c r="C1375">
        <v>6</v>
      </c>
      <c r="D1375">
        <v>1.4399709999999999</v>
      </c>
      <c r="E1375">
        <v>1.5389360000000001</v>
      </c>
      <c r="F1375">
        <v>-9.8964800000000006E-2</v>
      </c>
      <c r="G1375">
        <v>74.5</v>
      </c>
      <c r="H1375">
        <v>-1.310338</v>
      </c>
      <c r="I1375">
        <v>-0.59464910000000004</v>
      </c>
      <c r="J1375">
        <v>-9.8964800000000006E-2</v>
      </c>
      <c r="K1375">
        <v>0.3967194</v>
      </c>
      <c r="L1375">
        <v>1.112409</v>
      </c>
      <c r="M1375">
        <v>0.94523979999999996</v>
      </c>
      <c r="N1375">
        <v>0.89347840000000001</v>
      </c>
      <c r="O1375">
        <v>48</v>
      </c>
    </row>
    <row r="1376" spans="1:15">
      <c r="A1376" t="s">
        <v>50</v>
      </c>
      <c r="B1376" s="34">
        <v>40058</v>
      </c>
      <c r="C1376">
        <v>7</v>
      </c>
      <c r="D1376">
        <v>1.2744180000000001</v>
      </c>
      <c r="E1376">
        <v>1.326962</v>
      </c>
      <c r="F1376">
        <v>-5.2543800000000002E-2</v>
      </c>
      <c r="G1376">
        <v>73</v>
      </c>
      <c r="H1376">
        <v>-1.263917</v>
      </c>
      <c r="I1376">
        <v>-0.5482281</v>
      </c>
      <c r="J1376">
        <v>-5.2543800000000002E-2</v>
      </c>
      <c r="K1376">
        <v>0.44314039999999999</v>
      </c>
      <c r="L1376">
        <v>1.15883</v>
      </c>
      <c r="M1376">
        <v>0.94523979999999996</v>
      </c>
      <c r="N1376">
        <v>0.89347840000000001</v>
      </c>
      <c r="O1376">
        <v>48</v>
      </c>
    </row>
    <row r="1377" spans="1:15">
      <c r="A1377" t="s">
        <v>50</v>
      </c>
      <c r="B1377" s="34">
        <v>40058</v>
      </c>
      <c r="C1377">
        <v>8</v>
      </c>
      <c r="D1377">
        <v>1.3951910000000001</v>
      </c>
      <c r="E1377">
        <v>1.393937</v>
      </c>
      <c r="F1377">
        <v>1.2535999999999999E-3</v>
      </c>
      <c r="G1377">
        <v>72.5</v>
      </c>
      <c r="H1377">
        <v>-1.2101200000000001</v>
      </c>
      <c r="I1377">
        <v>-0.4944307</v>
      </c>
      <c r="J1377">
        <v>1.2535999999999999E-3</v>
      </c>
      <c r="K1377">
        <v>0.49693779999999999</v>
      </c>
      <c r="L1377">
        <v>1.2126269999999999</v>
      </c>
      <c r="M1377">
        <v>0.94523979999999996</v>
      </c>
      <c r="N1377">
        <v>0.89347840000000001</v>
      </c>
      <c r="O1377">
        <v>48</v>
      </c>
    </row>
    <row r="1378" spans="1:15">
      <c r="A1378" t="s">
        <v>50</v>
      </c>
      <c r="B1378" s="34">
        <v>40058</v>
      </c>
      <c r="C1378">
        <v>9</v>
      </c>
      <c r="D1378">
        <v>1.774618</v>
      </c>
      <c r="E1378">
        <v>1.6529149999999999</v>
      </c>
      <c r="F1378">
        <v>0.1217024</v>
      </c>
      <c r="G1378">
        <v>76</v>
      </c>
      <c r="H1378">
        <v>-1.0896710000000001</v>
      </c>
      <c r="I1378">
        <v>-0.37398189999999998</v>
      </c>
      <c r="J1378">
        <v>0.1217024</v>
      </c>
      <c r="K1378">
        <v>0.61738660000000001</v>
      </c>
      <c r="L1378">
        <v>1.3330759999999999</v>
      </c>
      <c r="M1378">
        <v>0.94523979999999996</v>
      </c>
      <c r="N1378">
        <v>0.89347840000000001</v>
      </c>
      <c r="O1378">
        <v>48</v>
      </c>
    </row>
    <row r="1379" spans="1:15">
      <c r="A1379" t="s">
        <v>50</v>
      </c>
      <c r="B1379" s="34">
        <v>40058</v>
      </c>
      <c r="C1379">
        <v>10</v>
      </c>
      <c r="D1379">
        <v>2.2257829999999998</v>
      </c>
      <c r="E1379">
        <v>2.190439</v>
      </c>
      <c r="F1379">
        <v>3.5344800000000003E-2</v>
      </c>
      <c r="G1379">
        <v>80.5</v>
      </c>
      <c r="H1379">
        <v>-1.176029</v>
      </c>
      <c r="I1379">
        <v>-0.46033940000000001</v>
      </c>
      <c r="J1379">
        <v>3.5344800000000003E-2</v>
      </c>
      <c r="K1379">
        <v>0.53102910000000003</v>
      </c>
      <c r="L1379">
        <v>1.246718</v>
      </c>
      <c r="M1379">
        <v>0.94523979999999996</v>
      </c>
      <c r="N1379">
        <v>0.89347840000000001</v>
      </c>
      <c r="O1379">
        <v>48</v>
      </c>
    </row>
    <row r="1380" spans="1:15">
      <c r="A1380" t="s">
        <v>50</v>
      </c>
      <c r="B1380" s="34">
        <v>40058</v>
      </c>
      <c r="C1380">
        <v>11</v>
      </c>
      <c r="D1380">
        <v>2.5523760000000002</v>
      </c>
      <c r="E1380">
        <v>2.5340029999999998</v>
      </c>
      <c r="F1380">
        <v>1.8372400000000001E-2</v>
      </c>
      <c r="G1380">
        <v>85</v>
      </c>
      <c r="H1380">
        <v>-1.193001</v>
      </c>
      <c r="I1380">
        <v>-0.47731180000000001</v>
      </c>
      <c r="J1380">
        <v>1.8372400000000001E-2</v>
      </c>
      <c r="K1380">
        <v>0.51405670000000003</v>
      </c>
      <c r="L1380">
        <v>1.229746</v>
      </c>
      <c r="M1380">
        <v>0.94523979999999996</v>
      </c>
      <c r="N1380">
        <v>0.89347840000000001</v>
      </c>
      <c r="O1380">
        <v>48</v>
      </c>
    </row>
    <row r="1381" spans="1:15">
      <c r="A1381" t="s">
        <v>50</v>
      </c>
      <c r="B1381" s="34">
        <v>40058</v>
      </c>
      <c r="C1381">
        <v>12</v>
      </c>
      <c r="D1381">
        <v>2.7820770000000001</v>
      </c>
      <c r="E1381">
        <v>2.835159</v>
      </c>
      <c r="F1381">
        <v>-5.3082900000000002E-2</v>
      </c>
      <c r="G1381">
        <v>88.5</v>
      </c>
      <c r="H1381">
        <v>-1.2644569999999999</v>
      </c>
      <c r="I1381">
        <v>-0.54876709999999995</v>
      </c>
      <c r="J1381">
        <v>-5.3082900000000002E-2</v>
      </c>
      <c r="K1381">
        <v>0.44260139999999998</v>
      </c>
      <c r="L1381">
        <v>1.158291</v>
      </c>
      <c r="M1381">
        <v>0.94523979999999996</v>
      </c>
      <c r="N1381">
        <v>0.89347840000000001</v>
      </c>
      <c r="O1381">
        <v>48</v>
      </c>
    </row>
    <row r="1382" spans="1:15">
      <c r="A1382" t="s">
        <v>50</v>
      </c>
      <c r="B1382" s="34">
        <v>40058</v>
      </c>
      <c r="C1382">
        <v>13</v>
      </c>
      <c r="D1382">
        <v>2.9314490000000002</v>
      </c>
      <c r="E1382">
        <v>2.9985780000000002</v>
      </c>
      <c r="F1382">
        <v>-6.7128300000000002E-2</v>
      </c>
      <c r="G1382">
        <v>91.5</v>
      </c>
      <c r="H1382">
        <v>-1.278502</v>
      </c>
      <c r="I1382">
        <v>-0.5628126</v>
      </c>
      <c r="J1382">
        <v>-6.7128300000000002E-2</v>
      </c>
      <c r="K1382">
        <v>0.42855589999999999</v>
      </c>
      <c r="L1382">
        <v>1.144245</v>
      </c>
      <c r="M1382">
        <v>0.94523979999999996</v>
      </c>
      <c r="N1382">
        <v>0.89347840000000001</v>
      </c>
      <c r="O1382">
        <v>48</v>
      </c>
    </row>
    <row r="1383" spans="1:15">
      <c r="A1383" t="s">
        <v>50</v>
      </c>
      <c r="B1383" s="34">
        <v>40058</v>
      </c>
      <c r="C1383">
        <v>14</v>
      </c>
      <c r="D1383">
        <v>3.0340539999999998</v>
      </c>
      <c r="E1383">
        <v>3.0772080000000002</v>
      </c>
      <c r="F1383">
        <v>-4.3154100000000001E-2</v>
      </c>
      <c r="G1383">
        <v>94.5</v>
      </c>
      <c r="H1383">
        <v>-1.2545280000000001</v>
      </c>
      <c r="I1383">
        <v>-0.53883829999999999</v>
      </c>
      <c r="J1383">
        <v>-4.3154100000000001E-2</v>
      </c>
      <c r="K1383">
        <v>0.45253019999999999</v>
      </c>
      <c r="L1383">
        <v>1.16822</v>
      </c>
      <c r="M1383">
        <v>0.94523979999999996</v>
      </c>
      <c r="N1383">
        <v>0.89347840000000001</v>
      </c>
      <c r="O1383">
        <v>48</v>
      </c>
    </row>
    <row r="1384" spans="1:15">
      <c r="A1384" t="s">
        <v>50</v>
      </c>
      <c r="B1384" s="34">
        <v>40058</v>
      </c>
      <c r="C1384">
        <v>15</v>
      </c>
      <c r="D1384">
        <v>3.0198990000000001</v>
      </c>
      <c r="E1384">
        <v>2.098252</v>
      </c>
      <c r="F1384">
        <v>0.92164690000000005</v>
      </c>
      <c r="G1384">
        <v>97</v>
      </c>
      <c r="H1384">
        <v>-0.2897267</v>
      </c>
      <c r="I1384">
        <v>0.42596260000000002</v>
      </c>
      <c r="J1384">
        <v>0.92164690000000005</v>
      </c>
      <c r="K1384">
        <v>1.4173309999999999</v>
      </c>
      <c r="L1384">
        <v>2.1330200000000001</v>
      </c>
      <c r="M1384">
        <v>0.94523979999999996</v>
      </c>
      <c r="N1384">
        <v>0.89347840000000001</v>
      </c>
      <c r="O1384">
        <v>48</v>
      </c>
    </row>
    <row r="1385" spans="1:15">
      <c r="A1385" t="s">
        <v>50</v>
      </c>
      <c r="B1385" s="34">
        <v>40058</v>
      </c>
      <c r="C1385">
        <v>16</v>
      </c>
      <c r="D1385">
        <v>2.9468450000000002</v>
      </c>
      <c r="E1385">
        <v>1.9638599999999999</v>
      </c>
      <c r="F1385">
        <v>0.98298540000000001</v>
      </c>
      <c r="G1385">
        <v>97.5</v>
      </c>
      <c r="H1385">
        <v>-0.22838820000000001</v>
      </c>
      <c r="I1385">
        <v>0.48730109999999999</v>
      </c>
      <c r="J1385">
        <v>0.98298540000000001</v>
      </c>
      <c r="K1385">
        <v>1.4786699999999999</v>
      </c>
      <c r="L1385">
        <v>2.1943589999999999</v>
      </c>
      <c r="M1385">
        <v>0.94523979999999996</v>
      </c>
      <c r="N1385">
        <v>0.89347840000000001</v>
      </c>
      <c r="O1385">
        <v>48</v>
      </c>
    </row>
    <row r="1386" spans="1:15">
      <c r="A1386" t="s">
        <v>50</v>
      </c>
      <c r="B1386" s="34">
        <v>40058</v>
      </c>
      <c r="C1386">
        <v>17</v>
      </c>
      <c r="D1386">
        <v>2.8407499999999999</v>
      </c>
      <c r="E1386">
        <v>1.7017519999999999</v>
      </c>
      <c r="F1386">
        <v>1.138998</v>
      </c>
      <c r="G1386">
        <v>98</v>
      </c>
      <c r="H1386">
        <v>-7.2375200000000001E-2</v>
      </c>
      <c r="I1386">
        <v>0.6433141</v>
      </c>
      <c r="J1386">
        <v>1.138998</v>
      </c>
      <c r="K1386">
        <v>1.6346830000000001</v>
      </c>
      <c r="L1386">
        <v>2.3503720000000001</v>
      </c>
      <c r="M1386">
        <v>0.94523979999999996</v>
      </c>
      <c r="N1386">
        <v>0.89347840000000001</v>
      </c>
      <c r="O1386">
        <v>48</v>
      </c>
    </row>
    <row r="1387" spans="1:15">
      <c r="A1387" t="s">
        <v>50</v>
      </c>
      <c r="B1387" s="34">
        <v>40058</v>
      </c>
      <c r="C1387">
        <v>18</v>
      </c>
      <c r="D1387">
        <v>2.6196820000000001</v>
      </c>
      <c r="E1387">
        <v>1.4784820000000001</v>
      </c>
      <c r="F1387">
        <v>1.1411990000000001</v>
      </c>
      <c r="G1387">
        <v>98</v>
      </c>
      <c r="H1387">
        <v>-7.0174100000000003E-2</v>
      </c>
      <c r="I1387">
        <v>0.64551519999999996</v>
      </c>
      <c r="J1387">
        <v>1.1411990000000001</v>
      </c>
      <c r="K1387">
        <v>1.636884</v>
      </c>
      <c r="L1387">
        <v>2.352573</v>
      </c>
      <c r="M1387">
        <v>0.94523979999999996</v>
      </c>
      <c r="N1387">
        <v>0.89347840000000001</v>
      </c>
      <c r="O1387">
        <v>48</v>
      </c>
    </row>
    <row r="1388" spans="1:15">
      <c r="A1388" t="s">
        <v>50</v>
      </c>
      <c r="B1388" s="34">
        <v>40058</v>
      </c>
      <c r="C1388">
        <v>19</v>
      </c>
      <c r="D1388">
        <v>2.2422140000000002</v>
      </c>
      <c r="E1388">
        <v>2.136638</v>
      </c>
      <c r="F1388">
        <v>0.10557610000000001</v>
      </c>
      <c r="G1388">
        <v>97.5</v>
      </c>
      <c r="H1388">
        <v>-1.1057980000000001</v>
      </c>
      <c r="I1388">
        <v>-0.39010820000000002</v>
      </c>
      <c r="J1388">
        <v>0.10557610000000001</v>
      </c>
      <c r="K1388">
        <v>0.60126029999999997</v>
      </c>
      <c r="L1388">
        <v>1.3169500000000001</v>
      </c>
      <c r="M1388">
        <v>0.94523979999999996</v>
      </c>
      <c r="N1388">
        <v>0.89347840000000001</v>
      </c>
      <c r="O1388">
        <v>48</v>
      </c>
    </row>
    <row r="1389" spans="1:15">
      <c r="A1389" t="s">
        <v>50</v>
      </c>
      <c r="B1389" s="34">
        <v>40058</v>
      </c>
      <c r="C1389">
        <v>20</v>
      </c>
      <c r="D1389">
        <v>2.0508730000000002</v>
      </c>
      <c r="E1389">
        <v>2.0233970000000001</v>
      </c>
      <c r="F1389">
        <v>2.74761E-2</v>
      </c>
      <c r="G1389">
        <v>93.5</v>
      </c>
      <c r="H1389">
        <v>-1.183897</v>
      </c>
      <c r="I1389">
        <v>-0.46820810000000002</v>
      </c>
      <c r="J1389">
        <v>2.74761E-2</v>
      </c>
      <c r="K1389">
        <v>0.52316039999999997</v>
      </c>
      <c r="L1389">
        <v>1.23885</v>
      </c>
      <c r="M1389">
        <v>0.94523979999999996</v>
      </c>
      <c r="N1389">
        <v>0.89347840000000001</v>
      </c>
      <c r="O1389">
        <v>48</v>
      </c>
    </row>
    <row r="1390" spans="1:15">
      <c r="A1390" t="s">
        <v>50</v>
      </c>
      <c r="B1390" s="34">
        <v>40058</v>
      </c>
      <c r="C1390">
        <v>21</v>
      </c>
      <c r="D1390">
        <v>2.1787619999999999</v>
      </c>
      <c r="E1390">
        <v>2.114179</v>
      </c>
      <c r="F1390">
        <v>6.4583199999999993E-2</v>
      </c>
      <c r="G1390">
        <v>90.5</v>
      </c>
      <c r="H1390">
        <v>-1.14679</v>
      </c>
      <c r="I1390">
        <v>-0.43110100000000001</v>
      </c>
      <c r="J1390">
        <v>6.4583199999999993E-2</v>
      </c>
      <c r="K1390">
        <v>0.56026739999999997</v>
      </c>
      <c r="L1390">
        <v>1.275957</v>
      </c>
      <c r="M1390">
        <v>0.94523979999999996</v>
      </c>
      <c r="N1390">
        <v>0.89347840000000001</v>
      </c>
      <c r="O1390">
        <v>48</v>
      </c>
    </row>
    <row r="1391" spans="1:15">
      <c r="A1391" t="s">
        <v>50</v>
      </c>
      <c r="B1391" s="34">
        <v>40058</v>
      </c>
      <c r="C1391">
        <v>22</v>
      </c>
      <c r="D1391">
        <v>1.9837370000000001</v>
      </c>
      <c r="E1391">
        <v>1.969908</v>
      </c>
      <c r="F1391">
        <v>1.3829299999999999E-2</v>
      </c>
      <c r="G1391">
        <v>88.5</v>
      </c>
      <c r="H1391">
        <v>-1.1975439999999999</v>
      </c>
      <c r="I1391">
        <v>-0.48185499999999998</v>
      </c>
      <c r="J1391">
        <v>1.3829299999999999E-2</v>
      </c>
      <c r="K1391">
        <v>0.50951360000000001</v>
      </c>
      <c r="L1391">
        <v>1.225203</v>
      </c>
      <c r="M1391">
        <v>0.94523979999999996</v>
      </c>
      <c r="N1391">
        <v>0.89347840000000001</v>
      </c>
      <c r="O1391">
        <v>48</v>
      </c>
    </row>
    <row r="1392" spans="1:15">
      <c r="A1392" t="s">
        <v>50</v>
      </c>
      <c r="B1392" s="34">
        <v>40058</v>
      </c>
      <c r="C1392">
        <v>23</v>
      </c>
      <c r="D1392">
        <v>1.704418</v>
      </c>
      <c r="E1392">
        <v>1.709082</v>
      </c>
      <c r="F1392">
        <v>-4.6639000000000003E-3</v>
      </c>
      <c r="G1392">
        <v>85.5</v>
      </c>
      <c r="H1392">
        <v>-1.216038</v>
      </c>
      <c r="I1392">
        <v>-0.50034820000000002</v>
      </c>
      <c r="J1392">
        <v>-4.6639000000000003E-3</v>
      </c>
      <c r="K1392">
        <v>0.49102030000000002</v>
      </c>
      <c r="L1392">
        <v>1.2067099999999999</v>
      </c>
      <c r="M1392">
        <v>0.94523979999999996</v>
      </c>
      <c r="N1392">
        <v>0.89347840000000001</v>
      </c>
      <c r="O1392">
        <v>48</v>
      </c>
    </row>
    <row r="1393" spans="1:15">
      <c r="A1393" t="s">
        <v>50</v>
      </c>
      <c r="B1393" s="34">
        <v>40058</v>
      </c>
      <c r="C1393">
        <v>24</v>
      </c>
      <c r="D1393">
        <v>1.5703419999999999</v>
      </c>
      <c r="E1393">
        <v>1.5729850000000001</v>
      </c>
      <c r="F1393">
        <v>-2.6432000000000001E-3</v>
      </c>
      <c r="G1393">
        <v>84.5</v>
      </c>
      <c r="H1393">
        <v>-1.2140169999999999</v>
      </c>
      <c r="I1393">
        <v>-0.49832739999999998</v>
      </c>
      <c r="J1393">
        <v>-2.6432000000000001E-3</v>
      </c>
      <c r="K1393">
        <v>0.49304110000000001</v>
      </c>
      <c r="L1393">
        <v>1.2087300000000001</v>
      </c>
      <c r="M1393">
        <v>0.94523979999999996</v>
      </c>
      <c r="N1393">
        <v>0.89347840000000001</v>
      </c>
      <c r="O1393">
        <v>48</v>
      </c>
    </row>
    <row r="1394" spans="1:15">
      <c r="A1394" t="s">
        <v>50</v>
      </c>
      <c r="B1394" s="34">
        <v>40066</v>
      </c>
      <c r="C1394">
        <v>1</v>
      </c>
      <c r="D1394">
        <v>1.348951</v>
      </c>
      <c r="E1394">
        <v>1.365159</v>
      </c>
      <c r="F1394">
        <v>-1.6208199999999999E-2</v>
      </c>
      <c r="G1394">
        <v>75.5</v>
      </c>
      <c r="H1394">
        <v>-1.4286540000000001</v>
      </c>
      <c r="I1394">
        <v>-0.59416939999999996</v>
      </c>
      <c r="J1394">
        <v>-1.6208199999999999E-2</v>
      </c>
      <c r="K1394">
        <v>0.56175310000000001</v>
      </c>
      <c r="L1394">
        <v>1.396237</v>
      </c>
      <c r="M1394">
        <v>1.1021369999999999</v>
      </c>
      <c r="N1394">
        <v>1.2147060000000001</v>
      </c>
      <c r="O1394">
        <v>41</v>
      </c>
    </row>
    <row r="1395" spans="1:15">
      <c r="A1395" t="s">
        <v>50</v>
      </c>
      <c r="B1395" s="34">
        <v>40066</v>
      </c>
      <c r="C1395">
        <v>2</v>
      </c>
      <c r="D1395">
        <v>1.318138</v>
      </c>
      <c r="E1395">
        <v>1.347729</v>
      </c>
      <c r="F1395">
        <v>-2.95915E-2</v>
      </c>
      <c r="G1395">
        <v>74</v>
      </c>
      <c r="H1395">
        <v>-1.442037</v>
      </c>
      <c r="I1395">
        <v>-0.60755269999999995</v>
      </c>
      <c r="J1395">
        <v>-2.95915E-2</v>
      </c>
      <c r="K1395">
        <v>0.54836980000000002</v>
      </c>
      <c r="L1395">
        <v>1.382854</v>
      </c>
      <c r="M1395">
        <v>1.1021369999999999</v>
      </c>
      <c r="N1395">
        <v>1.2147060000000001</v>
      </c>
      <c r="O1395">
        <v>41</v>
      </c>
    </row>
    <row r="1396" spans="1:15">
      <c r="A1396" t="s">
        <v>50</v>
      </c>
      <c r="B1396" s="34">
        <v>40066</v>
      </c>
      <c r="C1396">
        <v>3</v>
      </c>
      <c r="D1396">
        <v>1.263763</v>
      </c>
      <c r="E1396">
        <v>1.343577</v>
      </c>
      <c r="F1396">
        <v>-7.9813999999999996E-2</v>
      </c>
      <c r="G1396">
        <v>73</v>
      </c>
      <c r="H1396">
        <v>-1.4922599999999999</v>
      </c>
      <c r="I1396">
        <v>-0.6577752</v>
      </c>
      <c r="J1396">
        <v>-7.9813999999999996E-2</v>
      </c>
      <c r="K1396">
        <v>0.49814730000000002</v>
      </c>
      <c r="L1396">
        <v>1.3326309999999999</v>
      </c>
      <c r="M1396">
        <v>1.1021369999999999</v>
      </c>
      <c r="N1396">
        <v>1.2147060000000001</v>
      </c>
      <c r="O1396">
        <v>41</v>
      </c>
    </row>
    <row r="1397" spans="1:15">
      <c r="A1397" t="s">
        <v>50</v>
      </c>
      <c r="B1397" s="34">
        <v>40066</v>
      </c>
      <c r="C1397">
        <v>4</v>
      </c>
      <c r="D1397">
        <v>1.1929419999999999</v>
      </c>
      <c r="E1397">
        <v>1.238923</v>
      </c>
      <c r="F1397">
        <v>-4.5980899999999998E-2</v>
      </c>
      <c r="G1397">
        <v>72.5</v>
      </c>
      <c r="H1397">
        <v>-1.458426</v>
      </c>
      <c r="I1397">
        <v>-0.62394210000000006</v>
      </c>
      <c r="J1397">
        <v>-4.5980899999999998E-2</v>
      </c>
      <c r="K1397">
        <v>0.53198029999999996</v>
      </c>
      <c r="L1397">
        <v>1.366465</v>
      </c>
      <c r="M1397">
        <v>1.1021369999999999</v>
      </c>
      <c r="N1397">
        <v>1.2147060000000001</v>
      </c>
      <c r="O1397">
        <v>41</v>
      </c>
    </row>
    <row r="1398" spans="1:15">
      <c r="A1398" t="s">
        <v>50</v>
      </c>
      <c r="B1398" s="34">
        <v>40066</v>
      </c>
      <c r="C1398">
        <v>5</v>
      </c>
      <c r="D1398">
        <v>1.19604</v>
      </c>
      <c r="E1398">
        <v>1.2152989999999999</v>
      </c>
      <c r="F1398">
        <v>-1.9259100000000001E-2</v>
      </c>
      <c r="G1398">
        <v>70</v>
      </c>
      <c r="H1398">
        <v>-1.431705</v>
      </c>
      <c r="I1398">
        <v>-0.59722039999999998</v>
      </c>
      <c r="J1398">
        <v>-1.9259100000000001E-2</v>
      </c>
      <c r="K1398">
        <v>0.55870220000000004</v>
      </c>
      <c r="L1398">
        <v>1.393186</v>
      </c>
      <c r="M1398">
        <v>1.1021369999999999</v>
      </c>
      <c r="N1398">
        <v>1.2147060000000001</v>
      </c>
      <c r="O1398">
        <v>41</v>
      </c>
    </row>
    <row r="1399" spans="1:15">
      <c r="A1399" t="s">
        <v>50</v>
      </c>
      <c r="B1399" s="34">
        <v>40066</v>
      </c>
      <c r="C1399">
        <v>6</v>
      </c>
      <c r="D1399">
        <v>1.2339260000000001</v>
      </c>
      <c r="E1399">
        <v>1.247744</v>
      </c>
      <c r="F1399">
        <v>-1.38172E-2</v>
      </c>
      <c r="G1399">
        <v>68.5</v>
      </c>
      <c r="H1399">
        <v>-1.4262630000000001</v>
      </c>
      <c r="I1399">
        <v>-0.59177849999999999</v>
      </c>
      <c r="J1399">
        <v>-1.38172E-2</v>
      </c>
      <c r="K1399">
        <v>0.56414410000000004</v>
      </c>
      <c r="L1399">
        <v>1.398628</v>
      </c>
      <c r="M1399">
        <v>1.1021369999999999</v>
      </c>
      <c r="N1399">
        <v>1.2147060000000001</v>
      </c>
      <c r="O1399">
        <v>41</v>
      </c>
    </row>
    <row r="1400" spans="1:15">
      <c r="A1400" t="s">
        <v>50</v>
      </c>
      <c r="B1400" s="34">
        <v>40066</v>
      </c>
      <c r="C1400">
        <v>7</v>
      </c>
      <c r="D1400">
        <v>1.064114</v>
      </c>
      <c r="E1400">
        <v>1.012842</v>
      </c>
      <c r="F1400">
        <v>5.1271499999999998E-2</v>
      </c>
      <c r="G1400">
        <v>68</v>
      </c>
      <c r="H1400">
        <v>-1.3611740000000001</v>
      </c>
      <c r="I1400">
        <v>-0.52668979999999999</v>
      </c>
      <c r="J1400">
        <v>5.1271499999999998E-2</v>
      </c>
      <c r="K1400">
        <v>0.62923269999999998</v>
      </c>
      <c r="L1400">
        <v>1.4637169999999999</v>
      </c>
      <c r="M1400">
        <v>1.1021369999999999</v>
      </c>
      <c r="N1400">
        <v>1.2147060000000001</v>
      </c>
      <c r="O1400">
        <v>41</v>
      </c>
    </row>
    <row r="1401" spans="1:15">
      <c r="A1401" t="s">
        <v>50</v>
      </c>
      <c r="B1401" s="34">
        <v>40066</v>
      </c>
      <c r="C1401">
        <v>8</v>
      </c>
      <c r="D1401">
        <v>1.1160479999999999</v>
      </c>
      <c r="E1401">
        <v>1.0548679999999999</v>
      </c>
      <c r="F1401">
        <v>6.1180100000000001E-2</v>
      </c>
      <c r="G1401">
        <v>70</v>
      </c>
      <c r="H1401">
        <v>-1.3512649999999999</v>
      </c>
      <c r="I1401">
        <v>-0.51678120000000005</v>
      </c>
      <c r="J1401">
        <v>6.1180100000000001E-2</v>
      </c>
      <c r="K1401">
        <v>0.63914139999999997</v>
      </c>
      <c r="L1401">
        <v>1.4736260000000001</v>
      </c>
      <c r="M1401">
        <v>1.1021369999999999</v>
      </c>
      <c r="N1401">
        <v>1.2147060000000001</v>
      </c>
      <c r="O1401">
        <v>41</v>
      </c>
    </row>
    <row r="1402" spans="1:15">
      <c r="A1402" t="s">
        <v>50</v>
      </c>
      <c r="B1402" s="34">
        <v>40066</v>
      </c>
      <c r="C1402">
        <v>9</v>
      </c>
      <c r="D1402">
        <v>1.3947259999999999</v>
      </c>
      <c r="E1402">
        <v>1.201406</v>
      </c>
      <c r="F1402">
        <v>0.1933203</v>
      </c>
      <c r="G1402">
        <v>75</v>
      </c>
      <c r="H1402">
        <v>-1.219125</v>
      </c>
      <c r="I1402">
        <v>-0.38464090000000001</v>
      </c>
      <c r="J1402">
        <v>0.1933203</v>
      </c>
      <c r="K1402">
        <v>0.77128160000000001</v>
      </c>
      <c r="L1402">
        <v>1.605766</v>
      </c>
      <c r="M1402">
        <v>1.1021369999999999</v>
      </c>
      <c r="N1402">
        <v>1.2147060000000001</v>
      </c>
      <c r="O1402">
        <v>41</v>
      </c>
    </row>
    <row r="1403" spans="1:15">
      <c r="A1403" t="s">
        <v>50</v>
      </c>
      <c r="B1403" s="34">
        <v>40066</v>
      </c>
      <c r="C1403">
        <v>10</v>
      </c>
      <c r="D1403">
        <v>1.686375</v>
      </c>
      <c r="E1403">
        <v>1.5345549999999999</v>
      </c>
      <c r="F1403">
        <v>0.15182080000000001</v>
      </c>
      <c r="G1403">
        <v>80</v>
      </c>
      <c r="H1403">
        <v>-1.2606250000000001</v>
      </c>
      <c r="I1403">
        <v>-0.42614049999999998</v>
      </c>
      <c r="J1403">
        <v>0.15182080000000001</v>
      </c>
      <c r="K1403">
        <v>0.72978200000000004</v>
      </c>
      <c r="L1403">
        <v>1.5642659999999999</v>
      </c>
      <c r="M1403">
        <v>1.1021369999999999</v>
      </c>
      <c r="N1403">
        <v>1.2147060000000001</v>
      </c>
      <c r="O1403">
        <v>41</v>
      </c>
    </row>
    <row r="1404" spans="1:15">
      <c r="A1404" t="s">
        <v>50</v>
      </c>
      <c r="B1404" s="34">
        <v>40066</v>
      </c>
      <c r="C1404">
        <v>11</v>
      </c>
      <c r="D1404">
        <v>1.8751009999999999</v>
      </c>
      <c r="E1404">
        <v>1.736586</v>
      </c>
      <c r="F1404">
        <v>0.13851469999999999</v>
      </c>
      <c r="G1404">
        <v>84</v>
      </c>
      <c r="H1404">
        <v>-1.2739309999999999</v>
      </c>
      <c r="I1404">
        <v>-0.43944660000000002</v>
      </c>
      <c r="J1404">
        <v>0.13851469999999999</v>
      </c>
      <c r="K1404">
        <v>0.71647590000000005</v>
      </c>
      <c r="L1404">
        <v>1.5509599999999999</v>
      </c>
      <c r="M1404">
        <v>1.1021369999999999</v>
      </c>
      <c r="N1404">
        <v>1.2147060000000001</v>
      </c>
      <c r="O1404">
        <v>41</v>
      </c>
    </row>
    <row r="1405" spans="1:15">
      <c r="A1405" t="s">
        <v>50</v>
      </c>
      <c r="B1405" s="34">
        <v>40066</v>
      </c>
      <c r="C1405">
        <v>12</v>
      </c>
      <c r="D1405">
        <v>2.0337480000000001</v>
      </c>
      <c r="E1405">
        <v>1.9766999999999999</v>
      </c>
      <c r="F1405">
        <v>5.7048000000000001E-2</v>
      </c>
      <c r="G1405">
        <v>87.5</v>
      </c>
      <c r="H1405">
        <v>-1.355397</v>
      </c>
      <c r="I1405">
        <v>-0.52091319999999997</v>
      </c>
      <c r="J1405">
        <v>5.7048000000000001E-2</v>
      </c>
      <c r="K1405">
        <v>0.6350093</v>
      </c>
      <c r="L1405">
        <v>1.4694940000000001</v>
      </c>
      <c r="M1405">
        <v>1.1021369999999999</v>
      </c>
      <c r="N1405">
        <v>1.2147060000000001</v>
      </c>
      <c r="O1405">
        <v>41</v>
      </c>
    </row>
    <row r="1406" spans="1:15">
      <c r="A1406" t="s">
        <v>50</v>
      </c>
      <c r="B1406" s="34">
        <v>40066</v>
      </c>
      <c r="C1406">
        <v>13</v>
      </c>
      <c r="D1406">
        <v>2.1297429999999999</v>
      </c>
      <c r="E1406">
        <v>2.0525030000000002</v>
      </c>
      <c r="F1406">
        <v>7.7240000000000003E-2</v>
      </c>
      <c r="G1406">
        <v>90.5</v>
      </c>
      <c r="H1406">
        <v>-1.3015920000000001</v>
      </c>
      <c r="I1406">
        <v>-0.48696699999999998</v>
      </c>
      <c r="J1406">
        <v>7.7240000000000003E-2</v>
      </c>
      <c r="K1406">
        <v>0.64144690000000004</v>
      </c>
      <c r="L1406">
        <v>1.456072</v>
      </c>
      <c r="M1406">
        <v>1.0759080000000001</v>
      </c>
      <c r="N1406">
        <v>1.1575789999999999</v>
      </c>
      <c r="O1406">
        <v>42</v>
      </c>
    </row>
    <row r="1407" spans="1:15">
      <c r="A1407" t="s">
        <v>50</v>
      </c>
      <c r="B1407" s="34">
        <v>40066</v>
      </c>
      <c r="C1407">
        <v>14</v>
      </c>
      <c r="D1407">
        <v>2.2233510000000001</v>
      </c>
      <c r="E1407">
        <v>2.1002489999999998</v>
      </c>
      <c r="F1407">
        <v>0.1231018</v>
      </c>
      <c r="G1407">
        <v>93</v>
      </c>
      <c r="H1407">
        <v>-1.25573</v>
      </c>
      <c r="I1407">
        <v>-0.44110510000000003</v>
      </c>
      <c r="J1407">
        <v>0.1231018</v>
      </c>
      <c r="K1407">
        <v>0.68730869999999999</v>
      </c>
      <c r="L1407">
        <v>1.5019340000000001</v>
      </c>
      <c r="M1407">
        <v>1.0759080000000001</v>
      </c>
      <c r="N1407">
        <v>1.1575789999999999</v>
      </c>
      <c r="O1407">
        <v>42</v>
      </c>
    </row>
    <row r="1408" spans="1:15">
      <c r="A1408" t="s">
        <v>50</v>
      </c>
      <c r="B1408" s="34">
        <v>40066</v>
      </c>
      <c r="C1408">
        <v>15</v>
      </c>
      <c r="D1408">
        <v>2.2402289999999998</v>
      </c>
      <c r="E1408">
        <v>1.63062</v>
      </c>
      <c r="F1408">
        <v>0.60960919999999996</v>
      </c>
      <c r="G1408">
        <v>95</v>
      </c>
      <c r="H1408">
        <v>-0.76922290000000004</v>
      </c>
      <c r="I1408">
        <v>4.54023E-2</v>
      </c>
      <c r="J1408">
        <v>0.60960919999999996</v>
      </c>
      <c r="K1408">
        <v>1.173816</v>
      </c>
      <c r="L1408">
        <v>1.9884409999999999</v>
      </c>
      <c r="M1408">
        <v>1.0759080000000001</v>
      </c>
      <c r="N1408">
        <v>1.1575789999999999</v>
      </c>
      <c r="O1408">
        <v>42</v>
      </c>
    </row>
    <row r="1409" spans="1:15">
      <c r="A1409" t="s">
        <v>50</v>
      </c>
      <c r="B1409" s="34">
        <v>40066</v>
      </c>
      <c r="C1409">
        <v>16</v>
      </c>
      <c r="D1409">
        <v>2.197273</v>
      </c>
      <c r="E1409">
        <v>1.6191340000000001</v>
      </c>
      <c r="F1409">
        <v>0.57813939999999997</v>
      </c>
      <c r="G1409">
        <v>96</v>
      </c>
      <c r="H1409">
        <v>-0.80069270000000003</v>
      </c>
      <c r="I1409">
        <v>1.39325E-2</v>
      </c>
      <c r="J1409">
        <v>0.57813939999999997</v>
      </c>
      <c r="K1409">
        <v>1.1423460000000001</v>
      </c>
      <c r="L1409">
        <v>1.9569719999999999</v>
      </c>
      <c r="M1409">
        <v>1.0759080000000001</v>
      </c>
      <c r="N1409">
        <v>1.1575789999999999</v>
      </c>
      <c r="O1409">
        <v>42</v>
      </c>
    </row>
    <row r="1410" spans="1:15">
      <c r="A1410" t="s">
        <v>50</v>
      </c>
      <c r="B1410" s="34">
        <v>40066</v>
      </c>
      <c r="C1410">
        <v>17</v>
      </c>
      <c r="D1410">
        <v>2.0972759999999999</v>
      </c>
      <c r="E1410">
        <v>1.6159190000000001</v>
      </c>
      <c r="F1410">
        <v>0.48135729999999999</v>
      </c>
      <c r="G1410">
        <v>96</v>
      </c>
      <c r="H1410">
        <v>-0.89747480000000002</v>
      </c>
      <c r="I1410">
        <v>-8.2849599999999995E-2</v>
      </c>
      <c r="J1410">
        <v>0.48135729999999999</v>
      </c>
      <c r="K1410">
        <v>1.0455639999999999</v>
      </c>
      <c r="L1410">
        <v>1.8601890000000001</v>
      </c>
      <c r="M1410">
        <v>1.0759080000000001</v>
      </c>
      <c r="N1410">
        <v>1.1575789999999999</v>
      </c>
      <c r="O1410">
        <v>42</v>
      </c>
    </row>
    <row r="1411" spans="1:15">
      <c r="A1411" t="s">
        <v>50</v>
      </c>
      <c r="B1411" s="34">
        <v>40066</v>
      </c>
      <c r="C1411">
        <v>18</v>
      </c>
      <c r="D1411">
        <v>1.8833420000000001</v>
      </c>
      <c r="E1411">
        <v>1.3885529999999999</v>
      </c>
      <c r="F1411">
        <v>0.49478889999999998</v>
      </c>
      <c r="G1411">
        <v>96.5</v>
      </c>
      <c r="H1411">
        <v>-0.88404320000000003</v>
      </c>
      <c r="I1411">
        <v>-6.9417999999999994E-2</v>
      </c>
      <c r="J1411">
        <v>0.49478889999999998</v>
      </c>
      <c r="K1411">
        <v>1.058996</v>
      </c>
      <c r="L1411">
        <v>1.873621</v>
      </c>
      <c r="M1411">
        <v>1.0759080000000001</v>
      </c>
      <c r="N1411">
        <v>1.1575789999999999</v>
      </c>
      <c r="O1411">
        <v>42</v>
      </c>
    </row>
    <row r="1412" spans="1:15">
      <c r="A1412" t="s">
        <v>50</v>
      </c>
      <c r="B1412" s="34">
        <v>40066</v>
      </c>
      <c r="C1412">
        <v>19</v>
      </c>
      <c r="D1412">
        <v>1.7386159999999999</v>
      </c>
      <c r="E1412">
        <v>1.6940280000000001</v>
      </c>
      <c r="F1412">
        <v>4.45884E-2</v>
      </c>
      <c r="G1412">
        <v>94.5</v>
      </c>
      <c r="H1412">
        <v>-1.334244</v>
      </c>
      <c r="I1412">
        <v>-0.51961860000000004</v>
      </c>
      <c r="J1412">
        <v>4.45884E-2</v>
      </c>
      <c r="K1412">
        <v>0.60879530000000004</v>
      </c>
      <c r="L1412">
        <v>1.423421</v>
      </c>
      <c r="M1412">
        <v>1.0759080000000001</v>
      </c>
      <c r="N1412">
        <v>1.1575789999999999</v>
      </c>
      <c r="O1412">
        <v>42</v>
      </c>
    </row>
    <row r="1413" spans="1:15">
      <c r="A1413" t="s">
        <v>50</v>
      </c>
      <c r="B1413" s="34">
        <v>40066</v>
      </c>
      <c r="C1413">
        <v>20</v>
      </c>
      <c r="D1413">
        <v>1.798664</v>
      </c>
      <c r="E1413">
        <v>1.847324</v>
      </c>
      <c r="F1413">
        <v>-4.8659500000000001E-2</v>
      </c>
      <c r="G1413">
        <v>91.5</v>
      </c>
      <c r="H1413">
        <v>-1.427492</v>
      </c>
      <c r="I1413">
        <v>-0.61286640000000003</v>
      </c>
      <c r="J1413">
        <v>-4.8659500000000001E-2</v>
      </c>
      <c r="K1413">
        <v>0.51554750000000005</v>
      </c>
      <c r="L1413">
        <v>1.330173</v>
      </c>
      <c r="M1413">
        <v>1.0759080000000001</v>
      </c>
      <c r="N1413">
        <v>1.1575789999999999</v>
      </c>
      <c r="O1413">
        <v>42</v>
      </c>
    </row>
    <row r="1414" spans="1:15">
      <c r="A1414" t="s">
        <v>50</v>
      </c>
      <c r="B1414" s="34">
        <v>40066</v>
      </c>
      <c r="C1414">
        <v>21</v>
      </c>
      <c r="D1414">
        <v>2.0058060000000002</v>
      </c>
      <c r="E1414">
        <v>1.926261</v>
      </c>
      <c r="F1414">
        <v>7.9544599999999993E-2</v>
      </c>
      <c r="G1414">
        <v>88.5</v>
      </c>
      <c r="H1414">
        <v>-1.299288</v>
      </c>
      <c r="I1414">
        <v>-0.48466229999999999</v>
      </c>
      <c r="J1414">
        <v>7.9544599999999993E-2</v>
      </c>
      <c r="K1414">
        <v>0.64375159999999998</v>
      </c>
      <c r="L1414">
        <v>1.458377</v>
      </c>
      <c r="M1414">
        <v>1.0759080000000001</v>
      </c>
      <c r="N1414">
        <v>1.1575789999999999</v>
      </c>
      <c r="O1414">
        <v>42</v>
      </c>
    </row>
    <row r="1415" spans="1:15">
      <c r="A1415" t="s">
        <v>50</v>
      </c>
      <c r="B1415" s="34">
        <v>40066</v>
      </c>
      <c r="C1415">
        <v>22</v>
      </c>
      <c r="D1415">
        <v>1.788481</v>
      </c>
      <c r="E1415">
        <v>1.721848</v>
      </c>
      <c r="F1415">
        <v>6.6633100000000001E-2</v>
      </c>
      <c r="G1415">
        <v>85.5</v>
      </c>
      <c r="H1415">
        <v>-1.3121989999999999</v>
      </c>
      <c r="I1415">
        <v>-0.49757380000000001</v>
      </c>
      <c r="J1415">
        <v>6.6633100000000001E-2</v>
      </c>
      <c r="K1415">
        <v>0.63084010000000001</v>
      </c>
      <c r="L1415">
        <v>1.445465</v>
      </c>
      <c r="M1415">
        <v>1.0759080000000001</v>
      </c>
      <c r="N1415">
        <v>1.1575789999999999</v>
      </c>
      <c r="O1415">
        <v>42</v>
      </c>
    </row>
    <row r="1416" spans="1:15">
      <c r="A1416" t="s">
        <v>50</v>
      </c>
      <c r="B1416" s="34">
        <v>40066</v>
      </c>
      <c r="C1416">
        <v>23</v>
      </c>
      <c r="D1416">
        <v>1.504893</v>
      </c>
      <c r="E1416">
        <v>1.5601419999999999</v>
      </c>
      <c r="F1416">
        <v>-5.5249300000000001E-2</v>
      </c>
      <c r="G1416">
        <v>82.5</v>
      </c>
      <c r="H1416">
        <v>-1.4340809999999999</v>
      </c>
      <c r="I1416">
        <v>-0.61945620000000001</v>
      </c>
      <c r="J1416">
        <v>-5.5249300000000001E-2</v>
      </c>
      <c r="K1416">
        <v>0.50895769999999996</v>
      </c>
      <c r="L1416">
        <v>1.323583</v>
      </c>
      <c r="M1416">
        <v>1.0759080000000001</v>
      </c>
      <c r="N1416">
        <v>1.1575789999999999</v>
      </c>
      <c r="O1416">
        <v>42</v>
      </c>
    </row>
    <row r="1417" spans="1:15">
      <c r="A1417" t="s">
        <v>50</v>
      </c>
      <c r="B1417" s="34">
        <v>40066</v>
      </c>
      <c r="C1417">
        <v>24</v>
      </c>
      <c r="D1417">
        <v>1.4479310000000001</v>
      </c>
      <c r="E1417">
        <v>1.4907870000000001</v>
      </c>
      <c r="F1417">
        <v>-4.2855799999999999E-2</v>
      </c>
      <c r="G1417">
        <v>80</v>
      </c>
      <c r="H1417">
        <v>-1.4216880000000001</v>
      </c>
      <c r="I1417">
        <v>-0.60706269999999996</v>
      </c>
      <c r="J1417">
        <v>-4.2855799999999999E-2</v>
      </c>
      <c r="K1417">
        <v>0.52135120000000001</v>
      </c>
      <c r="L1417">
        <v>1.3359760000000001</v>
      </c>
      <c r="M1417">
        <v>1.0759080000000001</v>
      </c>
      <c r="N1417">
        <v>1.1575789999999999</v>
      </c>
      <c r="O1417">
        <v>42</v>
      </c>
    </row>
    <row r="1418" spans="1:15">
      <c r="A1418" t="s">
        <v>50</v>
      </c>
      <c r="B1418" s="34">
        <v>40067</v>
      </c>
      <c r="C1418">
        <v>1</v>
      </c>
      <c r="D1418">
        <v>1.4911920000000001</v>
      </c>
      <c r="E1418">
        <v>1.4797929999999999</v>
      </c>
      <c r="F1418">
        <v>1.13995E-2</v>
      </c>
      <c r="G1418">
        <v>78</v>
      </c>
      <c r="H1418">
        <v>-1.1999740000000001</v>
      </c>
      <c r="I1418">
        <v>-0.48428480000000002</v>
      </c>
      <c r="J1418">
        <v>1.13995E-2</v>
      </c>
      <c r="K1418">
        <v>0.50708379999999997</v>
      </c>
      <c r="L1418">
        <v>1.2227730000000001</v>
      </c>
      <c r="M1418">
        <v>0.94523979999999996</v>
      </c>
      <c r="N1418">
        <v>0.89347840000000001</v>
      </c>
      <c r="O1418">
        <v>48</v>
      </c>
    </row>
    <row r="1419" spans="1:15">
      <c r="A1419" t="s">
        <v>50</v>
      </c>
      <c r="B1419" s="34">
        <v>40067</v>
      </c>
      <c r="C1419">
        <v>2</v>
      </c>
      <c r="D1419">
        <v>1.441643</v>
      </c>
      <c r="E1419">
        <v>1.442493</v>
      </c>
      <c r="F1419">
        <v>-8.5030000000000001E-4</v>
      </c>
      <c r="G1419">
        <v>78</v>
      </c>
      <c r="H1419">
        <v>-1.212224</v>
      </c>
      <c r="I1419">
        <v>-0.49653449999999999</v>
      </c>
      <c r="J1419">
        <v>-8.5030000000000001E-4</v>
      </c>
      <c r="K1419">
        <v>0.494834</v>
      </c>
      <c r="L1419">
        <v>1.210523</v>
      </c>
      <c r="M1419">
        <v>0.94523979999999996</v>
      </c>
      <c r="N1419">
        <v>0.89347840000000001</v>
      </c>
      <c r="O1419">
        <v>48</v>
      </c>
    </row>
    <row r="1420" spans="1:15">
      <c r="A1420" t="s">
        <v>50</v>
      </c>
      <c r="B1420" s="34">
        <v>40067</v>
      </c>
      <c r="C1420">
        <v>3</v>
      </c>
      <c r="D1420">
        <v>1.351035</v>
      </c>
      <c r="E1420">
        <v>1.409125</v>
      </c>
      <c r="F1420">
        <v>-5.8089599999999998E-2</v>
      </c>
      <c r="G1420">
        <v>75.5</v>
      </c>
      <c r="H1420">
        <v>-1.269463</v>
      </c>
      <c r="I1420">
        <v>-0.55377379999999998</v>
      </c>
      <c r="J1420">
        <v>-5.8089599999999998E-2</v>
      </c>
      <c r="K1420">
        <v>0.4375947</v>
      </c>
      <c r="L1420">
        <v>1.153284</v>
      </c>
      <c r="M1420">
        <v>0.94523979999999996</v>
      </c>
      <c r="N1420">
        <v>0.89347840000000001</v>
      </c>
      <c r="O1420">
        <v>48</v>
      </c>
    </row>
    <row r="1421" spans="1:15">
      <c r="A1421" t="s">
        <v>50</v>
      </c>
      <c r="B1421" s="34">
        <v>40067</v>
      </c>
      <c r="C1421">
        <v>4</v>
      </c>
      <c r="D1421">
        <v>1.3357060000000001</v>
      </c>
      <c r="E1421">
        <v>1.3698429999999999</v>
      </c>
      <c r="F1421">
        <v>-3.4137199999999999E-2</v>
      </c>
      <c r="G1421">
        <v>75</v>
      </c>
      <c r="H1421">
        <v>-1.245511</v>
      </c>
      <c r="I1421">
        <v>-0.52982149999999995</v>
      </c>
      <c r="J1421">
        <v>-3.4137199999999999E-2</v>
      </c>
      <c r="K1421">
        <v>0.46154709999999999</v>
      </c>
      <c r="L1421">
        <v>1.1772359999999999</v>
      </c>
      <c r="M1421">
        <v>0.94523979999999996</v>
      </c>
      <c r="N1421">
        <v>0.89347840000000001</v>
      </c>
      <c r="O1421">
        <v>48</v>
      </c>
    </row>
    <row r="1422" spans="1:15">
      <c r="A1422" t="s">
        <v>50</v>
      </c>
      <c r="B1422" s="34">
        <v>40067</v>
      </c>
      <c r="C1422">
        <v>5</v>
      </c>
      <c r="D1422">
        <v>1.330157</v>
      </c>
      <c r="E1422">
        <v>1.3569880000000001</v>
      </c>
      <c r="F1422">
        <v>-2.6831600000000001E-2</v>
      </c>
      <c r="G1422">
        <v>73</v>
      </c>
      <c r="H1422">
        <v>-1.238205</v>
      </c>
      <c r="I1422">
        <v>-0.52251579999999997</v>
      </c>
      <c r="J1422">
        <v>-2.6831600000000001E-2</v>
      </c>
      <c r="K1422">
        <v>0.46885270000000001</v>
      </c>
      <c r="L1422">
        <v>1.184542</v>
      </c>
      <c r="M1422">
        <v>0.94523979999999996</v>
      </c>
      <c r="N1422">
        <v>0.89347840000000001</v>
      </c>
      <c r="O1422">
        <v>48</v>
      </c>
    </row>
    <row r="1423" spans="1:15">
      <c r="A1423" t="s">
        <v>50</v>
      </c>
      <c r="B1423" s="34">
        <v>40067</v>
      </c>
      <c r="C1423">
        <v>6</v>
      </c>
      <c r="D1423">
        <v>1.439041</v>
      </c>
      <c r="E1423">
        <v>1.4795510000000001</v>
      </c>
      <c r="F1423">
        <v>-4.0509900000000001E-2</v>
      </c>
      <c r="G1423">
        <v>72</v>
      </c>
      <c r="H1423">
        <v>-1.251884</v>
      </c>
      <c r="I1423">
        <v>-0.53619410000000001</v>
      </c>
      <c r="J1423">
        <v>-4.0509900000000001E-2</v>
      </c>
      <c r="K1423">
        <v>0.45517429999999998</v>
      </c>
      <c r="L1423">
        <v>1.1708639999999999</v>
      </c>
      <c r="M1423">
        <v>0.94523979999999996</v>
      </c>
      <c r="N1423">
        <v>0.89347840000000001</v>
      </c>
      <c r="O1423">
        <v>48</v>
      </c>
    </row>
    <row r="1424" spans="1:15">
      <c r="A1424" t="s">
        <v>50</v>
      </c>
      <c r="B1424" s="34">
        <v>40067</v>
      </c>
      <c r="C1424">
        <v>7</v>
      </c>
      <c r="D1424">
        <v>1.305596</v>
      </c>
      <c r="E1424">
        <v>1.316667</v>
      </c>
      <c r="F1424">
        <v>-1.10717E-2</v>
      </c>
      <c r="G1424">
        <v>71.5</v>
      </c>
      <c r="H1424">
        <v>-1.222445</v>
      </c>
      <c r="I1424">
        <v>-0.50675590000000004</v>
      </c>
      <c r="J1424">
        <v>-1.10717E-2</v>
      </c>
      <c r="K1424">
        <v>0.4846126</v>
      </c>
      <c r="L1424">
        <v>1.200302</v>
      </c>
      <c r="M1424">
        <v>0.94523979999999996</v>
      </c>
      <c r="N1424">
        <v>0.89347840000000001</v>
      </c>
      <c r="O1424">
        <v>48</v>
      </c>
    </row>
    <row r="1425" spans="1:15">
      <c r="A1425" t="s">
        <v>50</v>
      </c>
      <c r="B1425" s="34">
        <v>40067</v>
      </c>
      <c r="C1425">
        <v>8</v>
      </c>
      <c r="D1425">
        <v>1.3951910000000001</v>
      </c>
      <c r="E1425">
        <v>1.374965</v>
      </c>
      <c r="F1425">
        <v>2.0225900000000002E-2</v>
      </c>
      <c r="G1425">
        <v>72.5</v>
      </c>
      <c r="H1425">
        <v>-1.1911480000000001</v>
      </c>
      <c r="I1425">
        <v>-0.4754584</v>
      </c>
      <c r="J1425">
        <v>2.0225900000000002E-2</v>
      </c>
      <c r="K1425">
        <v>0.51591010000000004</v>
      </c>
      <c r="L1425">
        <v>1.2315990000000001</v>
      </c>
      <c r="M1425">
        <v>0.94523979999999996</v>
      </c>
      <c r="N1425">
        <v>0.89347840000000001</v>
      </c>
      <c r="O1425">
        <v>48</v>
      </c>
    </row>
    <row r="1426" spans="1:15">
      <c r="A1426" t="s">
        <v>50</v>
      </c>
      <c r="B1426" s="34">
        <v>40067</v>
      </c>
      <c r="C1426">
        <v>9</v>
      </c>
      <c r="D1426">
        <v>1.774618</v>
      </c>
      <c r="E1426">
        <v>1.6339429999999999</v>
      </c>
      <c r="F1426">
        <v>0.14067470000000001</v>
      </c>
      <c r="G1426">
        <v>76</v>
      </c>
      <c r="H1426">
        <v>-1.0706990000000001</v>
      </c>
      <c r="I1426">
        <v>-0.35500959999999998</v>
      </c>
      <c r="J1426">
        <v>0.14067470000000001</v>
      </c>
      <c r="K1426">
        <v>0.63635889999999995</v>
      </c>
      <c r="L1426">
        <v>1.3520479999999999</v>
      </c>
      <c r="M1426">
        <v>0.94523979999999996</v>
      </c>
      <c r="N1426">
        <v>0.89347840000000001</v>
      </c>
      <c r="O1426">
        <v>48</v>
      </c>
    </row>
    <row r="1427" spans="1:15">
      <c r="A1427" t="s">
        <v>50</v>
      </c>
      <c r="B1427" s="34">
        <v>40067</v>
      </c>
      <c r="C1427">
        <v>10</v>
      </c>
      <c r="D1427">
        <v>2.234534</v>
      </c>
      <c r="E1427">
        <v>2.2275149999999999</v>
      </c>
      <c r="F1427">
        <v>7.0188000000000004E-3</v>
      </c>
      <c r="G1427">
        <v>82</v>
      </c>
      <c r="H1427">
        <v>-1.2043550000000001</v>
      </c>
      <c r="I1427">
        <v>-0.48866540000000003</v>
      </c>
      <c r="J1427">
        <v>7.0188000000000004E-3</v>
      </c>
      <c r="K1427">
        <v>0.50270309999999996</v>
      </c>
      <c r="L1427">
        <v>1.2183919999999999</v>
      </c>
      <c r="M1427">
        <v>0.94523979999999996</v>
      </c>
      <c r="N1427">
        <v>0.89347840000000001</v>
      </c>
      <c r="O1427">
        <v>48</v>
      </c>
    </row>
    <row r="1428" spans="1:15">
      <c r="A1428" t="s">
        <v>50</v>
      </c>
      <c r="B1428" s="34">
        <v>40067</v>
      </c>
      <c r="C1428">
        <v>11</v>
      </c>
      <c r="D1428">
        <v>2.5919699999999999</v>
      </c>
      <c r="E1428">
        <v>2.599888</v>
      </c>
      <c r="F1428">
        <v>-7.9185999999999996E-3</v>
      </c>
      <c r="G1428">
        <v>87.5</v>
      </c>
      <c r="H1428">
        <v>-1.219292</v>
      </c>
      <c r="I1428">
        <v>-0.50360289999999996</v>
      </c>
      <c r="J1428">
        <v>-7.9185999999999996E-3</v>
      </c>
      <c r="K1428">
        <v>0.48776560000000002</v>
      </c>
      <c r="L1428">
        <v>1.2034549999999999</v>
      </c>
      <c r="M1428">
        <v>0.94523979999999996</v>
      </c>
      <c r="N1428">
        <v>0.89347840000000001</v>
      </c>
      <c r="O1428">
        <v>48</v>
      </c>
    </row>
    <row r="1429" spans="1:15">
      <c r="A1429" t="s">
        <v>50</v>
      </c>
      <c r="B1429" s="34">
        <v>40067</v>
      </c>
      <c r="C1429">
        <v>12</v>
      </c>
      <c r="D1429">
        <v>2.8358840000000001</v>
      </c>
      <c r="E1429">
        <v>2.9048400000000001</v>
      </c>
      <c r="F1429">
        <v>-6.8955299999999997E-2</v>
      </c>
      <c r="G1429">
        <v>91</v>
      </c>
      <c r="H1429">
        <v>-1.2803290000000001</v>
      </c>
      <c r="I1429">
        <v>-0.56463949999999996</v>
      </c>
      <c r="J1429">
        <v>-6.8955299999999997E-2</v>
      </c>
      <c r="K1429">
        <v>0.42672900000000002</v>
      </c>
      <c r="L1429">
        <v>1.1424179999999999</v>
      </c>
      <c r="M1429">
        <v>0.94523979999999996</v>
      </c>
      <c r="N1429">
        <v>0.89347840000000001</v>
      </c>
      <c r="O1429">
        <v>48</v>
      </c>
    </row>
    <row r="1430" spans="1:15">
      <c r="A1430" t="s">
        <v>50</v>
      </c>
      <c r="B1430" s="34">
        <v>40067</v>
      </c>
      <c r="C1430">
        <v>13</v>
      </c>
      <c r="D1430">
        <v>2.967009</v>
      </c>
      <c r="E1430">
        <v>3.0306799999999998</v>
      </c>
      <c r="F1430">
        <v>-6.36708E-2</v>
      </c>
      <c r="G1430">
        <v>93.5</v>
      </c>
      <c r="H1430">
        <v>-1.2750440000000001</v>
      </c>
      <c r="I1430">
        <v>-0.55935509999999999</v>
      </c>
      <c r="J1430">
        <v>-6.36708E-2</v>
      </c>
      <c r="K1430">
        <v>0.43201339999999999</v>
      </c>
      <c r="L1430">
        <v>1.1477029999999999</v>
      </c>
      <c r="M1430">
        <v>0.94523979999999996</v>
      </c>
      <c r="N1430">
        <v>0.89347840000000001</v>
      </c>
      <c r="O1430">
        <v>48</v>
      </c>
    </row>
    <row r="1431" spans="1:15">
      <c r="A1431" t="s">
        <v>50</v>
      </c>
      <c r="B1431" s="34">
        <v>40067</v>
      </c>
      <c r="C1431">
        <v>14</v>
      </c>
      <c r="D1431">
        <v>3.0677910000000002</v>
      </c>
      <c r="E1431">
        <v>3.095215</v>
      </c>
      <c r="F1431">
        <v>-2.7424799999999999E-2</v>
      </c>
      <c r="G1431">
        <v>96</v>
      </c>
      <c r="H1431">
        <v>-1.2387980000000001</v>
      </c>
      <c r="I1431">
        <v>-0.52310909999999999</v>
      </c>
      <c r="J1431">
        <v>-2.7424799999999999E-2</v>
      </c>
      <c r="K1431">
        <v>0.4682595</v>
      </c>
      <c r="L1431">
        <v>1.1839489999999999</v>
      </c>
      <c r="M1431">
        <v>0.94523979999999996</v>
      </c>
      <c r="N1431">
        <v>0.89347840000000001</v>
      </c>
      <c r="O1431">
        <v>48</v>
      </c>
    </row>
    <row r="1432" spans="1:15">
      <c r="A1432" t="s">
        <v>50</v>
      </c>
      <c r="B1432" s="34">
        <v>40067</v>
      </c>
      <c r="C1432">
        <v>15</v>
      </c>
      <c r="D1432">
        <v>3.0198990000000001</v>
      </c>
      <c r="E1432">
        <v>2.204923</v>
      </c>
      <c r="F1432">
        <v>0.81497649999999999</v>
      </c>
      <c r="G1432">
        <v>97</v>
      </c>
      <c r="H1432">
        <v>-0.3963971</v>
      </c>
      <c r="I1432">
        <v>0.31929220000000003</v>
      </c>
      <c r="J1432">
        <v>0.81497649999999999</v>
      </c>
      <c r="K1432">
        <v>1.3106610000000001</v>
      </c>
      <c r="L1432">
        <v>2.0263499999999999</v>
      </c>
      <c r="M1432">
        <v>0.94523979999999996</v>
      </c>
      <c r="N1432">
        <v>0.89347840000000001</v>
      </c>
      <c r="O1432">
        <v>48</v>
      </c>
    </row>
    <row r="1433" spans="1:15">
      <c r="A1433" t="s">
        <v>50</v>
      </c>
      <c r="B1433" s="34">
        <v>40067</v>
      </c>
      <c r="C1433">
        <v>16</v>
      </c>
      <c r="D1433">
        <v>2.9168479999999999</v>
      </c>
      <c r="E1433">
        <v>2.0202900000000001</v>
      </c>
      <c r="F1433">
        <v>0.89655770000000001</v>
      </c>
      <c r="G1433">
        <v>96</v>
      </c>
      <c r="H1433">
        <v>-0.31481579999999998</v>
      </c>
      <c r="I1433">
        <v>0.40087349999999999</v>
      </c>
      <c r="J1433">
        <v>0.89655770000000001</v>
      </c>
      <c r="K1433">
        <v>1.392242</v>
      </c>
      <c r="L1433">
        <v>2.1079310000000002</v>
      </c>
      <c r="M1433">
        <v>0.94523979999999996</v>
      </c>
      <c r="N1433">
        <v>0.89347840000000001</v>
      </c>
      <c r="O1433">
        <v>48</v>
      </c>
    </row>
    <row r="1434" spans="1:15">
      <c r="A1434" t="s">
        <v>50</v>
      </c>
      <c r="B1434" s="34">
        <v>40067</v>
      </c>
      <c r="C1434">
        <v>17</v>
      </c>
      <c r="D1434">
        <v>2.8044669999999998</v>
      </c>
      <c r="E1434">
        <v>1.815431</v>
      </c>
      <c r="F1434">
        <v>0.98903629999999998</v>
      </c>
      <c r="G1434">
        <v>96</v>
      </c>
      <c r="H1434">
        <v>-0.22233729999999999</v>
      </c>
      <c r="I1434">
        <v>0.49335210000000002</v>
      </c>
      <c r="J1434">
        <v>0.98903629999999998</v>
      </c>
      <c r="K1434">
        <v>1.484721</v>
      </c>
      <c r="L1434">
        <v>2.2004100000000002</v>
      </c>
      <c r="M1434">
        <v>0.94523979999999996</v>
      </c>
      <c r="N1434">
        <v>0.89347840000000001</v>
      </c>
      <c r="O1434">
        <v>48</v>
      </c>
    </row>
    <row r="1435" spans="1:15">
      <c r="A1435" t="s">
        <v>50</v>
      </c>
      <c r="B1435" s="34">
        <v>40067</v>
      </c>
      <c r="C1435">
        <v>18</v>
      </c>
      <c r="D1435">
        <v>2.5682939999999999</v>
      </c>
      <c r="E1435">
        <v>1.5607930000000001</v>
      </c>
      <c r="F1435">
        <v>1.0075000000000001</v>
      </c>
      <c r="G1435">
        <v>95.5</v>
      </c>
      <c r="H1435">
        <v>-0.20387340000000001</v>
      </c>
      <c r="I1435">
        <v>0.51181589999999999</v>
      </c>
      <c r="J1435">
        <v>1.0075000000000001</v>
      </c>
      <c r="K1435">
        <v>1.5031840000000001</v>
      </c>
      <c r="L1435">
        <v>2.218874</v>
      </c>
      <c r="M1435">
        <v>0.94523979999999996</v>
      </c>
      <c r="N1435">
        <v>0.89347840000000001</v>
      </c>
      <c r="O1435">
        <v>48</v>
      </c>
    </row>
    <row r="1436" spans="1:15">
      <c r="A1436" t="s">
        <v>50</v>
      </c>
      <c r="B1436" s="34">
        <v>40067</v>
      </c>
      <c r="C1436">
        <v>19</v>
      </c>
      <c r="D1436">
        <v>2.1854710000000002</v>
      </c>
      <c r="E1436">
        <v>2.6922820000000001</v>
      </c>
      <c r="F1436">
        <v>-0.50681120000000002</v>
      </c>
      <c r="G1436">
        <v>94.5</v>
      </c>
      <c r="H1436">
        <v>-1.7181850000000001</v>
      </c>
      <c r="I1436">
        <v>-1.0024949999999999</v>
      </c>
      <c r="J1436">
        <v>-0.50681120000000002</v>
      </c>
      <c r="K1436">
        <v>-1.11269E-2</v>
      </c>
      <c r="L1436">
        <v>0.70456240000000003</v>
      </c>
      <c r="M1436">
        <v>0.94523979999999996</v>
      </c>
      <c r="N1436">
        <v>0.89347840000000001</v>
      </c>
      <c r="O1436">
        <v>48</v>
      </c>
    </row>
    <row r="1437" spans="1:15">
      <c r="A1437" t="s">
        <v>50</v>
      </c>
      <c r="B1437" s="34">
        <v>40067</v>
      </c>
      <c r="C1437">
        <v>20</v>
      </c>
      <c r="D1437">
        <v>2.0471710000000001</v>
      </c>
      <c r="E1437">
        <v>2.0540449999999999</v>
      </c>
      <c r="F1437">
        <v>-6.8738000000000002E-3</v>
      </c>
      <c r="G1437">
        <v>92.5</v>
      </c>
      <c r="H1437">
        <v>-1.2182470000000001</v>
      </c>
      <c r="I1437">
        <v>-0.50255810000000001</v>
      </c>
      <c r="J1437">
        <v>-6.8738000000000002E-3</v>
      </c>
      <c r="K1437">
        <v>0.48881039999999998</v>
      </c>
      <c r="L1437">
        <v>1.2044999999999999</v>
      </c>
      <c r="M1437">
        <v>0.94523979999999996</v>
      </c>
      <c r="N1437">
        <v>0.89347840000000001</v>
      </c>
      <c r="O1437">
        <v>48</v>
      </c>
    </row>
    <row r="1438" spans="1:15">
      <c r="A1438" t="s">
        <v>50</v>
      </c>
      <c r="B1438" s="34">
        <v>40067</v>
      </c>
      <c r="C1438">
        <v>21</v>
      </c>
      <c r="D1438">
        <v>2.1692520000000002</v>
      </c>
      <c r="E1438">
        <v>2.0958779999999999</v>
      </c>
      <c r="F1438">
        <v>7.3374499999999995E-2</v>
      </c>
      <c r="G1438">
        <v>89.5</v>
      </c>
      <c r="H1438">
        <v>-1.137999</v>
      </c>
      <c r="I1438">
        <v>-0.42230970000000001</v>
      </c>
      <c r="J1438">
        <v>7.3374499999999995E-2</v>
      </c>
      <c r="K1438">
        <v>0.56905879999999998</v>
      </c>
      <c r="L1438">
        <v>1.284748</v>
      </c>
      <c r="M1438">
        <v>0.94523979999999996</v>
      </c>
      <c r="N1438">
        <v>0.89347840000000001</v>
      </c>
      <c r="O1438">
        <v>48</v>
      </c>
    </row>
    <row r="1439" spans="1:15">
      <c r="A1439" t="s">
        <v>50</v>
      </c>
      <c r="B1439" s="34">
        <v>40067</v>
      </c>
      <c r="C1439">
        <v>22</v>
      </c>
      <c r="D1439">
        <v>1.966032</v>
      </c>
      <c r="E1439">
        <v>1.9273480000000001</v>
      </c>
      <c r="F1439">
        <v>3.86846E-2</v>
      </c>
      <c r="G1439">
        <v>87.5</v>
      </c>
      <c r="H1439">
        <v>-1.1726890000000001</v>
      </c>
      <c r="I1439">
        <v>-0.45699970000000001</v>
      </c>
      <c r="J1439">
        <v>3.86846E-2</v>
      </c>
      <c r="K1439">
        <v>0.53436890000000004</v>
      </c>
      <c r="L1439">
        <v>1.2500579999999999</v>
      </c>
      <c r="M1439">
        <v>0.94523979999999996</v>
      </c>
      <c r="N1439">
        <v>0.89347840000000001</v>
      </c>
      <c r="O1439">
        <v>48</v>
      </c>
    </row>
    <row r="1440" spans="1:15">
      <c r="A1440" t="s">
        <v>50</v>
      </c>
      <c r="B1440" s="34">
        <v>40067</v>
      </c>
      <c r="C1440">
        <v>23</v>
      </c>
      <c r="D1440">
        <v>1.704418</v>
      </c>
      <c r="E1440">
        <v>1.69011</v>
      </c>
      <c r="F1440">
        <v>1.4308299999999999E-2</v>
      </c>
      <c r="G1440">
        <v>85.5</v>
      </c>
      <c r="H1440">
        <v>-1.197065</v>
      </c>
      <c r="I1440">
        <v>-0.48137590000000002</v>
      </c>
      <c r="J1440">
        <v>1.4308299999999999E-2</v>
      </c>
      <c r="K1440">
        <v>0.50999260000000002</v>
      </c>
      <c r="L1440">
        <v>1.2256819999999999</v>
      </c>
      <c r="M1440">
        <v>0.94523979999999996</v>
      </c>
      <c r="N1440">
        <v>0.89347840000000001</v>
      </c>
      <c r="O1440">
        <v>48</v>
      </c>
    </row>
    <row r="1441" spans="1:15">
      <c r="A1441" t="s">
        <v>50</v>
      </c>
      <c r="B1441" s="34">
        <v>40067</v>
      </c>
      <c r="C1441">
        <v>24</v>
      </c>
      <c r="D1441">
        <v>1.615656</v>
      </c>
      <c r="E1441">
        <v>1.589342</v>
      </c>
      <c r="F1441">
        <v>2.63141E-2</v>
      </c>
      <c r="G1441">
        <v>82</v>
      </c>
      <c r="H1441">
        <v>-1.1850590000000001</v>
      </c>
      <c r="I1441">
        <v>-0.46937010000000001</v>
      </c>
      <c r="J1441">
        <v>2.63141E-2</v>
      </c>
      <c r="K1441">
        <v>0.52199839999999997</v>
      </c>
      <c r="L1441">
        <v>1.2376879999999999</v>
      </c>
      <c r="M1441">
        <v>0.94523979999999996</v>
      </c>
      <c r="N1441">
        <v>0.89347840000000001</v>
      </c>
      <c r="O1441">
        <v>48</v>
      </c>
    </row>
    <row r="1442" spans="1:15">
      <c r="A1442" t="s">
        <v>51</v>
      </c>
      <c r="B1442" t="s">
        <v>31</v>
      </c>
      <c r="C1442">
        <v>1</v>
      </c>
      <c r="D1442">
        <v>2.952601</v>
      </c>
      <c r="E1442">
        <v>2.965824</v>
      </c>
      <c r="F1442">
        <v>-1.3222899999999999E-2</v>
      </c>
      <c r="G1442">
        <v>81.933300000000003</v>
      </c>
      <c r="H1442">
        <v>-0.1047394</v>
      </c>
      <c r="I1442">
        <v>-5.0670699999999999E-2</v>
      </c>
      <c r="J1442">
        <v>-1.3222899999999999E-2</v>
      </c>
      <c r="K1442">
        <v>2.4224900000000001E-2</v>
      </c>
      <c r="L1442">
        <v>7.8293600000000005E-2</v>
      </c>
      <c r="M1442">
        <v>7.1410699999999994E-2</v>
      </c>
      <c r="N1442">
        <v>5.0994999999999999E-3</v>
      </c>
      <c r="O1442">
        <v>14.4</v>
      </c>
    </row>
    <row r="1443" spans="1:15">
      <c r="A1443" t="s">
        <v>51</v>
      </c>
      <c r="B1443" t="s">
        <v>31</v>
      </c>
      <c r="C1443">
        <v>2</v>
      </c>
      <c r="D1443">
        <v>3.019336</v>
      </c>
      <c r="E1443">
        <v>2.9905339999999998</v>
      </c>
      <c r="F1443">
        <v>2.8802000000000001E-2</v>
      </c>
      <c r="G1443">
        <v>80.099999999999994</v>
      </c>
      <c r="H1443">
        <v>-6.2714500000000006E-2</v>
      </c>
      <c r="I1443">
        <v>-8.6458000000000004E-3</v>
      </c>
      <c r="J1443">
        <v>2.8802000000000001E-2</v>
      </c>
      <c r="K1443">
        <v>6.6249799999999998E-2</v>
      </c>
      <c r="L1443">
        <v>0.12031849999999999</v>
      </c>
      <c r="M1443">
        <v>7.1410699999999994E-2</v>
      </c>
      <c r="N1443">
        <v>5.0994999999999999E-3</v>
      </c>
      <c r="O1443">
        <v>14.4</v>
      </c>
    </row>
    <row r="1444" spans="1:15">
      <c r="A1444" t="s">
        <v>51</v>
      </c>
      <c r="B1444" t="s">
        <v>31</v>
      </c>
      <c r="C1444">
        <v>3</v>
      </c>
      <c r="D1444">
        <v>3.0115609999999999</v>
      </c>
      <c r="E1444">
        <v>2.9894859999999999</v>
      </c>
      <c r="F1444">
        <v>2.2075000000000001E-2</v>
      </c>
      <c r="G1444">
        <v>78.400000000000006</v>
      </c>
      <c r="H1444">
        <v>-6.9441600000000006E-2</v>
      </c>
      <c r="I1444">
        <v>-1.53729E-2</v>
      </c>
      <c r="J1444">
        <v>2.2075000000000001E-2</v>
      </c>
      <c r="K1444">
        <v>5.9522800000000001E-2</v>
      </c>
      <c r="L1444">
        <v>0.1135915</v>
      </c>
      <c r="M1444">
        <v>7.1410699999999994E-2</v>
      </c>
      <c r="N1444">
        <v>5.0994999999999999E-3</v>
      </c>
      <c r="O1444">
        <v>14.4</v>
      </c>
    </row>
    <row r="1445" spans="1:15">
      <c r="A1445" t="s">
        <v>51</v>
      </c>
      <c r="B1445" t="s">
        <v>31</v>
      </c>
      <c r="C1445">
        <v>4</v>
      </c>
      <c r="D1445">
        <v>2.939022</v>
      </c>
      <c r="E1445">
        <v>2.9009019999999999</v>
      </c>
      <c r="F1445">
        <v>3.8120399999999999E-2</v>
      </c>
      <c r="G1445">
        <v>76.7667</v>
      </c>
      <c r="H1445">
        <v>-5.3396100000000002E-2</v>
      </c>
      <c r="I1445">
        <v>6.7259999999999998E-4</v>
      </c>
      <c r="J1445">
        <v>3.8120399999999999E-2</v>
      </c>
      <c r="K1445">
        <v>7.5568300000000005E-2</v>
      </c>
      <c r="L1445">
        <v>0.1296369</v>
      </c>
      <c r="M1445">
        <v>7.1410699999999994E-2</v>
      </c>
      <c r="N1445">
        <v>5.0994999999999999E-3</v>
      </c>
      <c r="O1445">
        <v>14.4</v>
      </c>
    </row>
    <row r="1446" spans="1:15">
      <c r="A1446" t="s">
        <v>51</v>
      </c>
      <c r="B1446" t="s">
        <v>31</v>
      </c>
      <c r="C1446">
        <v>5</v>
      </c>
      <c r="D1446">
        <v>3.0837880000000002</v>
      </c>
      <c r="E1446">
        <v>3.0817380000000001</v>
      </c>
      <c r="F1446">
        <v>2.0501999999999999E-3</v>
      </c>
      <c r="G1446">
        <v>75.066699999999997</v>
      </c>
      <c r="H1446">
        <v>-8.9466299999999999E-2</v>
      </c>
      <c r="I1446">
        <v>-3.5397600000000001E-2</v>
      </c>
      <c r="J1446">
        <v>2.0501999999999999E-3</v>
      </c>
      <c r="K1446">
        <v>3.9497999999999998E-2</v>
      </c>
      <c r="L1446">
        <v>9.3566700000000003E-2</v>
      </c>
      <c r="M1446">
        <v>7.1410699999999994E-2</v>
      </c>
      <c r="N1446">
        <v>5.0994999999999999E-3</v>
      </c>
      <c r="O1446">
        <v>14.4</v>
      </c>
    </row>
    <row r="1447" spans="1:15">
      <c r="A1447" t="s">
        <v>51</v>
      </c>
      <c r="B1447" t="s">
        <v>31</v>
      </c>
      <c r="C1447">
        <v>6</v>
      </c>
      <c r="D1447">
        <v>3.356668</v>
      </c>
      <c r="E1447">
        <v>3.400719</v>
      </c>
      <c r="F1447">
        <v>-4.4050800000000001E-2</v>
      </c>
      <c r="G1447">
        <v>73.7667</v>
      </c>
      <c r="H1447">
        <v>-0.1355673</v>
      </c>
      <c r="I1447">
        <v>-8.1498600000000004E-2</v>
      </c>
      <c r="J1447">
        <v>-4.4050800000000001E-2</v>
      </c>
      <c r="K1447">
        <v>-6.6029000000000001E-3</v>
      </c>
      <c r="L1447">
        <v>4.7465800000000002E-2</v>
      </c>
      <c r="M1447">
        <v>7.1410699999999994E-2</v>
      </c>
      <c r="N1447">
        <v>5.0994999999999999E-3</v>
      </c>
      <c r="O1447">
        <v>14.4</v>
      </c>
    </row>
    <row r="1448" spans="1:15">
      <c r="A1448" t="s">
        <v>51</v>
      </c>
      <c r="B1448" t="s">
        <v>31</v>
      </c>
      <c r="C1448">
        <v>7</v>
      </c>
      <c r="D1448">
        <v>2.9168810000000001</v>
      </c>
      <c r="E1448">
        <v>2.9825210000000002</v>
      </c>
      <c r="F1448">
        <v>-6.5639799999999998E-2</v>
      </c>
      <c r="G1448">
        <v>73.666700000000006</v>
      </c>
      <c r="H1448">
        <v>-0.1571563</v>
      </c>
      <c r="I1448">
        <v>-0.1030876</v>
      </c>
      <c r="J1448">
        <v>-6.5639799999999998E-2</v>
      </c>
      <c r="K1448">
        <v>-2.8191999999999998E-2</v>
      </c>
      <c r="L1448">
        <v>2.5876699999999999E-2</v>
      </c>
      <c r="M1448">
        <v>7.1410699999999994E-2</v>
      </c>
      <c r="N1448">
        <v>5.0994999999999999E-3</v>
      </c>
      <c r="O1448">
        <v>14.4</v>
      </c>
    </row>
    <row r="1449" spans="1:15">
      <c r="A1449" t="s">
        <v>51</v>
      </c>
      <c r="B1449" t="s">
        <v>31</v>
      </c>
      <c r="C1449">
        <v>8</v>
      </c>
      <c r="D1449">
        <v>3.172787</v>
      </c>
      <c r="E1449">
        <v>3.1257160000000002</v>
      </c>
      <c r="F1449">
        <v>4.70707E-2</v>
      </c>
      <c r="G1449">
        <v>76.2</v>
      </c>
      <c r="H1449">
        <v>-4.4445800000000001E-2</v>
      </c>
      <c r="I1449">
        <v>9.6229000000000002E-3</v>
      </c>
      <c r="J1449">
        <v>4.70707E-2</v>
      </c>
      <c r="K1449">
        <v>8.4518499999999996E-2</v>
      </c>
      <c r="L1449">
        <v>0.13858719999999999</v>
      </c>
      <c r="M1449">
        <v>7.1410699999999994E-2</v>
      </c>
      <c r="N1449">
        <v>5.0994999999999999E-3</v>
      </c>
      <c r="O1449">
        <v>14.4</v>
      </c>
    </row>
    <row r="1450" spans="1:15">
      <c r="A1450" t="s">
        <v>51</v>
      </c>
      <c r="B1450" t="s">
        <v>31</v>
      </c>
      <c r="C1450">
        <v>9</v>
      </c>
      <c r="D1450">
        <v>4.1094710000000001</v>
      </c>
      <c r="E1450">
        <v>4.0199790000000002</v>
      </c>
      <c r="F1450">
        <v>8.9491899999999999E-2</v>
      </c>
      <c r="G1450">
        <v>80.933300000000003</v>
      </c>
      <c r="H1450">
        <v>-2.0246000000000001E-3</v>
      </c>
      <c r="I1450">
        <v>5.2044100000000003E-2</v>
      </c>
      <c r="J1450">
        <v>8.9491899999999999E-2</v>
      </c>
      <c r="K1450">
        <v>0.12693969999999999</v>
      </c>
      <c r="L1450">
        <v>0.18100840000000001</v>
      </c>
      <c r="M1450">
        <v>7.1410699999999994E-2</v>
      </c>
      <c r="N1450">
        <v>5.0994999999999999E-3</v>
      </c>
      <c r="O1450">
        <v>14.4</v>
      </c>
    </row>
    <row r="1451" spans="1:15">
      <c r="A1451" t="s">
        <v>51</v>
      </c>
      <c r="B1451" t="s">
        <v>31</v>
      </c>
      <c r="C1451">
        <v>10</v>
      </c>
      <c r="D1451">
        <v>4.8274330000000001</v>
      </c>
      <c r="E1451">
        <v>4.82186</v>
      </c>
      <c r="F1451">
        <v>5.5722999999999996E-3</v>
      </c>
      <c r="G1451">
        <v>85.133300000000006</v>
      </c>
      <c r="H1451">
        <v>-8.5944199999999998E-2</v>
      </c>
      <c r="I1451">
        <v>-3.1875500000000001E-2</v>
      </c>
      <c r="J1451">
        <v>5.5722999999999996E-3</v>
      </c>
      <c r="K1451">
        <v>4.3020099999999999E-2</v>
      </c>
      <c r="L1451">
        <v>9.7088800000000003E-2</v>
      </c>
      <c r="M1451">
        <v>7.1410699999999994E-2</v>
      </c>
      <c r="N1451">
        <v>5.0994999999999999E-3</v>
      </c>
      <c r="O1451">
        <v>14.4</v>
      </c>
    </row>
    <row r="1452" spans="1:15">
      <c r="A1452" t="s">
        <v>51</v>
      </c>
      <c r="B1452" t="s">
        <v>31</v>
      </c>
      <c r="C1452">
        <v>11</v>
      </c>
      <c r="D1452">
        <v>5.2879610000000001</v>
      </c>
      <c r="E1452">
        <v>5.2580010000000001</v>
      </c>
      <c r="F1452">
        <v>2.99601E-2</v>
      </c>
      <c r="G1452">
        <v>88.7333</v>
      </c>
      <c r="H1452">
        <v>-6.1556399999999997E-2</v>
      </c>
      <c r="I1452">
        <v>-7.4876999999999999E-3</v>
      </c>
      <c r="J1452">
        <v>2.99601E-2</v>
      </c>
      <c r="K1452">
        <v>6.7407900000000007E-2</v>
      </c>
      <c r="L1452">
        <v>0.1214766</v>
      </c>
      <c r="M1452">
        <v>7.1410699999999994E-2</v>
      </c>
      <c r="N1452">
        <v>5.0994999999999999E-3</v>
      </c>
      <c r="O1452">
        <v>14.4</v>
      </c>
    </row>
    <row r="1453" spans="1:15">
      <c r="A1453" t="s">
        <v>51</v>
      </c>
      <c r="B1453" t="s">
        <v>31</v>
      </c>
      <c r="C1453">
        <v>12</v>
      </c>
      <c r="D1453">
        <v>5.4090670000000003</v>
      </c>
      <c r="E1453">
        <v>5.3380210000000003</v>
      </c>
      <c r="F1453">
        <v>7.1045800000000006E-2</v>
      </c>
      <c r="G1453">
        <v>91.933300000000003</v>
      </c>
      <c r="H1453">
        <v>-2.0470800000000001E-2</v>
      </c>
      <c r="I1453">
        <v>3.35979E-2</v>
      </c>
      <c r="J1453">
        <v>7.1045800000000006E-2</v>
      </c>
      <c r="K1453">
        <v>0.1084936</v>
      </c>
      <c r="L1453">
        <v>0.16256229999999999</v>
      </c>
      <c r="M1453">
        <v>7.1410699999999994E-2</v>
      </c>
      <c r="N1453">
        <v>5.0994999999999999E-3</v>
      </c>
      <c r="O1453">
        <v>14.4</v>
      </c>
    </row>
    <row r="1454" spans="1:15">
      <c r="A1454" t="s">
        <v>51</v>
      </c>
      <c r="B1454" t="s">
        <v>31</v>
      </c>
      <c r="C1454">
        <v>13</v>
      </c>
      <c r="D1454">
        <v>5.565404</v>
      </c>
      <c r="E1454">
        <v>5.4296689999999996</v>
      </c>
      <c r="F1454">
        <v>0.1357352</v>
      </c>
      <c r="G1454">
        <v>94.5</v>
      </c>
      <c r="H1454">
        <v>4.42187E-2</v>
      </c>
      <c r="I1454">
        <v>9.8287399999999997E-2</v>
      </c>
      <c r="J1454">
        <v>0.1357352</v>
      </c>
      <c r="K1454">
        <v>0.17318310000000001</v>
      </c>
      <c r="L1454">
        <v>0.2272518</v>
      </c>
      <c r="M1454">
        <v>7.1410699999999994E-2</v>
      </c>
      <c r="N1454">
        <v>5.0994999999999999E-3</v>
      </c>
      <c r="O1454">
        <v>14.4</v>
      </c>
    </row>
    <row r="1455" spans="1:15">
      <c r="A1455" t="s">
        <v>51</v>
      </c>
      <c r="B1455" t="s">
        <v>31</v>
      </c>
      <c r="C1455">
        <v>14</v>
      </c>
      <c r="D1455">
        <v>5.7084999999999999</v>
      </c>
      <c r="E1455">
        <v>5.8316109999999997</v>
      </c>
      <c r="F1455">
        <v>-0.1231115</v>
      </c>
      <c r="G1455">
        <v>96.7</v>
      </c>
      <c r="H1455">
        <v>-0.21462800000000001</v>
      </c>
      <c r="I1455">
        <v>-0.16055929999999999</v>
      </c>
      <c r="J1455">
        <v>-0.1231115</v>
      </c>
      <c r="K1455">
        <v>-8.5663699999999995E-2</v>
      </c>
      <c r="L1455">
        <v>-3.1594999999999998E-2</v>
      </c>
      <c r="M1455">
        <v>7.1410699999999994E-2</v>
      </c>
      <c r="N1455">
        <v>5.0994999999999999E-3</v>
      </c>
      <c r="O1455">
        <v>14.4</v>
      </c>
    </row>
    <row r="1456" spans="1:15">
      <c r="A1456" t="s">
        <v>51</v>
      </c>
      <c r="B1456" t="s">
        <v>31</v>
      </c>
      <c r="C1456">
        <v>15</v>
      </c>
      <c r="D1456">
        <v>5.8256439999999996</v>
      </c>
      <c r="E1456">
        <v>5.454529</v>
      </c>
      <c r="F1456">
        <v>0.37111470000000002</v>
      </c>
      <c r="G1456">
        <v>98.2333</v>
      </c>
      <c r="H1456">
        <v>0.27959810000000002</v>
      </c>
      <c r="I1456">
        <v>0.33366689999999999</v>
      </c>
      <c r="J1456">
        <v>0.37111470000000002</v>
      </c>
      <c r="K1456">
        <v>0.4085625</v>
      </c>
      <c r="L1456">
        <v>0.46263120000000002</v>
      </c>
      <c r="M1456">
        <v>7.1410699999999994E-2</v>
      </c>
      <c r="N1456">
        <v>5.0994999999999999E-3</v>
      </c>
      <c r="O1456">
        <v>14.4</v>
      </c>
    </row>
    <row r="1457" spans="1:15">
      <c r="A1457" t="s">
        <v>51</v>
      </c>
      <c r="B1457" t="s">
        <v>31</v>
      </c>
      <c r="C1457">
        <v>16</v>
      </c>
      <c r="D1457">
        <v>5.8835759999999997</v>
      </c>
      <c r="E1457">
        <v>5.3838840000000001</v>
      </c>
      <c r="F1457">
        <v>0.49969200000000003</v>
      </c>
      <c r="G1457">
        <v>99.033299999999997</v>
      </c>
      <c r="H1457">
        <v>0.40817540000000002</v>
      </c>
      <c r="I1457">
        <v>0.46224419999999999</v>
      </c>
      <c r="J1457">
        <v>0.49969200000000003</v>
      </c>
      <c r="K1457">
        <v>0.53713979999999995</v>
      </c>
      <c r="L1457">
        <v>0.59120850000000003</v>
      </c>
      <c r="M1457">
        <v>7.1410699999999994E-2</v>
      </c>
      <c r="N1457">
        <v>5.0994999999999999E-3</v>
      </c>
      <c r="O1457">
        <v>14.4</v>
      </c>
    </row>
    <row r="1458" spans="1:15">
      <c r="A1458" t="s">
        <v>51</v>
      </c>
      <c r="B1458" t="s">
        <v>31</v>
      </c>
      <c r="C1458">
        <v>17</v>
      </c>
      <c r="D1458">
        <v>5.7187799999999998</v>
      </c>
      <c r="E1458">
        <v>4.9358550000000001</v>
      </c>
      <c r="F1458">
        <v>0.78292430000000002</v>
      </c>
      <c r="G1458">
        <v>99.833299999999994</v>
      </c>
      <c r="H1458">
        <v>0.69140780000000002</v>
      </c>
      <c r="I1458">
        <v>0.74547649999999999</v>
      </c>
      <c r="J1458">
        <v>0.78292430000000002</v>
      </c>
      <c r="K1458">
        <v>0.82037210000000005</v>
      </c>
      <c r="L1458">
        <v>0.87444080000000002</v>
      </c>
      <c r="M1458">
        <v>7.1410699999999994E-2</v>
      </c>
      <c r="N1458">
        <v>5.0994999999999999E-3</v>
      </c>
      <c r="O1458">
        <v>14.4</v>
      </c>
    </row>
    <row r="1459" spans="1:15">
      <c r="A1459" t="s">
        <v>51</v>
      </c>
      <c r="B1459" t="s">
        <v>31</v>
      </c>
      <c r="C1459">
        <v>18</v>
      </c>
      <c r="D1459">
        <v>5.389926</v>
      </c>
      <c r="E1459">
        <v>4.5225720000000003</v>
      </c>
      <c r="F1459">
        <v>0.86735479999999998</v>
      </c>
      <c r="G1459">
        <v>100.033</v>
      </c>
      <c r="H1459">
        <v>0.77583829999999998</v>
      </c>
      <c r="I1459">
        <v>0.8299069</v>
      </c>
      <c r="J1459">
        <v>0.86735479999999998</v>
      </c>
      <c r="K1459">
        <v>0.90480260000000001</v>
      </c>
      <c r="L1459">
        <v>0.95887120000000003</v>
      </c>
      <c r="M1459">
        <v>7.1410699999999994E-2</v>
      </c>
      <c r="N1459">
        <v>5.0994999999999999E-3</v>
      </c>
      <c r="O1459">
        <v>14.4</v>
      </c>
    </row>
    <row r="1460" spans="1:15">
      <c r="A1460" t="s">
        <v>51</v>
      </c>
      <c r="B1460" t="s">
        <v>31</v>
      </c>
      <c r="C1460">
        <v>19</v>
      </c>
      <c r="D1460">
        <v>5.1297629999999996</v>
      </c>
      <c r="E1460">
        <v>5.8599410000000001</v>
      </c>
      <c r="F1460">
        <v>-0.73017699999999996</v>
      </c>
      <c r="G1460">
        <v>99.2333</v>
      </c>
      <c r="H1460">
        <v>-0.82169349999999997</v>
      </c>
      <c r="I1460">
        <v>-0.7676248</v>
      </c>
      <c r="J1460">
        <v>-0.73017699999999996</v>
      </c>
      <c r="K1460">
        <v>-0.69272920000000004</v>
      </c>
      <c r="L1460">
        <v>-0.63866049999999996</v>
      </c>
      <c r="M1460">
        <v>7.1410699999999994E-2</v>
      </c>
      <c r="N1460">
        <v>5.0994999999999999E-3</v>
      </c>
      <c r="O1460">
        <v>14.4</v>
      </c>
    </row>
    <row r="1461" spans="1:15">
      <c r="A1461" t="s">
        <v>51</v>
      </c>
      <c r="B1461" t="s">
        <v>31</v>
      </c>
      <c r="C1461">
        <v>20</v>
      </c>
      <c r="D1461">
        <v>4.7692040000000002</v>
      </c>
      <c r="E1461">
        <v>4.8458880000000004</v>
      </c>
      <c r="F1461">
        <v>-7.6683399999999999E-2</v>
      </c>
      <c r="G1461">
        <v>96.7</v>
      </c>
      <c r="H1461">
        <v>-0.16819990000000001</v>
      </c>
      <c r="I1461">
        <v>-0.1141312</v>
      </c>
      <c r="J1461">
        <v>-7.6683399999999999E-2</v>
      </c>
      <c r="K1461">
        <v>-3.92355E-2</v>
      </c>
      <c r="L1461">
        <v>1.48332E-2</v>
      </c>
      <c r="M1461">
        <v>7.1410699999999994E-2</v>
      </c>
      <c r="N1461">
        <v>5.0994999999999999E-3</v>
      </c>
      <c r="O1461">
        <v>14.4</v>
      </c>
    </row>
    <row r="1462" spans="1:15">
      <c r="A1462" t="s">
        <v>51</v>
      </c>
      <c r="B1462" t="s">
        <v>31</v>
      </c>
      <c r="C1462">
        <v>21</v>
      </c>
      <c r="D1462">
        <v>4.5738219999999998</v>
      </c>
      <c r="E1462">
        <v>4.526084</v>
      </c>
      <c r="F1462">
        <v>4.7738500000000003E-2</v>
      </c>
      <c r="G1462">
        <v>93.366699999999994</v>
      </c>
      <c r="H1462">
        <v>-4.3777999999999997E-2</v>
      </c>
      <c r="I1462">
        <v>1.02907E-2</v>
      </c>
      <c r="J1462">
        <v>4.7738500000000003E-2</v>
      </c>
      <c r="K1462">
        <v>8.5186300000000006E-2</v>
      </c>
      <c r="L1462">
        <v>0.13925499999999999</v>
      </c>
      <c r="M1462">
        <v>7.1410699999999994E-2</v>
      </c>
      <c r="N1462">
        <v>5.0994999999999999E-3</v>
      </c>
      <c r="O1462">
        <v>14.4</v>
      </c>
    </row>
    <row r="1463" spans="1:15">
      <c r="A1463" t="s">
        <v>51</v>
      </c>
      <c r="B1463" t="s">
        <v>31</v>
      </c>
      <c r="C1463">
        <v>22</v>
      </c>
      <c r="D1463">
        <v>4.5730649999999997</v>
      </c>
      <c r="E1463">
        <v>4.5086639999999996</v>
      </c>
      <c r="F1463">
        <v>6.4401600000000003E-2</v>
      </c>
      <c r="G1463">
        <v>90.5</v>
      </c>
      <c r="H1463">
        <v>-2.7114900000000001E-2</v>
      </c>
      <c r="I1463">
        <v>2.69538E-2</v>
      </c>
      <c r="J1463">
        <v>6.4401600000000003E-2</v>
      </c>
      <c r="K1463">
        <v>0.10184940000000001</v>
      </c>
      <c r="L1463">
        <v>0.1559181</v>
      </c>
      <c r="M1463">
        <v>7.1410699999999994E-2</v>
      </c>
      <c r="N1463">
        <v>5.0994999999999999E-3</v>
      </c>
      <c r="O1463">
        <v>14.4</v>
      </c>
    </row>
    <row r="1464" spans="1:15">
      <c r="A1464" t="s">
        <v>51</v>
      </c>
      <c r="B1464" t="s">
        <v>31</v>
      </c>
      <c r="C1464">
        <v>23</v>
      </c>
      <c r="D1464">
        <v>4.0777960000000002</v>
      </c>
      <c r="E1464">
        <v>4.0212519999999996</v>
      </c>
      <c r="F1464">
        <v>5.6544400000000002E-2</v>
      </c>
      <c r="G1464">
        <v>87.533299999999997</v>
      </c>
      <c r="H1464">
        <v>-3.4972099999999999E-2</v>
      </c>
      <c r="I1464">
        <v>1.9096599999999998E-2</v>
      </c>
      <c r="J1464">
        <v>5.6544400000000002E-2</v>
      </c>
      <c r="K1464">
        <v>9.3992199999999998E-2</v>
      </c>
      <c r="L1464">
        <v>0.1480609</v>
      </c>
      <c r="M1464">
        <v>7.1410699999999994E-2</v>
      </c>
      <c r="N1464">
        <v>5.0994999999999999E-3</v>
      </c>
      <c r="O1464">
        <v>14.4</v>
      </c>
    </row>
    <row r="1465" spans="1:15">
      <c r="A1465" t="s">
        <v>51</v>
      </c>
      <c r="B1465" t="s">
        <v>31</v>
      </c>
      <c r="C1465">
        <v>24</v>
      </c>
      <c r="D1465">
        <v>3.2443170000000001</v>
      </c>
      <c r="E1465">
        <v>3.1815150000000001</v>
      </c>
      <c r="F1465">
        <v>6.2801099999999999E-2</v>
      </c>
      <c r="G1465">
        <v>84.933300000000003</v>
      </c>
      <c r="H1465">
        <v>-2.8715399999999999E-2</v>
      </c>
      <c r="I1465">
        <v>2.5353299999999999E-2</v>
      </c>
      <c r="J1465">
        <v>6.2801099999999999E-2</v>
      </c>
      <c r="K1465">
        <v>0.1002489</v>
      </c>
      <c r="L1465">
        <v>0.1543176</v>
      </c>
      <c r="M1465">
        <v>7.1410699999999994E-2</v>
      </c>
      <c r="N1465">
        <v>5.0994999999999999E-3</v>
      </c>
      <c r="O1465">
        <v>14.4</v>
      </c>
    </row>
    <row r="1466" spans="1:15">
      <c r="A1466" t="s">
        <v>49</v>
      </c>
      <c r="B1466" t="s">
        <v>31</v>
      </c>
      <c r="C1466">
        <v>1</v>
      </c>
      <c r="D1466">
        <v>0.54809739999999996</v>
      </c>
      <c r="E1466">
        <v>0.55365310000000001</v>
      </c>
      <c r="F1466">
        <v>-5.5557000000000002E-3</v>
      </c>
      <c r="G1466">
        <v>81.933300000000003</v>
      </c>
      <c r="H1466">
        <v>-3.3978800000000003E-2</v>
      </c>
      <c r="I1466">
        <v>-1.7186199999999999E-2</v>
      </c>
      <c r="J1466">
        <v>-5.5557000000000002E-3</v>
      </c>
      <c r="K1466">
        <v>6.0748E-3</v>
      </c>
      <c r="L1466">
        <v>2.28674E-2</v>
      </c>
      <c r="M1466">
        <v>2.2178699999999999E-2</v>
      </c>
      <c r="N1466">
        <v>4.9189999999999998E-4</v>
      </c>
      <c r="O1466">
        <v>65.8</v>
      </c>
    </row>
    <row r="1467" spans="1:15">
      <c r="A1467" t="s">
        <v>49</v>
      </c>
      <c r="B1467" t="s">
        <v>31</v>
      </c>
      <c r="C1467">
        <v>2</v>
      </c>
      <c r="D1467">
        <v>0.51869580000000004</v>
      </c>
      <c r="E1467">
        <v>0.52759069999999997</v>
      </c>
      <c r="F1467">
        <v>-8.8947999999999996E-3</v>
      </c>
      <c r="G1467">
        <v>80.099999999999994</v>
      </c>
      <c r="H1467">
        <v>-3.7317900000000001E-2</v>
      </c>
      <c r="I1467">
        <v>-2.05253E-2</v>
      </c>
      <c r="J1467">
        <v>-8.8947999999999996E-3</v>
      </c>
      <c r="K1467">
        <v>2.7357000000000002E-3</v>
      </c>
      <c r="L1467">
        <v>1.9528299999999998E-2</v>
      </c>
      <c r="M1467">
        <v>2.2178699999999999E-2</v>
      </c>
      <c r="N1467">
        <v>4.9189999999999998E-4</v>
      </c>
      <c r="O1467">
        <v>65.8</v>
      </c>
    </row>
    <row r="1468" spans="1:15">
      <c r="A1468" t="s">
        <v>49</v>
      </c>
      <c r="B1468" t="s">
        <v>31</v>
      </c>
      <c r="C1468">
        <v>3</v>
      </c>
      <c r="D1468">
        <v>0.48482950000000002</v>
      </c>
      <c r="E1468">
        <v>0.49209079999999999</v>
      </c>
      <c r="F1468">
        <v>-7.2614000000000003E-3</v>
      </c>
      <c r="G1468">
        <v>78.400000000000006</v>
      </c>
      <c r="H1468">
        <v>-3.5684500000000001E-2</v>
      </c>
      <c r="I1468">
        <v>-1.88919E-2</v>
      </c>
      <c r="J1468">
        <v>-7.2614000000000003E-3</v>
      </c>
      <c r="K1468">
        <v>4.3692000000000002E-3</v>
      </c>
      <c r="L1468">
        <v>2.1161800000000001E-2</v>
      </c>
      <c r="M1468">
        <v>2.2178699999999999E-2</v>
      </c>
      <c r="N1468">
        <v>4.9189999999999998E-4</v>
      </c>
      <c r="O1468">
        <v>65.8</v>
      </c>
    </row>
    <row r="1469" spans="1:15">
      <c r="A1469" t="s">
        <v>49</v>
      </c>
      <c r="B1469" t="s">
        <v>31</v>
      </c>
      <c r="C1469">
        <v>4</v>
      </c>
      <c r="D1469">
        <v>0.46518619999999999</v>
      </c>
      <c r="E1469">
        <v>0.48387459999999999</v>
      </c>
      <c r="F1469">
        <v>-1.86885E-2</v>
      </c>
      <c r="G1469">
        <v>76.7667</v>
      </c>
      <c r="H1469">
        <v>-4.7111599999999997E-2</v>
      </c>
      <c r="I1469">
        <v>-3.0318999999999999E-2</v>
      </c>
      <c r="J1469">
        <v>-1.86885E-2</v>
      </c>
      <c r="K1469">
        <v>-7.058E-3</v>
      </c>
      <c r="L1469">
        <v>9.7345999999999995E-3</v>
      </c>
      <c r="M1469">
        <v>2.2178699999999999E-2</v>
      </c>
      <c r="N1469">
        <v>4.9189999999999998E-4</v>
      </c>
      <c r="O1469">
        <v>65.8</v>
      </c>
    </row>
    <row r="1470" spans="1:15">
      <c r="A1470" t="s">
        <v>49</v>
      </c>
      <c r="B1470" t="s">
        <v>31</v>
      </c>
      <c r="C1470">
        <v>5</v>
      </c>
      <c r="D1470">
        <v>0.4545614</v>
      </c>
      <c r="E1470">
        <v>0.47596450000000001</v>
      </c>
      <c r="F1470">
        <v>-2.1403100000000001E-2</v>
      </c>
      <c r="G1470">
        <v>75.066699999999997</v>
      </c>
      <c r="H1470">
        <v>-4.9826200000000001E-2</v>
      </c>
      <c r="I1470">
        <v>-3.3033600000000003E-2</v>
      </c>
      <c r="J1470">
        <v>-2.1403100000000001E-2</v>
      </c>
      <c r="K1470">
        <v>-9.7725999999999993E-3</v>
      </c>
      <c r="L1470">
        <v>7.0200000000000002E-3</v>
      </c>
      <c r="M1470">
        <v>2.2178699999999999E-2</v>
      </c>
      <c r="N1470">
        <v>4.9189999999999998E-4</v>
      </c>
      <c r="O1470">
        <v>65.8</v>
      </c>
    </row>
    <row r="1471" spans="1:15">
      <c r="A1471" t="s">
        <v>49</v>
      </c>
      <c r="B1471" t="s">
        <v>31</v>
      </c>
      <c r="C1471">
        <v>6</v>
      </c>
      <c r="D1471">
        <v>0.4468878</v>
      </c>
      <c r="E1471">
        <v>0.46945949999999997</v>
      </c>
      <c r="F1471">
        <v>-2.25717E-2</v>
      </c>
      <c r="G1471">
        <v>73.7667</v>
      </c>
      <c r="H1471">
        <v>-5.0994900000000003E-2</v>
      </c>
      <c r="I1471">
        <v>-3.4202299999999998E-2</v>
      </c>
      <c r="J1471">
        <v>-2.25717E-2</v>
      </c>
      <c r="K1471">
        <v>-1.09412E-2</v>
      </c>
      <c r="L1471">
        <v>5.8513999999999997E-3</v>
      </c>
      <c r="M1471">
        <v>2.2178699999999999E-2</v>
      </c>
      <c r="N1471">
        <v>4.9189999999999998E-4</v>
      </c>
      <c r="O1471">
        <v>65.8</v>
      </c>
    </row>
    <row r="1472" spans="1:15">
      <c r="A1472" t="s">
        <v>49</v>
      </c>
      <c r="B1472" t="s">
        <v>31</v>
      </c>
      <c r="C1472">
        <v>7</v>
      </c>
      <c r="D1472">
        <v>0.39234419999999998</v>
      </c>
      <c r="E1472">
        <v>0.41226879999999999</v>
      </c>
      <c r="F1472">
        <v>-1.9924600000000001E-2</v>
      </c>
      <c r="G1472">
        <v>73.666700000000006</v>
      </c>
      <c r="H1472">
        <v>-4.83477E-2</v>
      </c>
      <c r="I1472">
        <v>-3.1555100000000003E-2</v>
      </c>
      <c r="J1472">
        <v>-1.9924600000000001E-2</v>
      </c>
      <c r="K1472">
        <v>-8.2941000000000004E-3</v>
      </c>
      <c r="L1472">
        <v>8.4985000000000008E-3</v>
      </c>
      <c r="M1472">
        <v>2.2178699999999999E-2</v>
      </c>
      <c r="N1472">
        <v>4.9189999999999998E-4</v>
      </c>
      <c r="O1472">
        <v>65.8</v>
      </c>
    </row>
    <row r="1473" spans="1:15">
      <c r="A1473" t="s">
        <v>49</v>
      </c>
      <c r="B1473" t="s">
        <v>31</v>
      </c>
      <c r="C1473">
        <v>8</v>
      </c>
      <c r="D1473">
        <v>0.48971409999999999</v>
      </c>
      <c r="E1473">
        <v>0.53681160000000006</v>
      </c>
      <c r="F1473">
        <v>-4.7097600000000003E-2</v>
      </c>
      <c r="G1473">
        <v>76.2</v>
      </c>
      <c r="H1473">
        <v>-7.5520699999999996E-2</v>
      </c>
      <c r="I1473">
        <v>-5.8728099999999998E-2</v>
      </c>
      <c r="J1473">
        <v>-4.7097600000000003E-2</v>
      </c>
      <c r="K1473">
        <v>-3.5467100000000001E-2</v>
      </c>
      <c r="L1473">
        <v>-1.86745E-2</v>
      </c>
      <c r="M1473">
        <v>2.2178699999999999E-2</v>
      </c>
      <c r="N1473">
        <v>4.9189999999999998E-4</v>
      </c>
      <c r="O1473">
        <v>65.8</v>
      </c>
    </row>
    <row r="1474" spans="1:15">
      <c r="A1474" t="s">
        <v>49</v>
      </c>
      <c r="B1474" t="s">
        <v>31</v>
      </c>
      <c r="C1474">
        <v>9</v>
      </c>
      <c r="D1474">
        <v>0.99937960000000003</v>
      </c>
      <c r="E1474">
        <v>1.074843</v>
      </c>
      <c r="F1474">
        <v>-7.5463100000000005E-2</v>
      </c>
      <c r="G1474">
        <v>80.933300000000003</v>
      </c>
      <c r="H1474">
        <v>-0.1038862</v>
      </c>
      <c r="I1474">
        <v>-8.7093599999999993E-2</v>
      </c>
      <c r="J1474">
        <v>-7.5463100000000005E-2</v>
      </c>
      <c r="K1474">
        <v>-6.3832600000000003E-2</v>
      </c>
      <c r="L1474">
        <v>-4.7039999999999998E-2</v>
      </c>
      <c r="M1474">
        <v>2.2178699999999999E-2</v>
      </c>
      <c r="N1474">
        <v>4.9189999999999998E-4</v>
      </c>
      <c r="O1474">
        <v>65.8</v>
      </c>
    </row>
    <row r="1475" spans="1:15">
      <c r="A1475" t="s">
        <v>49</v>
      </c>
      <c r="B1475" t="s">
        <v>31</v>
      </c>
      <c r="C1475">
        <v>10</v>
      </c>
      <c r="D1475">
        <v>1.240391</v>
      </c>
      <c r="E1475">
        <v>1.3551169999999999</v>
      </c>
      <c r="F1475">
        <v>-0.1147262</v>
      </c>
      <c r="G1475">
        <v>85.133300000000006</v>
      </c>
      <c r="H1475">
        <v>-0.14314930000000001</v>
      </c>
      <c r="I1475">
        <v>-0.12635669999999999</v>
      </c>
      <c r="J1475">
        <v>-0.1147262</v>
      </c>
      <c r="K1475">
        <v>-0.1030957</v>
      </c>
      <c r="L1475">
        <v>-8.6303099999999994E-2</v>
      </c>
      <c r="M1475">
        <v>2.2178699999999999E-2</v>
      </c>
      <c r="N1475">
        <v>4.9189999999999998E-4</v>
      </c>
      <c r="O1475">
        <v>65.8</v>
      </c>
    </row>
    <row r="1476" spans="1:15">
      <c r="A1476" t="s">
        <v>49</v>
      </c>
      <c r="B1476" t="s">
        <v>31</v>
      </c>
      <c r="C1476">
        <v>11</v>
      </c>
      <c r="D1476">
        <v>1.389078</v>
      </c>
      <c r="E1476">
        <v>1.482753</v>
      </c>
      <c r="F1476">
        <v>-9.3674999999999994E-2</v>
      </c>
      <c r="G1476">
        <v>88.7333</v>
      </c>
      <c r="H1476">
        <v>-0.1220981</v>
      </c>
      <c r="I1476">
        <v>-0.1053055</v>
      </c>
      <c r="J1476">
        <v>-9.3674999999999994E-2</v>
      </c>
      <c r="K1476">
        <v>-8.2044500000000006E-2</v>
      </c>
      <c r="L1476">
        <v>-6.5251900000000002E-2</v>
      </c>
      <c r="M1476">
        <v>2.2178699999999999E-2</v>
      </c>
      <c r="N1476">
        <v>4.9189999999999998E-4</v>
      </c>
      <c r="O1476">
        <v>65.8</v>
      </c>
    </row>
    <row r="1477" spans="1:15">
      <c r="A1477" t="s">
        <v>49</v>
      </c>
      <c r="B1477" t="s">
        <v>31</v>
      </c>
      <c r="C1477">
        <v>12</v>
      </c>
      <c r="D1477">
        <v>1.538478</v>
      </c>
      <c r="E1477">
        <v>1.6211370000000001</v>
      </c>
      <c r="F1477">
        <v>-8.2659999999999997E-2</v>
      </c>
      <c r="G1477">
        <v>91.933300000000003</v>
      </c>
      <c r="H1477">
        <v>-0.1110831</v>
      </c>
      <c r="I1477">
        <v>-9.4290499999999999E-2</v>
      </c>
      <c r="J1477">
        <v>-8.2659999999999997E-2</v>
      </c>
      <c r="K1477">
        <v>-7.1029499999999995E-2</v>
      </c>
      <c r="L1477">
        <v>-5.4236899999999998E-2</v>
      </c>
      <c r="M1477">
        <v>2.2178699999999999E-2</v>
      </c>
      <c r="N1477">
        <v>4.9189999999999998E-4</v>
      </c>
      <c r="O1477">
        <v>65.8</v>
      </c>
    </row>
    <row r="1478" spans="1:15">
      <c r="A1478" t="s">
        <v>49</v>
      </c>
      <c r="B1478" t="s">
        <v>31</v>
      </c>
      <c r="C1478">
        <v>13</v>
      </c>
      <c r="D1478">
        <v>1.5897159999999999</v>
      </c>
      <c r="E1478">
        <v>1.6488929999999999</v>
      </c>
      <c r="F1478">
        <v>-5.9177300000000002E-2</v>
      </c>
      <c r="G1478">
        <v>94.5</v>
      </c>
      <c r="H1478">
        <v>-8.7600399999999995E-2</v>
      </c>
      <c r="I1478">
        <v>-7.0807800000000004E-2</v>
      </c>
      <c r="J1478">
        <v>-5.9177300000000002E-2</v>
      </c>
      <c r="K1478">
        <v>-4.75468E-2</v>
      </c>
      <c r="L1478">
        <v>-3.0754199999999999E-2</v>
      </c>
      <c r="M1478">
        <v>2.2178699999999999E-2</v>
      </c>
      <c r="N1478">
        <v>4.9189999999999998E-4</v>
      </c>
      <c r="O1478">
        <v>65.8</v>
      </c>
    </row>
    <row r="1479" spans="1:15">
      <c r="A1479" t="s">
        <v>49</v>
      </c>
      <c r="B1479" t="s">
        <v>31</v>
      </c>
      <c r="C1479">
        <v>14</v>
      </c>
      <c r="D1479">
        <v>1.668118</v>
      </c>
      <c r="E1479">
        <v>1.6845909999999999</v>
      </c>
      <c r="F1479">
        <v>-1.64727E-2</v>
      </c>
      <c r="G1479">
        <v>96.7</v>
      </c>
      <c r="H1479">
        <v>-4.48958E-2</v>
      </c>
      <c r="I1479">
        <v>-2.8103199999999998E-2</v>
      </c>
      <c r="J1479">
        <v>-1.64727E-2</v>
      </c>
      <c r="K1479">
        <v>-4.8421999999999996E-3</v>
      </c>
      <c r="L1479">
        <v>1.19504E-2</v>
      </c>
      <c r="M1479">
        <v>2.2178699999999999E-2</v>
      </c>
      <c r="N1479">
        <v>4.9189999999999998E-4</v>
      </c>
      <c r="O1479">
        <v>65.8</v>
      </c>
    </row>
    <row r="1480" spans="1:15">
      <c r="A1480" t="s">
        <v>49</v>
      </c>
      <c r="B1480" t="s">
        <v>31</v>
      </c>
      <c r="C1480">
        <v>15</v>
      </c>
      <c r="D1480">
        <v>1.7379420000000001</v>
      </c>
      <c r="E1480">
        <v>1.5855600000000001</v>
      </c>
      <c r="F1480">
        <v>0.15238119999999999</v>
      </c>
      <c r="G1480">
        <v>98.2333</v>
      </c>
      <c r="H1480">
        <v>0.1239581</v>
      </c>
      <c r="I1480">
        <v>0.14075070000000001</v>
      </c>
      <c r="J1480">
        <v>0.15238119999999999</v>
      </c>
      <c r="K1480">
        <v>0.16401170000000001</v>
      </c>
      <c r="L1480">
        <v>0.1808043</v>
      </c>
      <c r="M1480">
        <v>2.2178699999999999E-2</v>
      </c>
      <c r="N1480">
        <v>4.9189999999999998E-4</v>
      </c>
      <c r="O1480">
        <v>65.8</v>
      </c>
    </row>
    <row r="1481" spans="1:15">
      <c r="A1481" t="s">
        <v>49</v>
      </c>
      <c r="B1481" t="s">
        <v>31</v>
      </c>
      <c r="C1481">
        <v>16</v>
      </c>
      <c r="D1481">
        <v>1.765557</v>
      </c>
      <c r="E1481">
        <v>1.5442039999999999</v>
      </c>
      <c r="F1481">
        <v>0.2213522</v>
      </c>
      <c r="G1481">
        <v>99.033299999999997</v>
      </c>
      <c r="H1481">
        <v>0.19292909999999999</v>
      </c>
      <c r="I1481">
        <v>0.20972170000000001</v>
      </c>
      <c r="J1481">
        <v>0.2213522</v>
      </c>
      <c r="K1481">
        <v>0.23298269999999999</v>
      </c>
      <c r="L1481">
        <v>0.24977530000000001</v>
      </c>
      <c r="M1481">
        <v>2.2178699999999999E-2</v>
      </c>
      <c r="N1481">
        <v>4.9189999999999998E-4</v>
      </c>
      <c r="O1481">
        <v>65.8</v>
      </c>
    </row>
    <row r="1482" spans="1:15">
      <c r="A1482" t="s">
        <v>49</v>
      </c>
      <c r="B1482" t="s">
        <v>31</v>
      </c>
      <c r="C1482">
        <v>17</v>
      </c>
      <c r="D1482">
        <v>1.626819</v>
      </c>
      <c r="E1482">
        <v>1.3998299999999999</v>
      </c>
      <c r="F1482">
        <v>0.22698960000000001</v>
      </c>
      <c r="G1482">
        <v>99.833299999999994</v>
      </c>
      <c r="H1482">
        <v>0.19856650000000001</v>
      </c>
      <c r="I1482">
        <v>0.2153591</v>
      </c>
      <c r="J1482">
        <v>0.22698960000000001</v>
      </c>
      <c r="K1482">
        <v>0.2386201</v>
      </c>
      <c r="L1482">
        <v>0.2554128</v>
      </c>
      <c r="M1482">
        <v>2.2178699999999999E-2</v>
      </c>
      <c r="N1482">
        <v>4.9189999999999998E-4</v>
      </c>
      <c r="O1482">
        <v>65.8</v>
      </c>
    </row>
    <row r="1483" spans="1:15">
      <c r="A1483" t="s">
        <v>49</v>
      </c>
      <c r="B1483" t="s">
        <v>31</v>
      </c>
      <c r="C1483">
        <v>18</v>
      </c>
      <c r="D1483">
        <v>1.444766</v>
      </c>
      <c r="E1483">
        <v>1.2302960000000001</v>
      </c>
      <c r="F1483">
        <v>0.21446999999999999</v>
      </c>
      <c r="G1483">
        <v>100.033</v>
      </c>
      <c r="H1483">
        <v>0.18604689999999999</v>
      </c>
      <c r="I1483">
        <v>0.20283950000000001</v>
      </c>
      <c r="J1483">
        <v>0.21446999999999999</v>
      </c>
      <c r="K1483">
        <v>0.22610050000000001</v>
      </c>
      <c r="L1483">
        <v>0.2428931</v>
      </c>
      <c r="M1483">
        <v>2.2178699999999999E-2</v>
      </c>
      <c r="N1483">
        <v>4.9189999999999998E-4</v>
      </c>
      <c r="O1483">
        <v>65.8</v>
      </c>
    </row>
    <row r="1484" spans="1:15">
      <c r="A1484" t="s">
        <v>49</v>
      </c>
      <c r="B1484" t="s">
        <v>31</v>
      </c>
      <c r="C1484">
        <v>19</v>
      </c>
      <c r="D1484">
        <v>1.3710450000000001</v>
      </c>
      <c r="E1484">
        <v>1.529048</v>
      </c>
      <c r="F1484">
        <v>-0.15800259999999999</v>
      </c>
      <c r="G1484">
        <v>99.2333</v>
      </c>
      <c r="H1484">
        <v>-0.1864257</v>
      </c>
      <c r="I1484">
        <v>-0.16963310000000001</v>
      </c>
      <c r="J1484">
        <v>-0.15800259999999999</v>
      </c>
      <c r="K1484">
        <v>-0.1463721</v>
      </c>
      <c r="L1484">
        <v>-0.12957949999999999</v>
      </c>
      <c r="M1484">
        <v>2.2178699999999999E-2</v>
      </c>
      <c r="N1484">
        <v>4.9189999999999998E-4</v>
      </c>
      <c r="O1484">
        <v>65.8</v>
      </c>
    </row>
    <row r="1485" spans="1:15">
      <c r="A1485" t="s">
        <v>49</v>
      </c>
      <c r="B1485" t="s">
        <v>31</v>
      </c>
      <c r="C1485">
        <v>20</v>
      </c>
      <c r="D1485">
        <v>1.4109020000000001</v>
      </c>
      <c r="E1485">
        <v>1.5039849999999999</v>
      </c>
      <c r="F1485">
        <v>-9.3082899999999996E-2</v>
      </c>
      <c r="G1485">
        <v>96.7</v>
      </c>
      <c r="H1485">
        <v>-0.12150610000000001</v>
      </c>
      <c r="I1485">
        <v>-0.1047134</v>
      </c>
      <c r="J1485">
        <v>-9.3082899999999996E-2</v>
      </c>
      <c r="K1485">
        <v>-8.1452399999999994E-2</v>
      </c>
      <c r="L1485">
        <v>-6.4659800000000003E-2</v>
      </c>
      <c r="M1485">
        <v>2.2178699999999999E-2</v>
      </c>
      <c r="N1485">
        <v>4.9189999999999998E-4</v>
      </c>
      <c r="O1485">
        <v>65.8</v>
      </c>
    </row>
    <row r="1486" spans="1:15">
      <c r="A1486" t="s">
        <v>49</v>
      </c>
      <c r="B1486" t="s">
        <v>31</v>
      </c>
      <c r="C1486">
        <v>21</v>
      </c>
      <c r="D1486">
        <v>1.474003</v>
      </c>
      <c r="E1486">
        <v>1.486354</v>
      </c>
      <c r="F1486">
        <v>-1.2350699999999999E-2</v>
      </c>
      <c r="G1486">
        <v>93.366699999999994</v>
      </c>
      <c r="H1486">
        <v>-4.0773900000000002E-2</v>
      </c>
      <c r="I1486">
        <v>-2.3981300000000001E-2</v>
      </c>
      <c r="J1486">
        <v>-1.2350699999999999E-2</v>
      </c>
      <c r="K1486">
        <v>-7.2020000000000005E-4</v>
      </c>
      <c r="L1486">
        <v>1.6072400000000001E-2</v>
      </c>
      <c r="M1486">
        <v>2.2178699999999999E-2</v>
      </c>
      <c r="N1486">
        <v>4.9189999999999998E-4</v>
      </c>
      <c r="O1486">
        <v>65.8</v>
      </c>
    </row>
    <row r="1487" spans="1:15">
      <c r="A1487" t="s">
        <v>49</v>
      </c>
      <c r="B1487" t="s">
        <v>31</v>
      </c>
      <c r="C1487">
        <v>22</v>
      </c>
      <c r="D1487">
        <v>1.35981</v>
      </c>
      <c r="E1487">
        <v>1.3435379999999999</v>
      </c>
      <c r="F1487">
        <v>1.6271600000000001E-2</v>
      </c>
      <c r="G1487">
        <v>90.5</v>
      </c>
      <c r="H1487">
        <v>-1.21516E-2</v>
      </c>
      <c r="I1487">
        <v>4.6411000000000004E-3</v>
      </c>
      <c r="J1487">
        <v>1.6271600000000001E-2</v>
      </c>
      <c r="K1487">
        <v>2.7902099999999999E-2</v>
      </c>
      <c r="L1487">
        <v>4.4694699999999997E-2</v>
      </c>
      <c r="M1487">
        <v>2.2178699999999999E-2</v>
      </c>
      <c r="N1487">
        <v>4.9189999999999998E-4</v>
      </c>
      <c r="O1487">
        <v>65.8</v>
      </c>
    </row>
    <row r="1488" spans="1:15">
      <c r="A1488" t="s">
        <v>49</v>
      </c>
      <c r="B1488" t="s">
        <v>31</v>
      </c>
      <c r="C1488">
        <v>23</v>
      </c>
      <c r="D1488">
        <v>1.117332</v>
      </c>
      <c r="E1488">
        <v>1.0842890000000001</v>
      </c>
      <c r="F1488">
        <v>3.3043599999999999E-2</v>
      </c>
      <c r="G1488">
        <v>87.533299999999997</v>
      </c>
      <c r="H1488">
        <v>4.6204999999999996E-3</v>
      </c>
      <c r="I1488">
        <v>2.1413100000000001E-2</v>
      </c>
      <c r="J1488">
        <v>3.3043599999999999E-2</v>
      </c>
      <c r="K1488">
        <v>4.4674100000000001E-2</v>
      </c>
      <c r="L1488">
        <v>6.1466699999999999E-2</v>
      </c>
      <c r="M1488">
        <v>2.2178699999999999E-2</v>
      </c>
      <c r="N1488">
        <v>4.9189999999999998E-4</v>
      </c>
      <c r="O1488">
        <v>65.8</v>
      </c>
    </row>
    <row r="1489" spans="1:15">
      <c r="A1489" t="s">
        <v>49</v>
      </c>
      <c r="B1489" t="s">
        <v>31</v>
      </c>
      <c r="C1489">
        <v>24</v>
      </c>
      <c r="D1489">
        <v>0.91025270000000003</v>
      </c>
      <c r="E1489">
        <v>0.8939222</v>
      </c>
      <c r="F1489">
        <v>1.6330500000000001E-2</v>
      </c>
      <c r="G1489">
        <v>84.933300000000003</v>
      </c>
      <c r="H1489">
        <v>-1.20926E-2</v>
      </c>
      <c r="I1489">
        <v>4.7000000000000002E-3</v>
      </c>
      <c r="J1489">
        <v>1.6330500000000001E-2</v>
      </c>
      <c r="K1489">
        <v>2.7961E-2</v>
      </c>
      <c r="L1489">
        <v>4.4753599999999998E-2</v>
      </c>
      <c r="M1489">
        <v>2.2178699999999999E-2</v>
      </c>
      <c r="N1489">
        <v>4.9189999999999998E-4</v>
      </c>
      <c r="O1489">
        <v>65.8</v>
      </c>
    </row>
    <row r="1490" spans="1:15">
      <c r="A1490" t="s">
        <v>48</v>
      </c>
      <c r="B1490" t="s">
        <v>31</v>
      </c>
      <c r="C1490">
        <v>1</v>
      </c>
      <c r="D1490">
        <v>1.3406340000000001</v>
      </c>
      <c r="E1490">
        <v>1.3341799999999999</v>
      </c>
      <c r="F1490">
        <v>6.4533999999999998E-3</v>
      </c>
      <c r="G1490">
        <v>81.933300000000003</v>
      </c>
      <c r="H1490">
        <v>-8.02678E-2</v>
      </c>
      <c r="I1490">
        <v>-2.90323E-2</v>
      </c>
      <c r="J1490">
        <v>6.4533999999999998E-3</v>
      </c>
      <c r="K1490">
        <v>4.1938999999999997E-2</v>
      </c>
      <c r="L1490">
        <v>9.3174499999999993E-2</v>
      </c>
      <c r="M1490">
        <v>6.7668900000000004E-2</v>
      </c>
      <c r="N1490">
        <v>4.5791E-3</v>
      </c>
      <c r="O1490">
        <v>34.266666999999998</v>
      </c>
    </row>
    <row r="1491" spans="1:15">
      <c r="A1491" t="s">
        <v>48</v>
      </c>
      <c r="B1491" t="s">
        <v>31</v>
      </c>
      <c r="C1491">
        <v>2</v>
      </c>
      <c r="D1491">
        <v>1.278545</v>
      </c>
      <c r="E1491">
        <v>1.2586820000000001</v>
      </c>
      <c r="F1491">
        <v>1.9863200000000001E-2</v>
      </c>
      <c r="G1491">
        <v>80.099999999999994</v>
      </c>
      <c r="H1491">
        <v>-6.6857899999999998E-2</v>
      </c>
      <c r="I1491">
        <v>-1.56224E-2</v>
      </c>
      <c r="J1491">
        <v>1.9863200000000001E-2</v>
      </c>
      <c r="K1491">
        <v>5.5348899999999999E-2</v>
      </c>
      <c r="L1491">
        <v>0.1065844</v>
      </c>
      <c r="M1491">
        <v>6.7668900000000004E-2</v>
      </c>
      <c r="N1491">
        <v>4.5791E-3</v>
      </c>
      <c r="O1491">
        <v>34.266666999999998</v>
      </c>
    </row>
    <row r="1492" spans="1:15">
      <c r="A1492" t="s">
        <v>48</v>
      </c>
      <c r="B1492" t="s">
        <v>31</v>
      </c>
      <c r="C1492">
        <v>3</v>
      </c>
      <c r="D1492">
        <v>1.2329540000000001</v>
      </c>
      <c r="E1492">
        <v>1.1950099999999999</v>
      </c>
      <c r="F1492">
        <v>3.7943900000000003E-2</v>
      </c>
      <c r="G1492">
        <v>78.400000000000006</v>
      </c>
      <c r="H1492">
        <v>-4.8777300000000003E-2</v>
      </c>
      <c r="I1492">
        <v>2.4581999999999998E-3</v>
      </c>
      <c r="J1492">
        <v>3.7943900000000003E-2</v>
      </c>
      <c r="K1492">
        <v>7.3429499999999995E-2</v>
      </c>
      <c r="L1492">
        <v>0.124665</v>
      </c>
      <c r="M1492">
        <v>6.7668900000000004E-2</v>
      </c>
      <c r="N1492">
        <v>4.5791E-3</v>
      </c>
      <c r="O1492">
        <v>34.266666999999998</v>
      </c>
    </row>
    <row r="1493" spans="1:15">
      <c r="A1493" t="s">
        <v>48</v>
      </c>
      <c r="B1493" t="s">
        <v>31</v>
      </c>
      <c r="C1493">
        <v>4</v>
      </c>
      <c r="D1493">
        <v>1.157513</v>
      </c>
      <c r="E1493">
        <v>1.138544</v>
      </c>
      <c r="F1493">
        <v>1.8969799999999998E-2</v>
      </c>
      <c r="G1493">
        <v>76.7667</v>
      </c>
      <c r="H1493">
        <v>-6.7751400000000003E-2</v>
      </c>
      <c r="I1493">
        <v>-1.6515800000000001E-2</v>
      </c>
      <c r="J1493">
        <v>1.8969799999999998E-2</v>
      </c>
      <c r="K1493">
        <v>5.4455400000000001E-2</v>
      </c>
      <c r="L1493">
        <v>0.10569099999999999</v>
      </c>
      <c r="M1493">
        <v>6.7668900000000004E-2</v>
      </c>
      <c r="N1493">
        <v>4.5791E-3</v>
      </c>
      <c r="O1493">
        <v>34.266666999999998</v>
      </c>
    </row>
    <row r="1494" spans="1:15">
      <c r="A1494" t="s">
        <v>48</v>
      </c>
      <c r="B1494" t="s">
        <v>31</v>
      </c>
      <c r="C1494">
        <v>5</v>
      </c>
      <c r="D1494">
        <v>1.130833</v>
      </c>
      <c r="E1494">
        <v>1.1000289999999999</v>
      </c>
      <c r="F1494">
        <v>3.0804000000000002E-2</v>
      </c>
      <c r="G1494">
        <v>75.066699999999997</v>
      </c>
      <c r="H1494">
        <v>-5.59172E-2</v>
      </c>
      <c r="I1494">
        <v>-4.6816000000000002E-3</v>
      </c>
      <c r="J1494">
        <v>3.0804000000000002E-2</v>
      </c>
      <c r="K1494">
        <v>6.6289600000000004E-2</v>
      </c>
      <c r="L1494">
        <v>0.1175252</v>
      </c>
      <c r="M1494">
        <v>6.7668900000000004E-2</v>
      </c>
      <c r="N1494">
        <v>4.5791E-3</v>
      </c>
      <c r="O1494">
        <v>34.266666999999998</v>
      </c>
    </row>
    <row r="1495" spans="1:15">
      <c r="A1495" t="s">
        <v>48</v>
      </c>
      <c r="B1495" t="s">
        <v>31</v>
      </c>
      <c r="C1495">
        <v>6</v>
      </c>
      <c r="D1495">
        <v>1.1174930000000001</v>
      </c>
      <c r="E1495">
        <v>1.1068830000000001</v>
      </c>
      <c r="F1495">
        <v>1.06108E-2</v>
      </c>
      <c r="G1495">
        <v>73.7667</v>
      </c>
      <c r="H1495">
        <v>-7.6110399999999995E-2</v>
      </c>
      <c r="I1495">
        <v>-2.4874799999999999E-2</v>
      </c>
      <c r="J1495">
        <v>1.06108E-2</v>
      </c>
      <c r="K1495">
        <v>4.6096400000000003E-2</v>
      </c>
      <c r="L1495">
        <v>9.7332000000000002E-2</v>
      </c>
      <c r="M1495">
        <v>6.7668900000000004E-2</v>
      </c>
      <c r="N1495">
        <v>4.5791E-3</v>
      </c>
      <c r="O1495">
        <v>34.266666999999998</v>
      </c>
    </row>
    <row r="1496" spans="1:15">
      <c r="A1496" t="s">
        <v>48</v>
      </c>
      <c r="B1496" t="s">
        <v>31</v>
      </c>
      <c r="C1496">
        <v>7</v>
      </c>
      <c r="D1496">
        <v>1.006999</v>
      </c>
      <c r="E1496">
        <v>1.022788</v>
      </c>
      <c r="F1496">
        <v>-1.5788799999999999E-2</v>
      </c>
      <c r="G1496">
        <v>73.666700000000006</v>
      </c>
      <c r="H1496">
        <v>-0.10251</v>
      </c>
      <c r="I1496">
        <v>-5.1274399999999998E-2</v>
      </c>
      <c r="J1496">
        <v>-1.5788799999999999E-2</v>
      </c>
      <c r="K1496">
        <v>1.96968E-2</v>
      </c>
      <c r="L1496">
        <v>7.0932400000000007E-2</v>
      </c>
      <c r="M1496">
        <v>6.7668900000000004E-2</v>
      </c>
      <c r="N1496">
        <v>4.5791E-3</v>
      </c>
      <c r="O1496">
        <v>34.266666999999998</v>
      </c>
    </row>
    <row r="1497" spans="1:15">
      <c r="A1497" t="s">
        <v>48</v>
      </c>
      <c r="B1497" t="s">
        <v>31</v>
      </c>
      <c r="C1497">
        <v>8</v>
      </c>
      <c r="D1497">
        <v>1.2792399999999999</v>
      </c>
      <c r="E1497">
        <v>1.239649</v>
      </c>
      <c r="F1497">
        <v>3.95912E-2</v>
      </c>
      <c r="G1497">
        <v>76.2</v>
      </c>
      <c r="H1497">
        <v>-4.7129999999999998E-2</v>
      </c>
      <c r="I1497">
        <v>4.1056E-3</v>
      </c>
      <c r="J1497">
        <v>3.95912E-2</v>
      </c>
      <c r="K1497">
        <v>7.5076799999999999E-2</v>
      </c>
      <c r="L1497">
        <v>0.12631239999999999</v>
      </c>
      <c r="M1497">
        <v>6.7668900000000004E-2</v>
      </c>
      <c r="N1497">
        <v>4.5791E-3</v>
      </c>
      <c r="O1497">
        <v>34.266666999999998</v>
      </c>
    </row>
    <row r="1498" spans="1:15">
      <c r="A1498" t="s">
        <v>48</v>
      </c>
      <c r="B1498" t="s">
        <v>31</v>
      </c>
      <c r="C1498">
        <v>9</v>
      </c>
      <c r="D1498">
        <v>2.013941</v>
      </c>
      <c r="E1498">
        <v>1.8093900000000001</v>
      </c>
      <c r="F1498">
        <v>0.20455119999999999</v>
      </c>
      <c r="G1498">
        <v>80.933300000000003</v>
      </c>
      <c r="H1498">
        <v>0.11783009999999999</v>
      </c>
      <c r="I1498">
        <v>0.16906560000000001</v>
      </c>
      <c r="J1498">
        <v>0.20455119999999999</v>
      </c>
      <c r="K1498">
        <v>0.24003679999999999</v>
      </c>
      <c r="L1498">
        <v>0.29127239999999999</v>
      </c>
      <c r="M1498">
        <v>6.7668900000000004E-2</v>
      </c>
      <c r="N1498">
        <v>4.5791E-3</v>
      </c>
      <c r="O1498">
        <v>34.266666999999998</v>
      </c>
    </row>
    <row r="1499" spans="1:15">
      <c r="A1499" t="s">
        <v>48</v>
      </c>
      <c r="B1499" t="s">
        <v>31</v>
      </c>
      <c r="C1499">
        <v>10</v>
      </c>
      <c r="D1499">
        <v>2.6265429999999999</v>
      </c>
      <c r="E1499">
        <v>2.3684440000000002</v>
      </c>
      <c r="F1499">
        <v>0.25809939999999998</v>
      </c>
      <c r="G1499">
        <v>85.133300000000006</v>
      </c>
      <c r="H1499">
        <v>0.17137820000000001</v>
      </c>
      <c r="I1499">
        <v>0.2226138</v>
      </c>
      <c r="J1499">
        <v>0.25809939999999998</v>
      </c>
      <c r="K1499">
        <v>0.29358499999999998</v>
      </c>
      <c r="L1499">
        <v>0.34482059999999998</v>
      </c>
      <c r="M1499">
        <v>6.7668900000000004E-2</v>
      </c>
      <c r="N1499">
        <v>4.5791E-3</v>
      </c>
      <c r="O1499">
        <v>34.266666999999998</v>
      </c>
    </row>
    <row r="1500" spans="1:15">
      <c r="A1500" t="s">
        <v>48</v>
      </c>
      <c r="B1500" t="s">
        <v>31</v>
      </c>
      <c r="C1500">
        <v>11</v>
      </c>
      <c r="D1500">
        <v>3.2599239999999998</v>
      </c>
      <c r="E1500">
        <v>3.0373679999999998</v>
      </c>
      <c r="F1500">
        <v>0.2225558</v>
      </c>
      <c r="G1500">
        <v>88.7333</v>
      </c>
      <c r="H1500">
        <v>0.1358346</v>
      </c>
      <c r="I1500">
        <v>0.18707019999999999</v>
      </c>
      <c r="J1500">
        <v>0.2225558</v>
      </c>
      <c r="K1500">
        <v>0.25804139999999998</v>
      </c>
      <c r="L1500">
        <v>0.30927700000000002</v>
      </c>
      <c r="M1500">
        <v>6.7668900000000004E-2</v>
      </c>
      <c r="N1500">
        <v>4.5791E-3</v>
      </c>
      <c r="O1500">
        <v>34.266666999999998</v>
      </c>
    </row>
    <row r="1501" spans="1:15">
      <c r="A1501" t="s">
        <v>48</v>
      </c>
      <c r="B1501" t="s">
        <v>31</v>
      </c>
      <c r="C1501">
        <v>12</v>
      </c>
      <c r="D1501">
        <v>3.4000170000000001</v>
      </c>
      <c r="E1501">
        <v>3.227039</v>
      </c>
      <c r="F1501">
        <v>0.17297879999999999</v>
      </c>
      <c r="G1501">
        <v>91.933300000000003</v>
      </c>
      <c r="H1501">
        <v>8.4793599999999997E-2</v>
      </c>
      <c r="I1501">
        <v>0.13689409999999999</v>
      </c>
      <c r="J1501">
        <v>0.17297879999999999</v>
      </c>
      <c r="K1501">
        <v>0.20906340000000001</v>
      </c>
      <c r="L1501">
        <v>0.2611639</v>
      </c>
      <c r="M1501">
        <v>6.8811200000000003E-2</v>
      </c>
      <c r="N1501">
        <v>4.7349999999999996E-3</v>
      </c>
      <c r="O1501">
        <v>34.333333000000003</v>
      </c>
    </row>
    <row r="1502" spans="1:15">
      <c r="A1502" t="s">
        <v>48</v>
      </c>
      <c r="B1502" t="s">
        <v>31</v>
      </c>
      <c r="C1502">
        <v>13</v>
      </c>
      <c r="D1502">
        <v>3.3693680000000001</v>
      </c>
      <c r="E1502">
        <v>3.2653409999999998</v>
      </c>
      <c r="F1502">
        <v>0.1040266</v>
      </c>
      <c r="G1502">
        <v>94.5</v>
      </c>
      <c r="H1502">
        <v>1.58668E-2</v>
      </c>
      <c r="I1502">
        <v>6.7952399999999996E-2</v>
      </c>
      <c r="J1502">
        <v>0.1040266</v>
      </c>
      <c r="K1502">
        <v>0.1401009</v>
      </c>
      <c r="L1502">
        <v>0.19218640000000001</v>
      </c>
      <c r="M1502">
        <v>6.8791400000000003E-2</v>
      </c>
      <c r="N1502">
        <v>4.7323E-3</v>
      </c>
      <c r="O1502">
        <v>34.4</v>
      </c>
    </row>
    <row r="1503" spans="1:15">
      <c r="A1503" t="s">
        <v>48</v>
      </c>
      <c r="B1503" t="s">
        <v>31</v>
      </c>
      <c r="C1503">
        <v>14</v>
      </c>
      <c r="D1503">
        <v>3.4674960000000001</v>
      </c>
      <c r="E1503">
        <v>3.2797360000000002</v>
      </c>
      <c r="F1503">
        <v>0.18776019999999999</v>
      </c>
      <c r="G1503">
        <v>96.7</v>
      </c>
      <c r="H1503">
        <v>9.9600400000000006E-2</v>
      </c>
      <c r="I1503">
        <v>0.15168590000000001</v>
      </c>
      <c r="J1503">
        <v>0.18776019999999999</v>
      </c>
      <c r="K1503">
        <v>0.22383449999999999</v>
      </c>
      <c r="L1503">
        <v>0.27592</v>
      </c>
      <c r="M1503">
        <v>6.8791400000000003E-2</v>
      </c>
      <c r="N1503">
        <v>4.7323E-3</v>
      </c>
      <c r="O1503">
        <v>34.4</v>
      </c>
    </row>
    <row r="1504" spans="1:15">
      <c r="A1504" t="s">
        <v>48</v>
      </c>
      <c r="B1504" t="s">
        <v>31</v>
      </c>
      <c r="C1504">
        <v>15</v>
      </c>
      <c r="D1504">
        <v>3.481967</v>
      </c>
      <c r="E1504">
        <v>2.8598789999999998</v>
      </c>
      <c r="F1504">
        <v>0.62208799999999997</v>
      </c>
      <c r="G1504">
        <v>98.2333</v>
      </c>
      <c r="H1504">
        <v>0.53392819999999996</v>
      </c>
      <c r="I1504">
        <v>0.58601369999999997</v>
      </c>
      <c r="J1504">
        <v>0.62208799999999997</v>
      </c>
      <c r="K1504">
        <v>0.65816220000000003</v>
      </c>
      <c r="L1504">
        <v>0.71024779999999998</v>
      </c>
      <c r="M1504">
        <v>6.8791400000000003E-2</v>
      </c>
      <c r="N1504">
        <v>4.7323E-3</v>
      </c>
      <c r="O1504">
        <v>34.4</v>
      </c>
    </row>
    <row r="1505" spans="1:15">
      <c r="A1505" t="s">
        <v>48</v>
      </c>
      <c r="B1505" t="s">
        <v>31</v>
      </c>
      <c r="C1505">
        <v>16</v>
      </c>
      <c r="D1505">
        <v>3.3975209999999998</v>
      </c>
      <c r="E1505">
        <v>2.8571019999999998</v>
      </c>
      <c r="F1505">
        <v>0.54041910000000004</v>
      </c>
      <c r="G1505">
        <v>99.033299999999997</v>
      </c>
      <c r="H1505">
        <v>0.45225929999999998</v>
      </c>
      <c r="I1505">
        <v>0.50434480000000004</v>
      </c>
      <c r="J1505">
        <v>0.54041910000000004</v>
      </c>
      <c r="K1505">
        <v>0.57649340000000004</v>
      </c>
      <c r="L1505">
        <v>0.62857890000000005</v>
      </c>
      <c r="M1505">
        <v>6.8791400000000003E-2</v>
      </c>
      <c r="N1505">
        <v>4.7323E-3</v>
      </c>
      <c r="O1505">
        <v>34.4</v>
      </c>
    </row>
    <row r="1506" spans="1:15">
      <c r="A1506" t="s">
        <v>48</v>
      </c>
      <c r="B1506" t="s">
        <v>31</v>
      </c>
      <c r="C1506">
        <v>17</v>
      </c>
      <c r="D1506">
        <v>3.1689940000000001</v>
      </c>
      <c r="E1506">
        <v>2.6109300000000002</v>
      </c>
      <c r="F1506">
        <v>0.55806389999999995</v>
      </c>
      <c r="G1506">
        <v>99.833299999999994</v>
      </c>
      <c r="H1506">
        <v>0.46990419999999999</v>
      </c>
      <c r="I1506">
        <v>0.52198960000000005</v>
      </c>
      <c r="J1506">
        <v>0.55806389999999995</v>
      </c>
      <c r="K1506">
        <v>0.59413819999999995</v>
      </c>
      <c r="L1506">
        <v>0.64622369999999996</v>
      </c>
      <c r="M1506">
        <v>6.8791400000000003E-2</v>
      </c>
      <c r="N1506">
        <v>4.7323E-3</v>
      </c>
      <c r="O1506">
        <v>34.4</v>
      </c>
    </row>
    <row r="1507" spans="1:15">
      <c r="A1507" t="s">
        <v>48</v>
      </c>
      <c r="B1507" t="s">
        <v>31</v>
      </c>
      <c r="C1507">
        <v>18</v>
      </c>
      <c r="D1507">
        <v>3.1443439999999998</v>
      </c>
      <c r="E1507">
        <v>2.5189940000000002</v>
      </c>
      <c r="F1507">
        <v>0.62535090000000004</v>
      </c>
      <c r="G1507">
        <v>100.033</v>
      </c>
      <c r="H1507">
        <v>0.53719110000000003</v>
      </c>
      <c r="I1507">
        <v>0.58927660000000004</v>
      </c>
      <c r="J1507">
        <v>0.62535090000000004</v>
      </c>
      <c r="K1507">
        <v>0.66142520000000005</v>
      </c>
      <c r="L1507">
        <v>0.71351070000000005</v>
      </c>
      <c r="M1507">
        <v>6.8791400000000003E-2</v>
      </c>
      <c r="N1507">
        <v>4.7323E-3</v>
      </c>
      <c r="O1507">
        <v>34.4</v>
      </c>
    </row>
    <row r="1508" spans="1:15">
      <c r="A1508" t="s">
        <v>48</v>
      </c>
      <c r="B1508" t="s">
        <v>31</v>
      </c>
      <c r="C1508">
        <v>19</v>
      </c>
      <c r="D1508">
        <v>3.1776749999999998</v>
      </c>
      <c r="E1508">
        <v>3.441767</v>
      </c>
      <c r="F1508">
        <v>-0.26409090000000002</v>
      </c>
      <c r="G1508">
        <v>99.2333</v>
      </c>
      <c r="H1508">
        <v>-0.35225070000000003</v>
      </c>
      <c r="I1508">
        <v>-0.30016520000000002</v>
      </c>
      <c r="J1508">
        <v>-0.26409090000000002</v>
      </c>
      <c r="K1508">
        <v>-0.22801669999999999</v>
      </c>
      <c r="L1508">
        <v>-0.17593110000000001</v>
      </c>
      <c r="M1508">
        <v>6.8791400000000003E-2</v>
      </c>
      <c r="N1508">
        <v>4.7323E-3</v>
      </c>
      <c r="O1508">
        <v>34.4</v>
      </c>
    </row>
    <row r="1509" spans="1:15">
      <c r="A1509" t="s">
        <v>48</v>
      </c>
      <c r="B1509" t="s">
        <v>31</v>
      </c>
      <c r="C1509">
        <v>20</v>
      </c>
      <c r="D1509">
        <v>2.9357709999999999</v>
      </c>
      <c r="E1509">
        <v>2.9339249999999999</v>
      </c>
      <c r="F1509">
        <v>1.8454000000000001E-3</v>
      </c>
      <c r="G1509">
        <v>96.7</v>
      </c>
      <c r="H1509">
        <v>-8.6314399999999999E-2</v>
      </c>
      <c r="I1509">
        <v>-3.4228799999999997E-2</v>
      </c>
      <c r="J1509">
        <v>1.8454000000000001E-3</v>
      </c>
      <c r="K1509">
        <v>3.7919700000000001E-2</v>
      </c>
      <c r="L1509">
        <v>9.0005199999999994E-2</v>
      </c>
      <c r="M1509">
        <v>6.8791400000000003E-2</v>
      </c>
      <c r="N1509">
        <v>4.7323E-3</v>
      </c>
      <c r="O1509">
        <v>34.4</v>
      </c>
    </row>
    <row r="1510" spans="1:15">
      <c r="A1510" t="s">
        <v>48</v>
      </c>
      <c r="B1510" t="s">
        <v>31</v>
      </c>
      <c r="C1510">
        <v>21</v>
      </c>
      <c r="D1510">
        <v>2.536206</v>
      </c>
      <c r="E1510">
        <v>2.537544</v>
      </c>
      <c r="F1510">
        <v>-1.3387E-3</v>
      </c>
      <c r="G1510">
        <v>93.366699999999994</v>
      </c>
      <c r="H1510">
        <v>-8.9498499999999995E-2</v>
      </c>
      <c r="I1510">
        <v>-3.7413000000000002E-2</v>
      </c>
      <c r="J1510">
        <v>-1.3387E-3</v>
      </c>
      <c r="K1510">
        <v>3.4735599999999998E-2</v>
      </c>
      <c r="L1510">
        <v>8.6821099999999998E-2</v>
      </c>
      <c r="M1510">
        <v>6.8791400000000003E-2</v>
      </c>
      <c r="N1510">
        <v>4.7323E-3</v>
      </c>
      <c r="O1510">
        <v>34.4</v>
      </c>
    </row>
    <row r="1511" spans="1:15">
      <c r="A1511" t="s">
        <v>48</v>
      </c>
      <c r="B1511" t="s">
        <v>31</v>
      </c>
      <c r="C1511">
        <v>22</v>
      </c>
      <c r="D1511">
        <v>2.1955290000000001</v>
      </c>
      <c r="E1511">
        <v>2.2082670000000002</v>
      </c>
      <c r="F1511">
        <v>-1.27382E-2</v>
      </c>
      <c r="G1511">
        <v>90.5</v>
      </c>
      <c r="H1511">
        <v>-0.100898</v>
      </c>
      <c r="I1511">
        <v>-4.8812500000000002E-2</v>
      </c>
      <c r="J1511">
        <v>-1.27382E-2</v>
      </c>
      <c r="K1511">
        <v>2.3335999999999999E-2</v>
      </c>
      <c r="L1511">
        <v>7.5421500000000002E-2</v>
      </c>
      <c r="M1511">
        <v>6.8791400000000003E-2</v>
      </c>
      <c r="N1511">
        <v>4.7323E-3</v>
      </c>
      <c r="O1511">
        <v>34.4</v>
      </c>
    </row>
    <row r="1512" spans="1:15">
      <c r="A1512" t="s">
        <v>48</v>
      </c>
      <c r="B1512" t="s">
        <v>31</v>
      </c>
      <c r="C1512">
        <v>23</v>
      </c>
      <c r="D1512">
        <v>1.700488</v>
      </c>
      <c r="E1512">
        <v>1.736129</v>
      </c>
      <c r="F1512">
        <v>-3.56403E-2</v>
      </c>
      <c r="G1512">
        <v>87.533299999999997</v>
      </c>
      <c r="H1512">
        <v>-0.12379999999999999</v>
      </c>
      <c r="I1512">
        <v>-7.17145E-2</v>
      </c>
      <c r="J1512">
        <v>-3.56403E-2</v>
      </c>
      <c r="K1512">
        <v>4.3399999999999998E-4</v>
      </c>
      <c r="L1512">
        <v>5.2519499999999997E-2</v>
      </c>
      <c r="M1512">
        <v>6.8791400000000003E-2</v>
      </c>
      <c r="N1512">
        <v>4.7323E-3</v>
      </c>
      <c r="O1512">
        <v>34.4</v>
      </c>
    </row>
    <row r="1513" spans="1:15">
      <c r="A1513" t="s">
        <v>48</v>
      </c>
      <c r="B1513" t="s">
        <v>31</v>
      </c>
      <c r="C1513">
        <v>24</v>
      </c>
      <c r="D1513">
        <v>1.517174</v>
      </c>
      <c r="E1513">
        <v>1.5078769999999999</v>
      </c>
      <c r="F1513">
        <v>9.2971000000000008E-3</v>
      </c>
      <c r="G1513">
        <v>84.933300000000003</v>
      </c>
      <c r="H1513">
        <v>-7.8862699999999994E-2</v>
      </c>
      <c r="I1513">
        <v>-2.6777200000000001E-2</v>
      </c>
      <c r="J1513">
        <v>9.2971000000000008E-3</v>
      </c>
      <c r="K1513">
        <v>4.5371399999999999E-2</v>
      </c>
      <c r="L1513">
        <v>9.7456899999999999E-2</v>
      </c>
      <c r="M1513">
        <v>6.8791400000000003E-2</v>
      </c>
      <c r="N1513">
        <v>4.7323E-3</v>
      </c>
      <c r="O1513">
        <v>34.4</v>
      </c>
    </row>
    <row r="1514" spans="1:15">
      <c r="A1514" t="s">
        <v>50</v>
      </c>
      <c r="B1514" t="s">
        <v>31</v>
      </c>
      <c r="C1514">
        <v>1</v>
      </c>
      <c r="D1514">
        <v>1.613054</v>
      </c>
      <c r="E1514">
        <v>1.6478680000000001</v>
      </c>
      <c r="F1514">
        <v>-3.4814199999999997E-2</v>
      </c>
      <c r="G1514">
        <v>81.933300000000003</v>
      </c>
      <c r="H1514">
        <v>-0.35734900000000003</v>
      </c>
      <c r="I1514">
        <v>-0.16679279999999999</v>
      </c>
      <c r="J1514">
        <v>-3.4814199999999997E-2</v>
      </c>
      <c r="K1514">
        <v>9.7164500000000001E-2</v>
      </c>
      <c r="L1514">
        <v>0.2877207</v>
      </c>
      <c r="M1514">
        <v>0.25167529999999999</v>
      </c>
      <c r="N1514">
        <v>6.3340499999999994E-2</v>
      </c>
      <c r="O1514">
        <v>46.733333000000002</v>
      </c>
    </row>
    <row r="1515" spans="1:15">
      <c r="A1515" t="s">
        <v>50</v>
      </c>
      <c r="B1515" t="s">
        <v>31</v>
      </c>
      <c r="C1515">
        <v>2</v>
      </c>
      <c r="D1515">
        <v>1.5315369999999999</v>
      </c>
      <c r="E1515">
        <v>1.5750980000000001</v>
      </c>
      <c r="F1515">
        <v>-4.3561000000000002E-2</v>
      </c>
      <c r="G1515">
        <v>80.099999999999994</v>
      </c>
      <c r="H1515">
        <v>-0.36609589999999997</v>
      </c>
      <c r="I1515">
        <v>-0.17553969999999999</v>
      </c>
      <c r="J1515">
        <v>-4.3561000000000002E-2</v>
      </c>
      <c r="K1515">
        <v>8.8417599999999999E-2</v>
      </c>
      <c r="L1515">
        <v>0.27897379999999999</v>
      </c>
      <c r="M1515">
        <v>0.25167529999999999</v>
      </c>
      <c r="N1515">
        <v>6.3340499999999994E-2</v>
      </c>
      <c r="O1515">
        <v>46.733333000000002</v>
      </c>
    </row>
    <row r="1516" spans="1:15">
      <c r="A1516" t="s">
        <v>50</v>
      </c>
      <c r="B1516" t="s">
        <v>31</v>
      </c>
      <c r="C1516">
        <v>3</v>
      </c>
      <c r="D1516">
        <v>1.4757229999999999</v>
      </c>
      <c r="E1516">
        <v>1.5424739999999999</v>
      </c>
      <c r="F1516">
        <v>-6.6750400000000001E-2</v>
      </c>
      <c r="G1516">
        <v>78.400000000000006</v>
      </c>
      <c r="H1516">
        <v>-0.3892852</v>
      </c>
      <c r="I1516">
        <v>-0.19872899999999999</v>
      </c>
      <c r="J1516">
        <v>-6.6750400000000001E-2</v>
      </c>
      <c r="K1516">
        <v>6.5228300000000003E-2</v>
      </c>
      <c r="L1516">
        <v>0.25578450000000003</v>
      </c>
      <c r="M1516">
        <v>0.25167529999999999</v>
      </c>
      <c r="N1516">
        <v>6.3340499999999994E-2</v>
      </c>
      <c r="O1516">
        <v>46.733333000000002</v>
      </c>
    </row>
    <row r="1517" spans="1:15">
      <c r="A1517" t="s">
        <v>50</v>
      </c>
      <c r="B1517" t="s">
        <v>31</v>
      </c>
      <c r="C1517">
        <v>4</v>
      </c>
      <c r="D1517">
        <v>1.432814</v>
      </c>
      <c r="E1517">
        <v>1.492354</v>
      </c>
      <c r="F1517">
        <v>-5.9539799999999997E-2</v>
      </c>
      <c r="G1517">
        <v>76.7667</v>
      </c>
      <c r="H1517">
        <v>-0.38207469999999999</v>
      </c>
      <c r="I1517">
        <v>-0.19151850000000001</v>
      </c>
      <c r="J1517">
        <v>-5.9539799999999997E-2</v>
      </c>
      <c r="K1517">
        <v>7.2438799999999998E-2</v>
      </c>
      <c r="L1517">
        <v>0.26299509999999998</v>
      </c>
      <c r="M1517">
        <v>0.25167529999999999</v>
      </c>
      <c r="N1517">
        <v>6.3340499999999994E-2</v>
      </c>
      <c r="O1517">
        <v>46.733333000000002</v>
      </c>
    </row>
    <row r="1518" spans="1:15">
      <c r="A1518" t="s">
        <v>50</v>
      </c>
      <c r="B1518" t="s">
        <v>31</v>
      </c>
      <c r="C1518">
        <v>5</v>
      </c>
      <c r="D1518">
        <v>1.4350020000000001</v>
      </c>
      <c r="E1518">
        <v>1.483025</v>
      </c>
      <c r="F1518">
        <v>-4.80236E-2</v>
      </c>
      <c r="G1518">
        <v>75.066699999999997</v>
      </c>
      <c r="H1518">
        <v>-0.37055850000000001</v>
      </c>
      <c r="I1518">
        <v>-0.1800023</v>
      </c>
      <c r="J1518">
        <v>-4.80236E-2</v>
      </c>
      <c r="K1518">
        <v>8.3955100000000005E-2</v>
      </c>
      <c r="L1518">
        <v>0.27451130000000001</v>
      </c>
      <c r="M1518">
        <v>0.25167529999999999</v>
      </c>
      <c r="N1518">
        <v>6.3340499999999994E-2</v>
      </c>
      <c r="O1518">
        <v>46.733333000000002</v>
      </c>
    </row>
    <row r="1519" spans="1:15">
      <c r="A1519" t="s">
        <v>50</v>
      </c>
      <c r="B1519" t="s">
        <v>31</v>
      </c>
      <c r="C1519">
        <v>6</v>
      </c>
      <c r="D1519">
        <v>1.5248360000000001</v>
      </c>
      <c r="E1519">
        <v>1.5853999999999999</v>
      </c>
      <c r="F1519">
        <v>-6.0564E-2</v>
      </c>
      <c r="G1519">
        <v>73.7667</v>
      </c>
      <c r="H1519">
        <v>-0.38309890000000002</v>
      </c>
      <c r="I1519">
        <v>-0.19254270000000001</v>
      </c>
      <c r="J1519">
        <v>-6.0564E-2</v>
      </c>
      <c r="K1519">
        <v>7.1414699999999998E-2</v>
      </c>
      <c r="L1519">
        <v>0.26197090000000001</v>
      </c>
      <c r="M1519">
        <v>0.25167529999999999</v>
      </c>
      <c r="N1519">
        <v>6.3340499999999994E-2</v>
      </c>
      <c r="O1519">
        <v>46.733333000000002</v>
      </c>
    </row>
    <row r="1520" spans="1:15">
      <c r="A1520" t="s">
        <v>50</v>
      </c>
      <c r="B1520" t="s">
        <v>31</v>
      </c>
      <c r="C1520">
        <v>7</v>
      </c>
      <c r="D1520">
        <v>1.371631</v>
      </c>
      <c r="E1520">
        <v>1.3875679999999999</v>
      </c>
      <c r="F1520">
        <v>-1.5937099999999999E-2</v>
      </c>
      <c r="G1520">
        <v>73.666700000000006</v>
      </c>
      <c r="H1520">
        <v>-0.338472</v>
      </c>
      <c r="I1520">
        <v>-0.14791579999999999</v>
      </c>
      <c r="J1520">
        <v>-1.5937099999999999E-2</v>
      </c>
      <c r="K1520">
        <v>0.11604150000000001</v>
      </c>
      <c r="L1520">
        <v>0.30659769999999997</v>
      </c>
      <c r="M1520">
        <v>0.25167529999999999</v>
      </c>
      <c r="N1520">
        <v>6.3340499999999994E-2</v>
      </c>
      <c r="O1520">
        <v>46.733333000000002</v>
      </c>
    </row>
    <row r="1521" spans="1:15">
      <c r="A1521" t="s">
        <v>50</v>
      </c>
      <c r="B1521" t="s">
        <v>31</v>
      </c>
      <c r="C1521">
        <v>8</v>
      </c>
      <c r="D1521">
        <v>1.496451</v>
      </c>
      <c r="E1521">
        <v>1.5021819999999999</v>
      </c>
      <c r="F1521">
        <v>-5.7311000000000003E-3</v>
      </c>
      <c r="G1521">
        <v>76.2</v>
      </c>
      <c r="H1521">
        <v>-0.328266</v>
      </c>
      <c r="I1521">
        <v>-0.13770979999999999</v>
      </c>
      <c r="J1521">
        <v>-5.7311000000000003E-3</v>
      </c>
      <c r="K1521">
        <v>0.12624750000000001</v>
      </c>
      <c r="L1521">
        <v>0.31680380000000002</v>
      </c>
      <c r="M1521">
        <v>0.25167529999999999</v>
      </c>
      <c r="N1521">
        <v>6.3340499999999994E-2</v>
      </c>
      <c r="O1521">
        <v>46.733333000000002</v>
      </c>
    </row>
    <row r="1522" spans="1:15">
      <c r="A1522" t="s">
        <v>50</v>
      </c>
      <c r="B1522" t="s">
        <v>31</v>
      </c>
      <c r="C1522">
        <v>9</v>
      </c>
      <c r="D1522">
        <v>1.8760969999999999</v>
      </c>
      <c r="E1522">
        <v>1.807803</v>
      </c>
      <c r="F1522">
        <v>6.8294900000000006E-2</v>
      </c>
      <c r="G1522">
        <v>80.933300000000003</v>
      </c>
      <c r="H1522">
        <v>-0.25423990000000002</v>
      </c>
      <c r="I1522">
        <v>-6.3683699999999996E-2</v>
      </c>
      <c r="J1522">
        <v>6.8294900000000006E-2</v>
      </c>
      <c r="K1522">
        <v>0.2002736</v>
      </c>
      <c r="L1522">
        <v>0.3908298</v>
      </c>
      <c r="M1522">
        <v>0.25167529999999999</v>
      </c>
      <c r="N1522">
        <v>6.3340499999999994E-2</v>
      </c>
      <c r="O1522">
        <v>46.733333000000002</v>
      </c>
    </row>
    <row r="1523" spans="1:15">
      <c r="A1523" t="s">
        <v>50</v>
      </c>
      <c r="B1523" t="s">
        <v>31</v>
      </c>
      <c r="C1523">
        <v>10</v>
      </c>
      <c r="D1523">
        <v>2.3030680000000001</v>
      </c>
      <c r="E1523">
        <v>2.2969750000000002</v>
      </c>
      <c r="F1523">
        <v>6.0923000000000001E-3</v>
      </c>
      <c r="G1523">
        <v>85.133300000000006</v>
      </c>
      <c r="H1523">
        <v>-0.31644250000000002</v>
      </c>
      <c r="I1523">
        <v>-0.12588630000000001</v>
      </c>
      <c r="J1523">
        <v>6.0923000000000001E-3</v>
      </c>
      <c r="K1523">
        <v>0.138071</v>
      </c>
      <c r="L1523">
        <v>0.32862720000000001</v>
      </c>
      <c r="M1523">
        <v>0.25167529999999999</v>
      </c>
      <c r="N1523">
        <v>6.3340499999999994E-2</v>
      </c>
      <c r="O1523">
        <v>46.733333000000002</v>
      </c>
    </row>
    <row r="1524" spans="1:15">
      <c r="A1524" t="s">
        <v>50</v>
      </c>
      <c r="B1524" t="s">
        <v>31</v>
      </c>
      <c r="C1524">
        <v>11</v>
      </c>
      <c r="D1524">
        <v>2.6234350000000002</v>
      </c>
      <c r="E1524">
        <v>2.594179</v>
      </c>
      <c r="F1524">
        <v>2.92561E-2</v>
      </c>
      <c r="G1524">
        <v>88.7333</v>
      </c>
      <c r="H1524">
        <v>-0.29327880000000001</v>
      </c>
      <c r="I1524">
        <v>-0.10272249999999999</v>
      </c>
      <c r="J1524">
        <v>2.92561E-2</v>
      </c>
      <c r="K1524">
        <v>0.16123480000000001</v>
      </c>
      <c r="L1524">
        <v>0.35179100000000002</v>
      </c>
      <c r="M1524">
        <v>0.25167529999999999</v>
      </c>
      <c r="N1524">
        <v>6.3340499999999994E-2</v>
      </c>
      <c r="O1524">
        <v>46.733333000000002</v>
      </c>
    </row>
    <row r="1525" spans="1:15">
      <c r="A1525" t="s">
        <v>50</v>
      </c>
      <c r="B1525" t="s">
        <v>31</v>
      </c>
      <c r="C1525">
        <v>12</v>
      </c>
      <c r="D1525">
        <v>2.8445469999999999</v>
      </c>
      <c r="E1525">
        <v>2.8718080000000001</v>
      </c>
      <c r="F1525">
        <v>-2.7261000000000001E-2</v>
      </c>
      <c r="G1525">
        <v>91.933300000000003</v>
      </c>
      <c r="H1525">
        <v>-0.34979589999999999</v>
      </c>
      <c r="I1525">
        <v>-0.15923970000000001</v>
      </c>
      <c r="J1525">
        <v>-2.7261000000000001E-2</v>
      </c>
      <c r="K1525">
        <v>0.10471759999999999</v>
      </c>
      <c r="L1525">
        <v>0.29527379999999998</v>
      </c>
      <c r="M1525">
        <v>0.25167529999999999</v>
      </c>
      <c r="N1525">
        <v>6.3340499999999994E-2</v>
      </c>
      <c r="O1525">
        <v>46.733333000000002</v>
      </c>
    </row>
    <row r="1526" spans="1:15">
      <c r="A1526" t="s">
        <v>50</v>
      </c>
      <c r="B1526" t="s">
        <v>31</v>
      </c>
      <c r="C1526">
        <v>13</v>
      </c>
      <c r="D1526">
        <v>2.9506600000000001</v>
      </c>
      <c r="E1526">
        <v>2.9896259999999999</v>
      </c>
      <c r="F1526">
        <v>-3.8966500000000001E-2</v>
      </c>
      <c r="G1526">
        <v>94.5</v>
      </c>
      <c r="H1526">
        <v>-0.36085430000000002</v>
      </c>
      <c r="I1526">
        <v>-0.17068040000000001</v>
      </c>
      <c r="J1526">
        <v>-3.8966500000000001E-2</v>
      </c>
      <c r="K1526">
        <v>9.2747399999999994E-2</v>
      </c>
      <c r="L1526">
        <v>0.28292129999999999</v>
      </c>
      <c r="M1526">
        <v>0.25117040000000002</v>
      </c>
      <c r="N1526">
        <v>6.3086600000000007E-2</v>
      </c>
      <c r="O1526">
        <v>46.8</v>
      </c>
    </row>
    <row r="1527" spans="1:15">
      <c r="A1527" t="s">
        <v>50</v>
      </c>
      <c r="B1527" t="s">
        <v>31</v>
      </c>
      <c r="C1527">
        <v>14</v>
      </c>
      <c r="D1527">
        <v>3.0401440000000002</v>
      </c>
      <c r="E1527">
        <v>3.0103059999999999</v>
      </c>
      <c r="F1527">
        <v>2.9838699999999999E-2</v>
      </c>
      <c r="G1527">
        <v>96.7</v>
      </c>
      <c r="H1527">
        <v>-0.29204910000000001</v>
      </c>
      <c r="I1527">
        <v>-0.1018752</v>
      </c>
      <c r="J1527">
        <v>2.9838699999999999E-2</v>
      </c>
      <c r="K1527">
        <v>0.16155249999999999</v>
      </c>
      <c r="L1527">
        <v>0.3517265</v>
      </c>
      <c r="M1527">
        <v>0.25117040000000002</v>
      </c>
      <c r="N1527">
        <v>6.3086600000000007E-2</v>
      </c>
      <c r="O1527">
        <v>46.8</v>
      </c>
    </row>
    <row r="1528" spans="1:15">
      <c r="A1528" t="s">
        <v>50</v>
      </c>
      <c r="B1528" t="s">
        <v>31</v>
      </c>
      <c r="C1528">
        <v>15</v>
      </c>
      <c r="D1528">
        <v>3.0169549999999998</v>
      </c>
      <c r="E1528">
        <v>2.4761959999999998</v>
      </c>
      <c r="F1528">
        <v>0.54075859999999998</v>
      </c>
      <c r="G1528">
        <v>98.2333</v>
      </c>
      <c r="H1528">
        <v>0.2188708</v>
      </c>
      <c r="I1528">
        <v>0.40904469999999998</v>
      </c>
      <c r="J1528">
        <v>0.54075859999999998</v>
      </c>
      <c r="K1528">
        <v>0.67247250000000003</v>
      </c>
      <c r="L1528">
        <v>0.86264640000000004</v>
      </c>
      <c r="M1528">
        <v>0.25117040000000002</v>
      </c>
      <c r="N1528">
        <v>6.3086600000000007E-2</v>
      </c>
      <c r="O1528">
        <v>46.8</v>
      </c>
    </row>
    <row r="1529" spans="1:15">
      <c r="A1529" t="s">
        <v>50</v>
      </c>
      <c r="B1529" t="s">
        <v>31</v>
      </c>
      <c r="C1529">
        <v>16</v>
      </c>
      <c r="D1529">
        <v>2.953379</v>
      </c>
      <c r="E1529">
        <v>2.3853900000000001</v>
      </c>
      <c r="F1529">
        <v>0.56798979999999999</v>
      </c>
      <c r="G1529">
        <v>99.033299999999997</v>
      </c>
      <c r="H1529">
        <v>0.24610199999999999</v>
      </c>
      <c r="I1529">
        <v>0.43627589999999999</v>
      </c>
      <c r="J1529">
        <v>0.56798979999999999</v>
      </c>
      <c r="K1529">
        <v>0.69970370000000004</v>
      </c>
      <c r="L1529">
        <v>0.88987760000000005</v>
      </c>
      <c r="M1529">
        <v>0.25117040000000002</v>
      </c>
      <c r="N1529">
        <v>6.3086600000000007E-2</v>
      </c>
      <c r="O1529">
        <v>46.8</v>
      </c>
    </row>
    <row r="1530" spans="1:15">
      <c r="A1530" t="s">
        <v>50</v>
      </c>
      <c r="B1530" t="s">
        <v>31</v>
      </c>
      <c r="C1530">
        <v>17</v>
      </c>
      <c r="D1530">
        <v>2.8598379999999999</v>
      </c>
      <c r="E1530">
        <v>2.1896770000000001</v>
      </c>
      <c r="F1530">
        <v>0.67016209999999998</v>
      </c>
      <c r="G1530">
        <v>99.833299999999994</v>
      </c>
      <c r="H1530">
        <v>0.34827429999999998</v>
      </c>
      <c r="I1530">
        <v>0.53844820000000004</v>
      </c>
      <c r="J1530">
        <v>0.67016209999999998</v>
      </c>
      <c r="K1530">
        <v>0.80187589999999997</v>
      </c>
      <c r="L1530">
        <v>0.99204990000000004</v>
      </c>
      <c r="M1530">
        <v>0.25117040000000002</v>
      </c>
      <c r="N1530">
        <v>6.3086600000000007E-2</v>
      </c>
      <c r="O1530">
        <v>46.8</v>
      </c>
    </row>
    <row r="1531" spans="1:15">
      <c r="A1531" t="s">
        <v>50</v>
      </c>
      <c r="B1531" t="s">
        <v>31</v>
      </c>
      <c r="C1531">
        <v>18</v>
      </c>
      <c r="D1531">
        <v>2.6174050000000002</v>
      </c>
      <c r="E1531">
        <v>1.9936419999999999</v>
      </c>
      <c r="F1531">
        <v>0.62376299999999996</v>
      </c>
      <c r="G1531">
        <v>100.033</v>
      </c>
      <c r="H1531">
        <v>0.30187510000000001</v>
      </c>
      <c r="I1531">
        <v>0.49204910000000002</v>
      </c>
      <c r="J1531">
        <v>0.62376299999999996</v>
      </c>
      <c r="K1531">
        <v>0.75547679999999995</v>
      </c>
      <c r="L1531">
        <v>0.94565080000000001</v>
      </c>
      <c r="M1531">
        <v>0.25117040000000002</v>
      </c>
      <c r="N1531">
        <v>6.3086600000000007E-2</v>
      </c>
      <c r="O1531">
        <v>46.8</v>
      </c>
    </row>
    <row r="1532" spans="1:15">
      <c r="A1532" t="s">
        <v>50</v>
      </c>
      <c r="B1532" t="s">
        <v>31</v>
      </c>
      <c r="C1532">
        <v>19</v>
      </c>
      <c r="D1532">
        <v>2.3041510000000001</v>
      </c>
      <c r="E1532">
        <v>2.513925</v>
      </c>
      <c r="F1532">
        <v>-0.20977390000000001</v>
      </c>
      <c r="G1532">
        <v>99.2333</v>
      </c>
      <c r="H1532">
        <v>-0.53166170000000001</v>
      </c>
      <c r="I1532">
        <v>-0.34148780000000001</v>
      </c>
      <c r="J1532">
        <v>-0.20977390000000001</v>
      </c>
      <c r="K1532">
        <v>-7.8060099999999993E-2</v>
      </c>
      <c r="L1532">
        <v>0.1121139</v>
      </c>
      <c r="M1532">
        <v>0.25117040000000002</v>
      </c>
      <c r="N1532">
        <v>6.3086600000000007E-2</v>
      </c>
      <c r="O1532">
        <v>46.8</v>
      </c>
    </row>
    <row r="1533" spans="1:15">
      <c r="A1533" t="s">
        <v>50</v>
      </c>
      <c r="B1533" t="s">
        <v>31</v>
      </c>
      <c r="C1533">
        <v>20</v>
      </c>
      <c r="D1533">
        <v>2.1413519999999999</v>
      </c>
      <c r="E1533">
        <v>2.0023300000000002</v>
      </c>
      <c r="F1533">
        <v>0.1390229</v>
      </c>
      <c r="G1533">
        <v>96.7</v>
      </c>
      <c r="H1533">
        <v>-0.1828649</v>
      </c>
      <c r="I1533">
        <v>7.3090999999999998E-3</v>
      </c>
      <c r="J1533">
        <v>0.1390229</v>
      </c>
      <c r="K1533">
        <v>0.2707368</v>
      </c>
      <c r="L1533">
        <v>0.46091080000000001</v>
      </c>
      <c r="M1533">
        <v>0.25117040000000002</v>
      </c>
      <c r="N1533">
        <v>6.3086600000000007E-2</v>
      </c>
      <c r="O1533">
        <v>46.8</v>
      </c>
    </row>
    <row r="1534" spans="1:15">
      <c r="A1534" t="s">
        <v>50</v>
      </c>
      <c r="B1534" t="s">
        <v>31</v>
      </c>
      <c r="C1534">
        <v>21</v>
      </c>
      <c r="D1534">
        <v>2.3046980000000001</v>
      </c>
      <c r="E1534">
        <v>2.1677230000000001</v>
      </c>
      <c r="F1534">
        <v>0.13697490000000001</v>
      </c>
      <c r="G1534">
        <v>93.366699999999994</v>
      </c>
      <c r="H1534">
        <v>-0.18491299999999999</v>
      </c>
      <c r="I1534">
        <v>5.2610000000000001E-3</v>
      </c>
      <c r="J1534">
        <v>0.13697490000000001</v>
      </c>
      <c r="K1534">
        <v>0.2686887</v>
      </c>
      <c r="L1534">
        <v>0.45886270000000001</v>
      </c>
      <c r="M1534">
        <v>0.25117040000000002</v>
      </c>
      <c r="N1534">
        <v>6.3086600000000007E-2</v>
      </c>
      <c r="O1534">
        <v>46.8</v>
      </c>
    </row>
    <row r="1535" spans="1:15">
      <c r="A1535" t="s">
        <v>50</v>
      </c>
      <c r="B1535" t="s">
        <v>31</v>
      </c>
      <c r="C1535">
        <v>22</v>
      </c>
      <c r="D1535">
        <v>2.122741</v>
      </c>
      <c r="E1535">
        <v>2.0542820000000002</v>
      </c>
      <c r="F1535">
        <v>6.8459199999999998E-2</v>
      </c>
      <c r="G1535">
        <v>90.5</v>
      </c>
      <c r="H1535">
        <v>-0.2534286</v>
      </c>
      <c r="I1535">
        <v>-6.3254699999999997E-2</v>
      </c>
      <c r="J1535">
        <v>6.8459199999999998E-2</v>
      </c>
      <c r="K1535">
        <v>0.20017309999999999</v>
      </c>
      <c r="L1535">
        <v>0.390347</v>
      </c>
      <c r="M1535">
        <v>0.25117040000000002</v>
      </c>
      <c r="N1535">
        <v>6.3086600000000007E-2</v>
      </c>
      <c r="O1535">
        <v>46.8</v>
      </c>
    </row>
    <row r="1536" spans="1:15">
      <c r="A1536" t="s">
        <v>50</v>
      </c>
      <c r="B1536" t="s">
        <v>31</v>
      </c>
      <c r="C1536">
        <v>23</v>
      </c>
      <c r="D1536">
        <v>1.853942</v>
      </c>
      <c r="E1536">
        <v>1.811766</v>
      </c>
      <c r="F1536">
        <v>4.21763E-2</v>
      </c>
      <c r="G1536">
        <v>87.533299999999997</v>
      </c>
      <c r="H1536">
        <v>-0.2797115</v>
      </c>
      <c r="I1536">
        <v>-8.9537599999999995E-2</v>
      </c>
      <c r="J1536">
        <v>4.21763E-2</v>
      </c>
      <c r="K1536">
        <v>0.17389019999999999</v>
      </c>
      <c r="L1536">
        <v>0.3640641</v>
      </c>
      <c r="M1536">
        <v>0.25117040000000002</v>
      </c>
      <c r="N1536">
        <v>6.3086600000000007E-2</v>
      </c>
      <c r="O1536">
        <v>46.8</v>
      </c>
    </row>
    <row r="1537" spans="1:15">
      <c r="A1537" t="s">
        <v>50</v>
      </c>
      <c r="B1537" t="s">
        <v>31</v>
      </c>
      <c r="C1537">
        <v>24</v>
      </c>
      <c r="D1537">
        <v>1.6572370000000001</v>
      </c>
      <c r="E1537">
        <v>1.7031989999999999</v>
      </c>
      <c r="F1537">
        <v>-4.5962299999999998E-2</v>
      </c>
      <c r="G1537">
        <v>84.933300000000003</v>
      </c>
      <c r="H1537">
        <v>-0.36785010000000001</v>
      </c>
      <c r="I1537">
        <v>-0.17767620000000001</v>
      </c>
      <c r="J1537">
        <v>-4.5962299999999998E-2</v>
      </c>
      <c r="K1537">
        <v>8.5751599999999997E-2</v>
      </c>
      <c r="L1537">
        <v>0.27592549999999999</v>
      </c>
      <c r="M1537">
        <v>0.25117040000000002</v>
      </c>
      <c r="N1537">
        <v>6.3086600000000007E-2</v>
      </c>
      <c r="O1537">
        <v>46.8</v>
      </c>
    </row>
    <row r="1538" spans="1:15">
      <c r="A1538" t="s">
        <v>53</v>
      </c>
      <c r="B1538" s="34">
        <v>39993</v>
      </c>
      <c r="C1538">
        <v>1</v>
      </c>
      <c r="D1538">
        <v>1.178339</v>
      </c>
      <c r="E1538">
        <v>1.1990620000000001</v>
      </c>
      <c r="F1538">
        <v>-2.0723399999999999E-2</v>
      </c>
      <c r="G1538">
        <v>88</v>
      </c>
      <c r="H1538">
        <v>-0.1380538</v>
      </c>
      <c r="I1538">
        <v>-6.8734100000000006E-2</v>
      </c>
      <c r="J1538">
        <v>-2.0723399999999999E-2</v>
      </c>
      <c r="K1538">
        <v>2.72873E-2</v>
      </c>
      <c r="L1538">
        <v>9.6606999999999998E-2</v>
      </c>
      <c r="M1538">
        <v>9.1553399999999993E-2</v>
      </c>
      <c r="N1538">
        <v>8.3820000000000006E-3</v>
      </c>
      <c r="O1538">
        <v>117</v>
      </c>
    </row>
    <row r="1539" spans="1:15">
      <c r="A1539" t="s">
        <v>53</v>
      </c>
      <c r="B1539" s="34">
        <v>39993</v>
      </c>
      <c r="C1539">
        <v>2</v>
      </c>
      <c r="D1539">
        <v>1.148258</v>
      </c>
      <c r="E1539">
        <v>1.1692610000000001</v>
      </c>
      <c r="F1539">
        <v>-2.1003299999999999E-2</v>
      </c>
      <c r="G1539">
        <v>85</v>
      </c>
      <c r="H1539">
        <v>-0.1383337</v>
      </c>
      <c r="I1539">
        <v>-6.9013900000000003E-2</v>
      </c>
      <c r="J1539">
        <v>-2.1003299999999999E-2</v>
      </c>
      <c r="K1539">
        <v>2.7007400000000001E-2</v>
      </c>
      <c r="L1539">
        <v>9.6327200000000002E-2</v>
      </c>
      <c r="M1539">
        <v>9.1553399999999993E-2</v>
      </c>
      <c r="N1539">
        <v>8.3820000000000006E-3</v>
      </c>
      <c r="O1539">
        <v>117</v>
      </c>
    </row>
    <row r="1540" spans="1:15">
      <c r="A1540" t="s">
        <v>53</v>
      </c>
      <c r="B1540" s="34">
        <v>39993</v>
      </c>
      <c r="C1540">
        <v>3</v>
      </c>
      <c r="D1540">
        <v>1.1243970000000001</v>
      </c>
      <c r="E1540">
        <v>1.1412420000000001</v>
      </c>
      <c r="F1540">
        <v>-1.6844999999999999E-2</v>
      </c>
      <c r="G1540">
        <v>84</v>
      </c>
      <c r="H1540">
        <v>-0.1341754</v>
      </c>
      <c r="I1540">
        <v>-6.4855700000000002E-2</v>
      </c>
      <c r="J1540">
        <v>-1.6844999999999999E-2</v>
      </c>
      <c r="K1540">
        <v>3.1165700000000001E-2</v>
      </c>
      <c r="L1540">
        <v>0.10048550000000001</v>
      </c>
      <c r="M1540">
        <v>9.1553399999999993E-2</v>
      </c>
      <c r="N1540">
        <v>8.3820000000000006E-3</v>
      </c>
      <c r="O1540">
        <v>117</v>
      </c>
    </row>
    <row r="1541" spans="1:15">
      <c r="A1541" t="s">
        <v>53</v>
      </c>
      <c r="B1541" s="34">
        <v>39993</v>
      </c>
      <c r="C1541">
        <v>4</v>
      </c>
      <c r="D1541">
        <v>1.0819920000000001</v>
      </c>
      <c r="E1541">
        <v>1.107318</v>
      </c>
      <c r="F1541">
        <v>-2.5325400000000001E-2</v>
      </c>
      <c r="G1541">
        <v>83</v>
      </c>
      <c r="H1541">
        <v>-0.1426559</v>
      </c>
      <c r="I1541">
        <v>-7.3336100000000001E-2</v>
      </c>
      <c r="J1541">
        <v>-2.5325400000000001E-2</v>
      </c>
      <c r="K1541">
        <v>2.2685199999999999E-2</v>
      </c>
      <c r="L1541">
        <v>9.2005000000000003E-2</v>
      </c>
      <c r="M1541">
        <v>9.1553399999999993E-2</v>
      </c>
      <c r="N1541">
        <v>8.3820000000000006E-3</v>
      </c>
      <c r="O1541">
        <v>117</v>
      </c>
    </row>
    <row r="1542" spans="1:15">
      <c r="A1542" t="s">
        <v>53</v>
      </c>
      <c r="B1542" s="34">
        <v>39993</v>
      </c>
      <c r="C1542">
        <v>5</v>
      </c>
      <c r="D1542">
        <v>1.1054269999999999</v>
      </c>
      <c r="E1542">
        <v>1.110549</v>
      </c>
      <c r="F1542">
        <v>-5.1216999999999999E-3</v>
      </c>
      <c r="G1542">
        <v>80.5</v>
      </c>
      <c r="H1542">
        <v>-0.12245209999999999</v>
      </c>
      <c r="I1542">
        <v>-5.31323E-2</v>
      </c>
      <c r="J1542">
        <v>-5.1216999999999999E-3</v>
      </c>
      <c r="K1542">
        <v>4.2888999999999997E-2</v>
      </c>
      <c r="L1542">
        <v>0.1122088</v>
      </c>
      <c r="M1542">
        <v>9.1553399999999993E-2</v>
      </c>
      <c r="N1542">
        <v>8.3820000000000006E-3</v>
      </c>
      <c r="O1542">
        <v>117</v>
      </c>
    </row>
    <row r="1543" spans="1:15">
      <c r="A1543" t="s">
        <v>53</v>
      </c>
      <c r="B1543" s="34">
        <v>39993</v>
      </c>
      <c r="C1543">
        <v>6</v>
      </c>
      <c r="D1543">
        <v>1.1858839999999999</v>
      </c>
      <c r="E1543">
        <v>1.1981390000000001</v>
      </c>
      <c r="F1543">
        <v>-1.22559E-2</v>
      </c>
      <c r="G1543">
        <v>78.5</v>
      </c>
      <c r="H1543">
        <v>-0.12958629999999999</v>
      </c>
      <c r="I1543">
        <v>-6.0266599999999997E-2</v>
      </c>
      <c r="J1543">
        <v>-1.22559E-2</v>
      </c>
      <c r="K1543">
        <v>3.5754800000000003E-2</v>
      </c>
      <c r="L1543">
        <v>0.1050745</v>
      </c>
      <c r="M1543">
        <v>9.1553399999999993E-2</v>
      </c>
      <c r="N1543">
        <v>8.3820000000000006E-3</v>
      </c>
      <c r="O1543">
        <v>117</v>
      </c>
    </row>
    <row r="1544" spans="1:15">
      <c r="A1544" t="s">
        <v>53</v>
      </c>
      <c r="B1544" s="34">
        <v>39993</v>
      </c>
      <c r="C1544">
        <v>7</v>
      </c>
      <c r="D1544">
        <v>1.071807</v>
      </c>
      <c r="E1544">
        <v>1.1045860000000001</v>
      </c>
      <c r="F1544">
        <v>-3.2779099999999999E-2</v>
      </c>
      <c r="G1544">
        <v>80.5</v>
      </c>
      <c r="H1544">
        <v>-0.15010950000000001</v>
      </c>
      <c r="I1544">
        <v>-8.0789700000000006E-2</v>
      </c>
      <c r="J1544">
        <v>-3.2779099999999999E-2</v>
      </c>
      <c r="K1544">
        <v>1.52316E-2</v>
      </c>
      <c r="L1544">
        <v>8.4551399999999999E-2</v>
      </c>
      <c r="M1544">
        <v>9.1553399999999993E-2</v>
      </c>
      <c r="N1544">
        <v>8.3820000000000006E-3</v>
      </c>
      <c r="O1544">
        <v>117</v>
      </c>
    </row>
    <row r="1545" spans="1:15">
      <c r="A1545" t="s">
        <v>53</v>
      </c>
      <c r="B1545" s="34">
        <v>39993</v>
      </c>
      <c r="C1545">
        <v>8</v>
      </c>
      <c r="D1545">
        <v>1.260939</v>
      </c>
      <c r="E1545">
        <v>1.347966</v>
      </c>
      <c r="F1545">
        <v>-8.7027400000000005E-2</v>
      </c>
      <c r="G1545">
        <v>85</v>
      </c>
      <c r="H1545">
        <v>-0.20435790000000001</v>
      </c>
      <c r="I1545">
        <v>-0.13503809999999999</v>
      </c>
      <c r="J1545">
        <v>-8.7027400000000005E-2</v>
      </c>
      <c r="K1545">
        <v>-3.9016799999999997E-2</v>
      </c>
      <c r="L1545">
        <v>3.0303E-2</v>
      </c>
      <c r="M1545">
        <v>9.1553399999999993E-2</v>
      </c>
      <c r="N1545">
        <v>8.3820000000000006E-3</v>
      </c>
      <c r="O1545">
        <v>117</v>
      </c>
    </row>
    <row r="1546" spans="1:15">
      <c r="A1546" t="s">
        <v>53</v>
      </c>
      <c r="B1546" s="34">
        <v>39993</v>
      </c>
      <c r="C1546">
        <v>9</v>
      </c>
      <c r="D1546">
        <v>1.880601</v>
      </c>
      <c r="E1546">
        <v>2.051129</v>
      </c>
      <c r="F1546">
        <v>-0.17052800000000001</v>
      </c>
      <c r="G1546">
        <v>90</v>
      </c>
      <c r="H1546">
        <v>-0.28785840000000001</v>
      </c>
      <c r="I1546">
        <v>-0.2185386</v>
      </c>
      <c r="J1546">
        <v>-0.17052800000000001</v>
      </c>
      <c r="K1546">
        <v>-0.1225173</v>
      </c>
      <c r="L1546">
        <v>-5.3197500000000002E-2</v>
      </c>
      <c r="M1546">
        <v>9.1553399999999993E-2</v>
      </c>
      <c r="N1546">
        <v>8.3820000000000006E-3</v>
      </c>
      <c r="O1546">
        <v>117</v>
      </c>
    </row>
    <row r="1547" spans="1:15">
      <c r="A1547" t="s">
        <v>53</v>
      </c>
      <c r="B1547" s="34">
        <v>39993</v>
      </c>
      <c r="C1547">
        <v>10</v>
      </c>
      <c r="D1547">
        <v>2.418803</v>
      </c>
      <c r="E1547">
        <v>2.5207820000000001</v>
      </c>
      <c r="F1547">
        <v>-0.10197870000000001</v>
      </c>
      <c r="G1547">
        <v>96</v>
      </c>
      <c r="H1547">
        <v>-0.21930920000000001</v>
      </c>
      <c r="I1547">
        <v>-0.14998939999999999</v>
      </c>
      <c r="J1547">
        <v>-0.10197870000000001</v>
      </c>
      <c r="K1547">
        <v>-5.3968099999999998E-2</v>
      </c>
      <c r="L1547">
        <v>1.5351699999999999E-2</v>
      </c>
      <c r="M1547">
        <v>9.1553399999999993E-2</v>
      </c>
      <c r="N1547">
        <v>8.3820000000000006E-3</v>
      </c>
      <c r="O1547">
        <v>117</v>
      </c>
    </row>
    <row r="1548" spans="1:15">
      <c r="A1548" t="s">
        <v>53</v>
      </c>
      <c r="B1548" s="34">
        <v>39993</v>
      </c>
      <c r="C1548">
        <v>11</v>
      </c>
      <c r="D1548">
        <v>2.8879640000000002</v>
      </c>
      <c r="E1548">
        <v>2.956413</v>
      </c>
      <c r="F1548">
        <v>-6.8449399999999994E-2</v>
      </c>
      <c r="G1548">
        <v>99.5</v>
      </c>
      <c r="H1548">
        <v>-0.18577979999999999</v>
      </c>
      <c r="I1548">
        <v>-0.11645999999999999</v>
      </c>
      <c r="J1548">
        <v>-6.8449399999999994E-2</v>
      </c>
      <c r="K1548">
        <v>-2.0438700000000001E-2</v>
      </c>
      <c r="L1548">
        <v>4.8881099999999997E-2</v>
      </c>
      <c r="M1548">
        <v>9.1553399999999993E-2</v>
      </c>
      <c r="N1548">
        <v>8.3820000000000006E-3</v>
      </c>
      <c r="O1548">
        <v>117</v>
      </c>
    </row>
    <row r="1549" spans="1:15">
      <c r="A1549" t="s">
        <v>53</v>
      </c>
      <c r="B1549" s="34">
        <v>39993</v>
      </c>
      <c r="C1549">
        <v>12</v>
      </c>
      <c r="D1549">
        <v>3.1418140000000001</v>
      </c>
      <c r="E1549">
        <v>3.1660889999999999</v>
      </c>
      <c r="F1549">
        <v>-2.42746E-2</v>
      </c>
      <c r="G1549">
        <v>102.5</v>
      </c>
      <c r="H1549">
        <v>-0.14160510000000001</v>
      </c>
      <c r="I1549">
        <v>-7.2285299999999997E-2</v>
      </c>
      <c r="J1549">
        <v>-2.42746E-2</v>
      </c>
      <c r="K1549">
        <v>2.3736E-2</v>
      </c>
      <c r="L1549">
        <v>9.3055799999999994E-2</v>
      </c>
      <c r="M1549">
        <v>9.1553399999999993E-2</v>
      </c>
      <c r="N1549">
        <v>8.3820000000000006E-3</v>
      </c>
      <c r="O1549">
        <v>117</v>
      </c>
    </row>
    <row r="1550" spans="1:15">
      <c r="A1550" t="s">
        <v>53</v>
      </c>
      <c r="B1550" s="34">
        <v>39993</v>
      </c>
      <c r="C1550">
        <v>13</v>
      </c>
      <c r="D1550">
        <v>3.208863</v>
      </c>
      <c r="E1550">
        <v>3.245895</v>
      </c>
      <c r="F1550">
        <v>-3.70319E-2</v>
      </c>
      <c r="G1550">
        <v>104.5</v>
      </c>
      <c r="H1550">
        <v>-0.15436240000000001</v>
      </c>
      <c r="I1550">
        <v>-8.5042599999999996E-2</v>
      </c>
      <c r="J1550">
        <v>-3.70319E-2</v>
      </c>
      <c r="K1550">
        <v>1.0978699999999999E-2</v>
      </c>
      <c r="L1550">
        <v>8.0298499999999995E-2</v>
      </c>
      <c r="M1550">
        <v>9.1553399999999993E-2</v>
      </c>
      <c r="N1550">
        <v>8.3820000000000006E-3</v>
      </c>
      <c r="O1550">
        <v>117</v>
      </c>
    </row>
    <row r="1551" spans="1:15">
      <c r="A1551" t="s">
        <v>53</v>
      </c>
      <c r="B1551" s="34">
        <v>39993</v>
      </c>
      <c r="C1551">
        <v>14</v>
      </c>
      <c r="D1551">
        <v>3.191068</v>
      </c>
      <c r="E1551">
        <v>3.0921419999999999</v>
      </c>
      <c r="F1551">
        <v>9.8926200000000006E-2</v>
      </c>
      <c r="G1551">
        <v>105.5</v>
      </c>
      <c r="H1551">
        <v>-1.8404199999999999E-2</v>
      </c>
      <c r="I1551">
        <v>5.0915500000000002E-2</v>
      </c>
      <c r="J1551">
        <v>9.8926200000000006E-2</v>
      </c>
      <c r="K1551">
        <v>0.14693690000000001</v>
      </c>
      <c r="L1551">
        <v>0.21625659999999999</v>
      </c>
      <c r="M1551">
        <v>9.1553399999999993E-2</v>
      </c>
      <c r="N1551">
        <v>8.3820000000000006E-3</v>
      </c>
      <c r="O1551">
        <v>117</v>
      </c>
    </row>
    <row r="1552" spans="1:15">
      <c r="A1552" t="s">
        <v>53</v>
      </c>
      <c r="B1552" s="34">
        <v>39993</v>
      </c>
      <c r="C1552">
        <v>15</v>
      </c>
      <c r="D1552">
        <v>3.1936019999999998</v>
      </c>
      <c r="E1552">
        <v>2.8365019999999999</v>
      </c>
      <c r="F1552">
        <v>0.35710019999999998</v>
      </c>
      <c r="G1552">
        <v>107</v>
      </c>
      <c r="H1552">
        <v>0.23976980000000001</v>
      </c>
      <c r="I1552">
        <v>0.30908960000000002</v>
      </c>
      <c r="J1552">
        <v>0.35710019999999998</v>
      </c>
      <c r="K1552">
        <v>0.4051109</v>
      </c>
      <c r="L1552">
        <v>0.47443069999999998</v>
      </c>
      <c r="M1552">
        <v>9.1553399999999993E-2</v>
      </c>
      <c r="N1552">
        <v>8.3820000000000006E-3</v>
      </c>
      <c r="O1552">
        <v>117</v>
      </c>
    </row>
    <row r="1553" spans="1:15">
      <c r="A1553" t="s">
        <v>53</v>
      </c>
      <c r="B1553" s="34">
        <v>39993</v>
      </c>
      <c r="C1553">
        <v>16</v>
      </c>
      <c r="D1553">
        <v>3.063062</v>
      </c>
      <c r="E1553">
        <v>2.7174149999999999</v>
      </c>
      <c r="F1553">
        <v>0.34564729999999999</v>
      </c>
      <c r="G1553">
        <v>107</v>
      </c>
      <c r="H1553">
        <v>0.22831689999999999</v>
      </c>
      <c r="I1553">
        <v>0.29763669999999998</v>
      </c>
      <c r="J1553">
        <v>0.34564729999999999</v>
      </c>
      <c r="K1553">
        <v>0.39365800000000001</v>
      </c>
      <c r="L1553">
        <v>0.46297779999999999</v>
      </c>
      <c r="M1553">
        <v>9.1553399999999993E-2</v>
      </c>
      <c r="N1553">
        <v>8.3820000000000006E-3</v>
      </c>
      <c r="O1553">
        <v>117</v>
      </c>
    </row>
    <row r="1554" spans="1:15">
      <c r="A1554" t="s">
        <v>53</v>
      </c>
      <c r="B1554" s="34">
        <v>39993</v>
      </c>
      <c r="C1554">
        <v>17</v>
      </c>
      <c r="D1554">
        <v>2.8242750000000001</v>
      </c>
      <c r="E1554">
        <v>2.4801549999999999</v>
      </c>
      <c r="F1554">
        <v>0.34411989999999998</v>
      </c>
      <c r="G1554">
        <v>107.5</v>
      </c>
      <c r="H1554">
        <v>0.2267895</v>
      </c>
      <c r="I1554">
        <v>0.29610930000000002</v>
      </c>
      <c r="J1554">
        <v>0.34411989999999998</v>
      </c>
      <c r="K1554">
        <v>0.3921306</v>
      </c>
      <c r="L1554">
        <v>0.46145039999999998</v>
      </c>
      <c r="M1554">
        <v>9.1553399999999993E-2</v>
      </c>
      <c r="N1554">
        <v>8.3820000000000006E-3</v>
      </c>
      <c r="O1554">
        <v>117</v>
      </c>
    </row>
    <row r="1555" spans="1:15">
      <c r="A1555" t="s">
        <v>53</v>
      </c>
      <c r="B1555" s="34">
        <v>39993</v>
      </c>
      <c r="C1555">
        <v>18</v>
      </c>
      <c r="D1555">
        <v>2.715398</v>
      </c>
      <c r="E1555">
        <v>2.3531260000000001</v>
      </c>
      <c r="F1555">
        <v>0.36227189999999998</v>
      </c>
      <c r="G1555">
        <v>108</v>
      </c>
      <c r="H1555">
        <v>0.2449414</v>
      </c>
      <c r="I1555">
        <v>0.31426120000000002</v>
      </c>
      <c r="J1555">
        <v>0.36227189999999998</v>
      </c>
      <c r="K1555">
        <v>0.4102826</v>
      </c>
      <c r="L1555">
        <v>0.47960229999999998</v>
      </c>
      <c r="M1555">
        <v>9.1553399999999993E-2</v>
      </c>
      <c r="N1555">
        <v>8.3820000000000006E-3</v>
      </c>
      <c r="O1555">
        <v>117</v>
      </c>
    </row>
    <row r="1556" spans="1:15">
      <c r="A1556" t="s">
        <v>53</v>
      </c>
      <c r="B1556" s="34">
        <v>39993</v>
      </c>
      <c r="C1556">
        <v>19</v>
      </c>
      <c r="D1556">
        <v>2.5734170000000001</v>
      </c>
      <c r="E1556">
        <v>2.9860739999999999</v>
      </c>
      <c r="F1556">
        <v>-0.4126573</v>
      </c>
      <c r="G1556">
        <v>105.5</v>
      </c>
      <c r="H1556">
        <v>-0.52998769999999995</v>
      </c>
      <c r="I1556">
        <v>-0.46066790000000002</v>
      </c>
      <c r="J1556">
        <v>-0.4126573</v>
      </c>
      <c r="K1556">
        <v>-0.36464659999999999</v>
      </c>
      <c r="L1556">
        <v>-0.2953268</v>
      </c>
      <c r="M1556">
        <v>9.1553399999999993E-2</v>
      </c>
      <c r="N1556">
        <v>8.3820000000000006E-3</v>
      </c>
      <c r="O1556">
        <v>117</v>
      </c>
    </row>
    <row r="1557" spans="1:15">
      <c r="A1557" t="s">
        <v>53</v>
      </c>
      <c r="B1557" s="34">
        <v>39993</v>
      </c>
      <c r="C1557">
        <v>20</v>
      </c>
      <c r="D1557">
        <v>2.3030680000000001</v>
      </c>
      <c r="E1557">
        <v>2.2683800000000001</v>
      </c>
      <c r="F1557">
        <v>3.4688499999999997E-2</v>
      </c>
      <c r="G1557">
        <v>101</v>
      </c>
      <c r="H1557">
        <v>-8.2641900000000004E-2</v>
      </c>
      <c r="I1557">
        <v>-1.33221E-2</v>
      </c>
      <c r="J1557">
        <v>3.4688499999999997E-2</v>
      </c>
      <c r="K1557">
        <v>8.26992E-2</v>
      </c>
      <c r="L1557">
        <v>0.15201890000000001</v>
      </c>
      <c r="M1557">
        <v>9.1553399999999993E-2</v>
      </c>
      <c r="N1557">
        <v>8.3820000000000006E-3</v>
      </c>
      <c r="O1557">
        <v>117</v>
      </c>
    </row>
    <row r="1558" spans="1:15">
      <c r="A1558" t="s">
        <v>53</v>
      </c>
      <c r="B1558" s="34">
        <v>39993</v>
      </c>
      <c r="C1558">
        <v>21</v>
      </c>
      <c r="D1558">
        <v>2.1976360000000001</v>
      </c>
      <c r="E1558">
        <v>2.1445400000000001</v>
      </c>
      <c r="F1558">
        <v>5.3095999999999997E-2</v>
      </c>
      <c r="G1558">
        <v>96</v>
      </c>
      <c r="H1558">
        <v>-6.4234399999999997E-2</v>
      </c>
      <c r="I1558">
        <v>5.0854000000000003E-3</v>
      </c>
      <c r="J1558">
        <v>5.3095999999999997E-2</v>
      </c>
      <c r="K1558">
        <v>0.10110669999999999</v>
      </c>
      <c r="L1558">
        <v>0.17042650000000001</v>
      </c>
      <c r="M1558">
        <v>9.1553399999999993E-2</v>
      </c>
      <c r="N1558">
        <v>8.3820000000000006E-3</v>
      </c>
      <c r="O1558">
        <v>117</v>
      </c>
    </row>
    <row r="1559" spans="1:15">
      <c r="A1559" t="s">
        <v>53</v>
      </c>
      <c r="B1559" s="34">
        <v>39993</v>
      </c>
      <c r="C1559">
        <v>22</v>
      </c>
      <c r="D1559">
        <v>2.0366399999999998</v>
      </c>
      <c r="E1559">
        <v>2.0081099999999998</v>
      </c>
      <c r="F1559">
        <v>2.8530699999999999E-2</v>
      </c>
      <c r="G1559">
        <v>93.5</v>
      </c>
      <c r="H1559">
        <v>-8.8799699999999995E-2</v>
      </c>
      <c r="I1559">
        <v>-1.9479900000000001E-2</v>
      </c>
      <c r="J1559">
        <v>2.8530699999999999E-2</v>
      </c>
      <c r="K1559">
        <v>7.6541399999999996E-2</v>
      </c>
      <c r="L1559">
        <v>0.14586109999999999</v>
      </c>
      <c r="M1559">
        <v>9.1553399999999993E-2</v>
      </c>
      <c r="N1559">
        <v>8.3820000000000006E-3</v>
      </c>
      <c r="O1559">
        <v>117</v>
      </c>
    </row>
    <row r="1560" spans="1:15">
      <c r="A1560" t="s">
        <v>53</v>
      </c>
      <c r="B1560" s="34">
        <v>39993</v>
      </c>
      <c r="C1560">
        <v>23</v>
      </c>
      <c r="D1560">
        <v>1.6846810000000001</v>
      </c>
      <c r="E1560">
        <v>1.66286</v>
      </c>
      <c r="F1560">
        <v>2.1820699999999998E-2</v>
      </c>
      <c r="G1560">
        <v>91.5</v>
      </c>
      <c r="H1560">
        <v>-9.5509700000000003E-2</v>
      </c>
      <c r="I1560">
        <v>-2.6190000000000001E-2</v>
      </c>
      <c r="J1560">
        <v>2.1820699999999998E-2</v>
      </c>
      <c r="K1560">
        <v>6.9831400000000002E-2</v>
      </c>
      <c r="L1560">
        <v>0.1391512</v>
      </c>
      <c r="M1560">
        <v>9.1553399999999993E-2</v>
      </c>
      <c r="N1560">
        <v>8.3820000000000006E-3</v>
      </c>
      <c r="O1560">
        <v>117</v>
      </c>
    </row>
    <row r="1561" spans="1:15">
      <c r="A1561" t="s">
        <v>53</v>
      </c>
      <c r="B1561" s="34">
        <v>39993</v>
      </c>
      <c r="C1561">
        <v>24</v>
      </c>
      <c r="D1561">
        <v>1.3852610000000001</v>
      </c>
      <c r="E1561">
        <v>1.3744099999999999</v>
      </c>
      <c r="F1561">
        <v>1.0851E-2</v>
      </c>
      <c r="G1561">
        <v>89</v>
      </c>
      <c r="H1561">
        <v>-0.1064794</v>
      </c>
      <c r="I1561">
        <v>-3.7159699999999997E-2</v>
      </c>
      <c r="J1561">
        <v>1.0851E-2</v>
      </c>
      <c r="K1561">
        <v>5.8861700000000003E-2</v>
      </c>
      <c r="L1561">
        <v>0.1281814</v>
      </c>
      <c r="M1561">
        <v>9.1553399999999993E-2</v>
      </c>
      <c r="N1561">
        <v>8.3820000000000006E-3</v>
      </c>
      <c r="O1561">
        <v>117</v>
      </c>
    </row>
    <row r="1562" spans="1:15">
      <c r="A1562" t="s">
        <v>53</v>
      </c>
      <c r="B1562" s="34">
        <v>39994</v>
      </c>
      <c r="C1562">
        <v>1</v>
      </c>
      <c r="D1562">
        <v>1.172801</v>
      </c>
      <c r="E1562">
        <v>1.200868</v>
      </c>
      <c r="F1562">
        <v>-2.8067399999999999E-2</v>
      </c>
      <c r="G1562">
        <v>87</v>
      </c>
      <c r="H1562">
        <v>-0.14539779999999999</v>
      </c>
      <c r="I1562">
        <v>-7.6078000000000007E-2</v>
      </c>
      <c r="J1562">
        <v>-2.8067399999999999E-2</v>
      </c>
      <c r="K1562">
        <v>1.9943300000000001E-2</v>
      </c>
      <c r="L1562">
        <v>8.9263099999999998E-2</v>
      </c>
      <c r="M1562">
        <v>9.1553399999999993E-2</v>
      </c>
      <c r="N1562">
        <v>8.3820000000000006E-3</v>
      </c>
      <c r="O1562">
        <v>117</v>
      </c>
    </row>
    <row r="1563" spans="1:15">
      <c r="A1563" t="s">
        <v>53</v>
      </c>
      <c r="B1563" s="34">
        <v>39994</v>
      </c>
      <c r="C1563">
        <v>2</v>
      </c>
      <c r="D1563">
        <v>1.1566369999999999</v>
      </c>
      <c r="E1563">
        <v>1.1973259999999999</v>
      </c>
      <c r="F1563">
        <v>-4.0688500000000002E-2</v>
      </c>
      <c r="G1563">
        <v>85.5</v>
      </c>
      <c r="H1563">
        <v>-0.15801889999999999</v>
      </c>
      <c r="I1563">
        <v>-8.8699100000000003E-2</v>
      </c>
      <c r="J1563">
        <v>-4.0688500000000002E-2</v>
      </c>
      <c r="K1563">
        <v>7.3222000000000001E-3</v>
      </c>
      <c r="L1563">
        <v>7.6642000000000002E-2</v>
      </c>
      <c r="M1563">
        <v>9.1553399999999993E-2</v>
      </c>
      <c r="N1563">
        <v>8.3820000000000006E-3</v>
      </c>
      <c r="O1563">
        <v>117</v>
      </c>
    </row>
    <row r="1564" spans="1:15">
      <c r="A1564" t="s">
        <v>53</v>
      </c>
      <c r="B1564" s="34">
        <v>39994</v>
      </c>
      <c r="C1564">
        <v>3</v>
      </c>
      <c r="D1564">
        <v>1.1244639999999999</v>
      </c>
      <c r="E1564">
        <v>1.160318</v>
      </c>
      <c r="F1564">
        <v>-3.5854200000000003E-2</v>
      </c>
      <c r="G1564">
        <v>85</v>
      </c>
      <c r="H1564">
        <v>-0.1531846</v>
      </c>
      <c r="I1564">
        <v>-8.3864900000000006E-2</v>
      </c>
      <c r="J1564">
        <v>-3.5854200000000003E-2</v>
      </c>
      <c r="K1564">
        <v>1.2156500000000001E-2</v>
      </c>
      <c r="L1564">
        <v>8.1476199999999999E-2</v>
      </c>
      <c r="M1564">
        <v>9.1553399999999993E-2</v>
      </c>
      <c r="N1564">
        <v>8.3820000000000006E-3</v>
      </c>
      <c r="O1564">
        <v>117</v>
      </c>
    </row>
    <row r="1565" spans="1:15">
      <c r="A1565" t="s">
        <v>53</v>
      </c>
      <c r="B1565" s="34">
        <v>39994</v>
      </c>
      <c r="C1565">
        <v>4</v>
      </c>
      <c r="D1565">
        <v>1.0890629999999999</v>
      </c>
      <c r="E1565">
        <v>1.132282</v>
      </c>
      <c r="F1565">
        <v>-4.32185E-2</v>
      </c>
      <c r="G1565">
        <v>83.5</v>
      </c>
      <c r="H1565">
        <v>-0.160549</v>
      </c>
      <c r="I1565">
        <v>-9.1229199999999996E-2</v>
      </c>
      <c r="J1565">
        <v>-4.32185E-2</v>
      </c>
      <c r="K1565">
        <v>4.7920999999999997E-3</v>
      </c>
      <c r="L1565">
        <v>7.4111899999999994E-2</v>
      </c>
      <c r="M1565">
        <v>9.1553399999999993E-2</v>
      </c>
      <c r="N1565">
        <v>8.3820000000000006E-3</v>
      </c>
      <c r="O1565">
        <v>117</v>
      </c>
    </row>
    <row r="1566" spans="1:15">
      <c r="A1566" t="s">
        <v>53</v>
      </c>
      <c r="B1566" s="34">
        <v>39994</v>
      </c>
      <c r="C1566">
        <v>5</v>
      </c>
      <c r="D1566">
        <v>1.099378</v>
      </c>
      <c r="E1566">
        <v>1.130323</v>
      </c>
      <c r="F1566">
        <v>-3.0944599999999999E-2</v>
      </c>
      <c r="G1566">
        <v>83.5</v>
      </c>
      <c r="H1566">
        <v>-0.14827499999999999</v>
      </c>
      <c r="I1566">
        <v>-7.8955300000000006E-2</v>
      </c>
      <c r="J1566">
        <v>-3.0944599999999999E-2</v>
      </c>
      <c r="K1566">
        <v>1.7066100000000001E-2</v>
      </c>
      <c r="L1566">
        <v>8.6385799999999999E-2</v>
      </c>
      <c r="M1566">
        <v>9.1553399999999993E-2</v>
      </c>
      <c r="N1566">
        <v>8.3820000000000006E-3</v>
      </c>
      <c r="O1566">
        <v>117</v>
      </c>
    </row>
    <row r="1567" spans="1:15">
      <c r="A1567" t="s">
        <v>53</v>
      </c>
      <c r="B1567" s="34">
        <v>39994</v>
      </c>
      <c r="C1567">
        <v>6</v>
      </c>
      <c r="D1567">
        <v>1.166863</v>
      </c>
      <c r="E1567">
        <v>1.1815040000000001</v>
      </c>
      <c r="F1567">
        <v>-1.4641299999999999E-2</v>
      </c>
      <c r="G1567">
        <v>82.5</v>
      </c>
      <c r="H1567">
        <v>-0.1319718</v>
      </c>
      <c r="I1567">
        <v>-6.2651999999999999E-2</v>
      </c>
      <c r="J1567">
        <v>-1.4641299999999999E-2</v>
      </c>
      <c r="K1567">
        <v>3.3369299999999998E-2</v>
      </c>
      <c r="L1567">
        <v>0.10268910000000001</v>
      </c>
      <c r="M1567">
        <v>9.1553399999999993E-2</v>
      </c>
      <c r="N1567">
        <v>8.3820000000000006E-3</v>
      </c>
      <c r="O1567">
        <v>117</v>
      </c>
    </row>
    <row r="1568" spans="1:15">
      <c r="A1568" t="s">
        <v>53</v>
      </c>
      <c r="B1568" s="34">
        <v>39994</v>
      </c>
      <c r="C1568">
        <v>7</v>
      </c>
      <c r="D1568">
        <v>1.0632699999999999</v>
      </c>
      <c r="E1568">
        <v>1.1029800000000001</v>
      </c>
      <c r="F1568">
        <v>-3.97092E-2</v>
      </c>
      <c r="G1568">
        <v>82</v>
      </c>
      <c r="H1568">
        <v>-0.1570397</v>
      </c>
      <c r="I1568">
        <v>-8.7719900000000003E-2</v>
      </c>
      <c r="J1568">
        <v>-3.97092E-2</v>
      </c>
      <c r="K1568">
        <v>8.3014000000000004E-3</v>
      </c>
      <c r="L1568">
        <v>7.7621200000000001E-2</v>
      </c>
      <c r="M1568">
        <v>9.1553399999999993E-2</v>
      </c>
      <c r="N1568">
        <v>8.3820000000000006E-3</v>
      </c>
      <c r="O1568">
        <v>117</v>
      </c>
    </row>
    <row r="1569" spans="1:15">
      <c r="A1569" t="s">
        <v>53</v>
      </c>
      <c r="B1569" s="34">
        <v>39994</v>
      </c>
      <c r="C1569">
        <v>8</v>
      </c>
      <c r="D1569">
        <v>1.246175</v>
      </c>
      <c r="E1569">
        <v>1.3044290000000001</v>
      </c>
      <c r="F1569">
        <v>-5.8253600000000003E-2</v>
      </c>
      <c r="G1569">
        <v>83</v>
      </c>
      <c r="H1569">
        <v>-0.17558409999999999</v>
      </c>
      <c r="I1569">
        <v>-0.10626430000000001</v>
      </c>
      <c r="J1569">
        <v>-5.8253600000000003E-2</v>
      </c>
      <c r="K1569">
        <v>-1.0243E-2</v>
      </c>
      <c r="L1569">
        <v>5.9076799999999999E-2</v>
      </c>
      <c r="M1569">
        <v>9.1553399999999993E-2</v>
      </c>
      <c r="N1569">
        <v>8.3820000000000006E-3</v>
      </c>
      <c r="O1569">
        <v>117</v>
      </c>
    </row>
    <row r="1570" spans="1:15">
      <c r="A1570" t="s">
        <v>53</v>
      </c>
      <c r="B1570" s="34">
        <v>39994</v>
      </c>
      <c r="C1570">
        <v>9</v>
      </c>
      <c r="D1570">
        <v>1.807985</v>
      </c>
      <c r="E1570">
        <v>1.844087</v>
      </c>
      <c r="F1570">
        <v>-3.6101800000000003E-2</v>
      </c>
      <c r="G1570">
        <v>85</v>
      </c>
      <c r="H1570">
        <v>-0.15343229999999999</v>
      </c>
      <c r="I1570">
        <v>-8.4112500000000007E-2</v>
      </c>
      <c r="J1570">
        <v>-3.6101800000000003E-2</v>
      </c>
      <c r="K1570">
        <v>1.1908800000000001E-2</v>
      </c>
      <c r="L1570">
        <v>8.1228599999999998E-2</v>
      </c>
      <c r="M1570">
        <v>9.1553399999999993E-2</v>
      </c>
      <c r="N1570">
        <v>8.3820000000000006E-3</v>
      </c>
      <c r="O1570">
        <v>117</v>
      </c>
    </row>
    <row r="1571" spans="1:15">
      <c r="A1571" t="s">
        <v>53</v>
      </c>
      <c r="B1571" s="34">
        <v>39994</v>
      </c>
      <c r="C1571">
        <v>10</v>
      </c>
      <c r="D1571">
        <v>2.1676600000000001</v>
      </c>
      <c r="E1571">
        <v>2.2325789999999999</v>
      </c>
      <c r="F1571">
        <v>-6.4920000000000005E-2</v>
      </c>
      <c r="G1571">
        <v>87.5</v>
      </c>
      <c r="H1571">
        <v>-0.18225040000000001</v>
      </c>
      <c r="I1571">
        <v>-0.11293069999999999</v>
      </c>
      <c r="J1571">
        <v>-6.4920000000000005E-2</v>
      </c>
      <c r="K1571">
        <v>-1.6909299999999999E-2</v>
      </c>
      <c r="L1571">
        <v>5.2410400000000003E-2</v>
      </c>
      <c r="M1571">
        <v>9.1553399999999993E-2</v>
      </c>
      <c r="N1571">
        <v>8.3820000000000006E-3</v>
      </c>
      <c r="O1571">
        <v>117</v>
      </c>
    </row>
    <row r="1572" spans="1:15">
      <c r="A1572" t="s">
        <v>53</v>
      </c>
      <c r="B1572" s="34">
        <v>39994</v>
      </c>
      <c r="C1572">
        <v>11</v>
      </c>
      <c r="D1572">
        <v>2.53687</v>
      </c>
      <c r="E1572">
        <v>2.5631460000000001</v>
      </c>
      <c r="F1572">
        <v>-2.6276000000000001E-2</v>
      </c>
      <c r="G1572">
        <v>90.5</v>
      </c>
      <c r="H1572">
        <v>-0.1436065</v>
      </c>
      <c r="I1572">
        <v>-7.4286699999999997E-2</v>
      </c>
      <c r="J1572">
        <v>-2.6276000000000001E-2</v>
      </c>
      <c r="K1572">
        <v>2.17346E-2</v>
      </c>
      <c r="L1572">
        <v>9.1054399999999994E-2</v>
      </c>
      <c r="M1572">
        <v>9.1553399999999993E-2</v>
      </c>
      <c r="N1572">
        <v>8.3820000000000006E-3</v>
      </c>
      <c r="O1572">
        <v>117</v>
      </c>
    </row>
    <row r="1573" spans="1:15">
      <c r="A1573" t="s">
        <v>53</v>
      </c>
      <c r="B1573" s="34">
        <v>39994</v>
      </c>
      <c r="C1573">
        <v>12</v>
      </c>
      <c r="D1573">
        <v>2.7168169999999998</v>
      </c>
      <c r="E1573">
        <v>2.7530079999999999</v>
      </c>
      <c r="F1573">
        <v>-3.6191000000000001E-2</v>
      </c>
      <c r="G1573">
        <v>94</v>
      </c>
      <c r="H1573">
        <v>-0.1535214</v>
      </c>
      <c r="I1573">
        <v>-8.4201600000000001E-2</v>
      </c>
      <c r="J1573">
        <v>-3.6191000000000001E-2</v>
      </c>
      <c r="K1573">
        <v>1.1819700000000001E-2</v>
      </c>
      <c r="L1573">
        <v>8.1139500000000003E-2</v>
      </c>
      <c r="M1573">
        <v>9.1553399999999993E-2</v>
      </c>
      <c r="N1573">
        <v>8.3820000000000006E-3</v>
      </c>
      <c r="O1573">
        <v>117</v>
      </c>
    </row>
    <row r="1574" spans="1:15">
      <c r="A1574" t="s">
        <v>53</v>
      </c>
      <c r="B1574" s="34">
        <v>39994</v>
      </c>
      <c r="C1574">
        <v>13</v>
      </c>
      <c r="D1574">
        <v>2.7894139999999998</v>
      </c>
      <c r="E1574">
        <v>2.7942140000000002</v>
      </c>
      <c r="F1574">
        <v>-4.8003999999999998E-3</v>
      </c>
      <c r="G1574">
        <v>96.5</v>
      </c>
      <c r="H1574">
        <v>-0.1221308</v>
      </c>
      <c r="I1574">
        <v>-5.28111E-2</v>
      </c>
      <c r="J1574">
        <v>-4.8003999999999998E-3</v>
      </c>
      <c r="K1574">
        <v>4.32103E-2</v>
      </c>
      <c r="L1574">
        <v>0.11253000000000001</v>
      </c>
      <c r="M1574">
        <v>9.1553399999999993E-2</v>
      </c>
      <c r="N1574">
        <v>8.3820000000000006E-3</v>
      </c>
      <c r="O1574">
        <v>117</v>
      </c>
    </row>
    <row r="1575" spans="1:15">
      <c r="A1575" t="s">
        <v>53</v>
      </c>
      <c r="B1575" s="34">
        <v>39994</v>
      </c>
      <c r="C1575">
        <v>14</v>
      </c>
      <c r="D1575">
        <v>2.884039</v>
      </c>
      <c r="E1575">
        <v>2.8546</v>
      </c>
      <c r="F1575">
        <v>2.9439199999999999E-2</v>
      </c>
      <c r="G1575">
        <v>99</v>
      </c>
      <c r="H1575">
        <v>-8.7891300000000006E-2</v>
      </c>
      <c r="I1575">
        <v>-1.8571500000000001E-2</v>
      </c>
      <c r="J1575">
        <v>2.9439199999999999E-2</v>
      </c>
      <c r="K1575">
        <v>7.7449799999999999E-2</v>
      </c>
      <c r="L1575">
        <v>0.1467696</v>
      </c>
      <c r="M1575">
        <v>9.1553399999999993E-2</v>
      </c>
      <c r="N1575">
        <v>8.3820000000000006E-3</v>
      </c>
      <c r="O1575">
        <v>117</v>
      </c>
    </row>
    <row r="1576" spans="1:15">
      <c r="A1576" t="s">
        <v>53</v>
      </c>
      <c r="B1576" s="34">
        <v>39994</v>
      </c>
      <c r="C1576">
        <v>15</v>
      </c>
      <c r="D1576">
        <v>2.9261200000000001</v>
      </c>
      <c r="E1576">
        <v>2.7095600000000002</v>
      </c>
      <c r="F1576">
        <v>0.2165599</v>
      </c>
      <c r="G1576">
        <v>101</v>
      </c>
      <c r="H1576">
        <v>9.9229399999999995E-2</v>
      </c>
      <c r="I1576">
        <v>0.16854920000000001</v>
      </c>
      <c r="J1576">
        <v>0.2165599</v>
      </c>
      <c r="K1576">
        <v>0.26457049999999999</v>
      </c>
      <c r="L1576">
        <v>0.33389029999999997</v>
      </c>
      <c r="M1576">
        <v>9.1553399999999993E-2</v>
      </c>
      <c r="N1576">
        <v>8.3820000000000006E-3</v>
      </c>
      <c r="O1576">
        <v>117</v>
      </c>
    </row>
    <row r="1577" spans="1:15">
      <c r="A1577" t="s">
        <v>53</v>
      </c>
      <c r="B1577" s="34">
        <v>39994</v>
      </c>
      <c r="C1577">
        <v>16</v>
      </c>
      <c r="D1577">
        <v>2.8893550000000001</v>
      </c>
      <c r="E1577">
        <v>2.6173009999999999</v>
      </c>
      <c r="F1577">
        <v>0.27205370000000001</v>
      </c>
      <c r="G1577">
        <v>102</v>
      </c>
      <c r="H1577">
        <v>0.15472330000000001</v>
      </c>
      <c r="I1577">
        <v>0.2240431</v>
      </c>
      <c r="J1577">
        <v>0.27205370000000001</v>
      </c>
      <c r="K1577">
        <v>0.32006440000000003</v>
      </c>
      <c r="L1577">
        <v>0.38938420000000001</v>
      </c>
      <c r="M1577">
        <v>9.1553399999999993E-2</v>
      </c>
      <c r="N1577">
        <v>8.3820000000000006E-3</v>
      </c>
      <c r="O1577">
        <v>117</v>
      </c>
    </row>
    <row r="1578" spans="1:15">
      <c r="A1578" t="s">
        <v>53</v>
      </c>
      <c r="B1578" s="34">
        <v>39994</v>
      </c>
      <c r="C1578">
        <v>17</v>
      </c>
      <c r="D1578">
        <v>2.717873</v>
      </c>
      <c r="E1578">
        <v>2.4439440000000001</v>
      </c>
      <c r="F1578">
        <v>0.27392909999999998</v>
      </c>
      <c r="G1578">
        <v>103.5</v>
      </c>
      <c r="H1578">
        <v>0.1565986</v>
      </c>
      <c r="I1578">
        <v>0.22591839999999999</v>
      </c>
      <c r="J1578">
        <v>0.27392909999999998</v>
      </c>
      <c r="K1578">
        <v>0.3219397</v>
      </c>
      <c r="L1578">
        <v>0.39125949999999998</v>
      </c>
      <c r="M1578">
        <v>9.1553399999999993E-2</v>
      </c>
      <c r="N1578">
        <v>8.3820000000000006E-3</v>
      </c>
      <c r="O1578">
        <v>117</v>
      </c>
    </row>
    <row r="1579" spans="1:15">
      <c r="A1579" t="s">
        <v>53</v>
      </c>
      <c r="B1579" s="34">
        <v>39994</v>
      </c>
      <c r="C1579">
        <v>18</v>
      </c>
      <c r="D1579">
        <v>2.5823450000000001</v>
      </c>
      <c r="E1579">
        <v>2.2694969999999999</v>
      </c>
      <c r="F1579">
        <v>0.31284780000000001</v>
      </c>
      <c r="G1579">
        <v>103</v>
      </c>
      <c r="H1579">
        <v>0.19551740000000001</v>
      </c>
      <c r="I1579">
        <v>0.26483709999999999</v>
      </c>
      <c r="J1579">
        <v>0.31284780000000001</v>
      </c>
      <c r="K1579">
        <v>0.36085850000000003</v>
      </c>
      <c r="L1579">
        <v>0.43017830000000001</v>
      </c>
      <c r="M1579">
        <v>9.1553399999999993E-2</v>
      </c>
      <c r="N1579">
        <v>8.3820000000000006E-3</v>
      </c>
      <c r="O1579">
        <v>117</v>
      </c>
    </row>
    <row r="1580" spans="1:15">
      <c r="A1580" t="s">
        <v>53</v>
      </c>
      <c r="B1580" s="34">
        <v>39994</v>
      </c>
      <c r="C1580">
        <v>19</v>
      </c>
      <c r="D1580">
        <v>2.4724279999999998</v>
      </c>
      <c r="E1580">
        <v>2.7550370000000002</v>
      </c>
      <c r="F1580">
        <v>-0.28260960000000002</v>
      </c>
      <c r="G1580">
        <v>102.5</v>
      </c>
      <c r="H1580">
        <v>-0.39994010000000002</v>
      </c>
      <c r="I1580">
        <v>-0.33062029999999998</v>
      </c>
      <c r="J1580">
        <v>-0.28260960000000002</v>
      </c>
      <c r="K1580">
        <v>-0.234599</v>
      </c>
      <c r="L1580">
        <v>-0.16527919999999999</v>
      </c>
      <c r="M1580">
        <v>9.1553399999999993E-2</v>
      </c>
      <c r="N1580">
        <v>8.3820000000000006E-3</v>
      </c>
      <c r="O1580">
        <v>117</v>
      </c>
    </row>
    <row r="1581" spans="1:15">
      <c r="A1581" t="s">
        <v>53</v>
      </c>
      <c r="B1581" s="34">
        <v>39994</v>
      </c>
      <c r="C1581">
        <v>20</v>
      </c>
      <c r="D1581">
        <v>2.3084289999999998</v>
      </c>
      <c r="E1581">
        <v>2.2884790000000002</v>
      </c>
      <c r="F1581">
        <v>1.9950300000000001E-2</v>
      </c>
      <c r="G1581">
        <v>100.5</v>
      </c>
      <c r="H1581">
        <v>-9.73802E-2</v>
      </c>
      <c r="I1581">
        <v>-2.8060399999999999E-2</v>
      </c>
      <c r="J1581">
        <v>1.9950300000000001E-2</v>
      </c>
      <c r="K1581">
        <v>6.7960900000000005E-2</v>
      </c>
      <c r="L1581">
        <v>0.13728070000000001</v>
      </c>
      <c r="M1581">
        <v>9.1553399999999993E-2</v>
      </c>
      <c r="N1581">
        <v>8.3820000000000006E-3</v>
      </c>
      <c r="O1581">
        <v>117</v>
      </c>
    </row>
    <row r="1582" spans="1:15">
      <c r="A1582" t="s">
        <v>53</v>
      </c>
      <c r="B1582" s="34">
        <v>39994</v>
      </c>
      <c r="C1582">
        <v>21</v>
      </c>
      <c r="D1582">
        <v>2.2308560000000002</v>
      </c>
      <c r="E1582">
        <v>2.1874069999999999</v>
      </c>
      <c r="F1582">
        <v>4.3448599999999997E-2</v>
      </c>
      <c r="G1582">
        <v>97.5</v>
      </c>
      <c r="H1582">
        <v>-7.3881799999999997E-2</v>
      </c>
      <c r="I1582">
        <v>-4.5621000000000004E-3</v>
      </c>
      <c r="J1582">
        <v>4.3448599999999997E-2</v>
      </c>
      <c r="K1582">
        <v>9.1459299999999993E-2</v>
      </c>
      <c r="L1582">
        <v>0.16077900000000001</v>
      </c>
      <c r="M1582">
        <v>9.1553399999999993E-2</v>
      </c>
      <c r="N1582">
        <v>8.3820000000000006E-3</v>
      </c>
      <c r="O1582">
        <v>117</v>
      </c>
    </row>
    <row r="1583" spans="1:15">
      <c r="A1583" t="s">
        <v>53</v>
      </c>
      <c r="B1583" s="34">
        <v>39994</v>
      </c>
      <c r="C1583">
        <v>22</v>
      </c>
      <c r="D1583">
        <v>2.0174560000000001</v>
      </c>
      <c r="E1583">
        <v>1.9992160000000001</v>
      </c>
      <c r="F1583">
        <v>1.82404E-2</v>
      </c>
      <c r="G1583">
        <v>93</v>
      </c>
      <c r="H1583">
        <v>-9.9089999999999998E-2</v>
      </c>
      <c r="I1583">
        <v>-2.97703E-2</v>
      </c>
      <c r="J1583">
        <v>1.82404E-2</v>
      </c>
      <c r="K1583">
        <v>6.6251099999999993E-2</v>
      </c>
      <c r="L1583">
        <v>0.13557089999999999</v>
      </c>
      <c r="M1583">
        <v>9.1553399999999993E-2</v>
      </c>
      <c r="N1583">
        <v>8.3820000000000006E-3</v>
      </c>
      <c r="O1583">
        <v>117</v>
      </c>
    </row>
    <row r="1584" spans="1:15">
      <c r="A1584" t="s">
        <v>53</v>
      </c>
      <c r="B1584" s="34">
        <v>39994</v>
      </c>
      <c r="C1584">
        <v>23</v>
      </c>
      <c r="D1584">
        <v>1.619567</v>
      </c>
      <c r="E1584">
        <v>1.6220859999999999</v>
      </c>
      <c r="F1584">
        <v>-2.5187999999999999E-3</v>
      </c>
      <c r="G1584">
        <v>88</v>
      </c>
      <c r="H1584">
        <v>-0.1198492</v>
      </c>
      <c r="I1584">
        <v>-5.0529400000000002E-2</v>
      </c>
      <c r="J1584">
        <v>-2.5187999999999999E-3</v>
      </c>
      <c r="K1584">
        <v>4.5491900000000002E-2</v>
      </c>
      <c r="L1584">
        <v>0.1148117</v>
      </c>
      <c r="M1584">
        <v>9.1553399999999993E-2</v>
      </c>
      <c r="N1584">
        <v>8.3820000000000006E-3</v>
      </c>
      <c r="O1584">
        <v>117</v>
      </c>
    </row>
    <row r="1585" spans="1:15">
      <c r="A1585" t="s">
        <v>53</v>
      </c>
      <c r="B1585" s="34">
        <v>39994</v>
      </c>
      <c r="C1585">
        <v>24</v>
      </c>
      <c r="D1585">
        <v>1.3628499999999999</v>
      </c>
      <c r="E1585">
        <v>1.3696010000000001</v>
      </c>
      <c r="F1585">
        <v>-6.7511999999999997E-3</v>
      </c>
      <c r="G1585">
        <v>86</v>
      </c>
      <c r="H1585">
        <v>-0.1240817</v>
      </c>
      <c r="I1585">
        <v>-5.4761900000000002E-2</v>
      </c>
      <c r="J1585">
        <v>-6.7511999999999997E-3</v>
      </c>
      <c r="K1585">
        <v>4.1259400000000002E-2</v>
      </c>
      <c r="L1585">
        <v>0.1105792</v>
      </c>
      <c r="M1585">
        <v>9.1553399999999993E-2</v>
      </c>
      <c r="N1585">
        <v>8.3820000000000006E-3</v>
      </c>
      <c r="O1585">
        <v>117</v>
      </c>
    </row>
    <row r="1586" spans="1:15">
      <c r="A1586" t="s">
        <v>53</v>
      </c>
      <c r="B1586" s="34">
        <v>40007</v>
      </c>
      <c r="C1586">
        <v>1</v>
      </c>
      <c r="D1586">
        <v>1.2789060000000001</v>
      </c>
      <c r="E1586">
        <v>1.270613</v>
      </c>
      <c r="F1586">
        <v>8.2935000000000005E-3</v>
      </c>
      <c r="G1586">
        <v>81</v>
      </c>
      <c r="H1586">
        <v>-0.109037</v>
      </c>
      <c r="I1586">
        <v>-3.9717200000000001E-2</v>
      </c>
      <c r="J1586">
        <v>8.2935000000000005E-3</v>
      </c>
      <c r="K1586">
        <v>5.6304100000000003E-2</v>
      </c>
      <c r="L1586">
        <v>0.12562390000000001</v>
      </c>
      <c r="M1586">
        <v>9.1553399999999993E-2</v>
      </c>
      <c r="N1586">
        <v>8.3820000000000006E-3</v>
      </c>
      <c r="O1586">
        <v>117</v>
      </c>
    </row>
    <row r="1587" spans="1:15">
      <c r="A1587" t="s">
        <v>53</v>
      </c>
      <c r="B1587" s="34">
        <v>40007</v>
      </c>
      <c r="C1587">
        <v>2</v>
      </c>
      <c r="D1587">
        <v>1.27294</v>
      </c>
      <c r="E1587">
        <v>1.25604</v>
      </c>
      <c r="F1587">
        <v>1.6899999999999998E-2</v>
      </c>
      <c r="G1587">
        <v>77.5</v>
      </c>
      <c r="H1587">
        <v>-0.1004304</v>
      </c>
      <c r="I1587">
        <v>-3.1110599999999999E-2</v>
      </c>
      <c r="J1587">
        <v>1.6899999999999998E-2</v>
      </c>
      <c r="K1587">
        <v>6.4910700000000002E-2</v>
      </c>
      <c r="L1587">
        <v>0.1342304</v>
      </c>
      <c r="M1587">
        <v>9.1553399999999993E-2</v>
      </c>
      <c r="N1587">
        <v>8.3820000000000006E-3</v>
      </c>
      <c r="O1587">
        <v>117</v>
      </c>
    </row>
    <row r="1588" spans="1:15">
      <c r="A1588" t="s">
        <v>53</v>
      </c>
      <c r="B1588" s="34">
        <v>40007</v>
      </c>
      <c r="C1588">
        <v>3</v>
      </c>
      <c r="D1588">
        <v>1.242666</v>
      </c>
      <c r="E1588">
        <v>1.238402</v>
      </c>
      <c r="F1588">
        <v>4.2633999999999997E-3</v>
      </c>
      <c r="G1588">
        <v>75.5</v>
      </c>
      <c r="H1588">
        <v>-0.1130671</v>
      </c>
      <c r="I1588">
        <v>-4.3747300000000003E-2</v>
      </c>
      <c r="J1588">
        <v>4.2633999999999997E-3</v>
      </c>
      <c r="K1588">
        <v>5.2274000000000001E-2</v>
      </c>
      <c r="L1588">
        <v>0.1215938</v>
      </c>
      <c r="M1588">
        <v>9.1553399999999993E-2</v>
      </c>
      <c r="N1588">
        <v>8.3820000000000006E-3</v>
      </c>
      <c r="O1588">
        <v>117</v>
      </c>
    </row>
    <row r="1589" spans="1:15">
      <c r="A1589" t="s">
        <v>53</v>
      </c>
      <c r="B1589" s="34">
        <v>40007</v>
      </c>
      <c r="C1589">
        <v>4</v>
      </c>
      <c r="D1589">
        <v>1.2013689999999999</v>
      </c>
      <c r="E1589">
        <v>1.2001189999999999</v>
      </c>
      <c r="F1589">
        <v>1.2495E-3</v>
      </c>
      <c r="G1589">
        <v>74</v>
      </c>
      <c r="H1589">
        <v>-0.1160809</v>
      </c>
      <c r="I1589">
        <v>-4.67611E-2</v>
      </c>
      <c r="J1589">
        <v>1.2495E-3</v>
      </c>
      <c r="K1589">
        <v>4.9260199999999997E-2</v>
      </c>
      <c r="L1589">
        <v>0.11858</v>
      </c>
      <c r="M1589">
        <v>9.1553399999999993E-2</v>
      </c>
      <c r="N1589">
        <v>8.3820000000000006E-3</v>
      </c>
      <c r="O1589">
        <v>117</v>
      </c>
    </row>
    <row r="1590" spans="1:15">
      <c r="A1590" t="s">
        <v>53</v>
      </c>
      <c r="B1590" s="34">
        <v>40007</v>
      </c>
      <c r="C1590">
        <v>5</v>
      </c>
      <c r="D1590">
        <v>1.2005209999999999</v>
      </c>
      <c r="E1590">
        <v>1.2019629999999999</v>
      </c>
      <c r="F1590">
        <v>-1.4414E-3</v>
      </c>
      <c r="G1590">
        <v>72</v>
      </c>
      <c r="H1590">
        <v>-0.1187718</v>
      </c>
      <c r="I1590">
        <v>-4.9452000000000003E-2</v>
      </c>
      <c r="J1590">
        <v>-1.4414E-3</v>
      </c>
      <c r="K1590">
        <v>4.6569300000000001E-2</v>
      </c>
      <c r="L1590">
        <v>0.11588909999999999</v>
      </c>
      <c r="M1590">
        <v>9.1553399999999993E-2</v>
      </c>
      <c r="N1590">
        <v>8.3820000000000006E-3</v>
      </c>
      <c r="O1590">
        <v>117</v>
      </c>
    </row>
    <row r="1591" spans="1:15">
      <c r="A1591" t="s">
        <v>53</v>
      </c>
      <c r="B1591" s="34">
        <v>40007</v>
      </c>
      <c r="C1591">
        <v>6</v>
      </c>
      <c r="D1591">
        <v>1.2643949999999999</v>
      </c>
      <c r="E1591">
        <v>1.29636</v>
      </c>
      <c r="F1591">
        <v>-3.1964399999999997E-2</v>
      </c>
      <c r="G1591">
        <v>70</v>
      </c>
      <c r="H1591">
        <v>-0.14929480000000001</v>
      </c>
      <c r="I1591">
        <v>-7.9975099999999993E-2</v>
      </c>
      <c r="J1591">
        <v>-3.1964399999999997E-2</v>
      </c>
      <c r="K1591">
        <v>1.6046299999999999E-2</v>
      </c>
      <c r="L1591">
        <v>8.5365999999999997E-2</v>
      </c>
      <c r="M1591">
        <v>9.1553399999999993E-2</v>
      </c>
      <c r="N1591">
        <v>8.3820000000000006E-3</v>
      </c>
      <c r="O1591">
        <v>117</v>
      </c>
    </row>
    <row r="1592" spans="1:15">
      <c r="A1592" t="s">
        <v>53</v>
      </c>
      <c r="B1592" s="34">
        <v>40007</v>
      </c>
      <c r="C1592">
        <v>7</v>
      </c>
      <c r="D1592">
        <v>1.1859999999999999</v>
      </c>
      <c r="E1592">
        <v>1.209039</v>
      </c>
      <c r="F1592">
        <v>-2.30391E-2</v>
      </c>
      <c r="G1592">
        <v>69</v>
      </c>
      <c r="H1592">
        <v>-0.14036950000000001</v>
      </c>
      <c r="I1592">
        <v>-7.1049799999999996E-2</v>
      </c>
      <c r="J1592">
        <v>-2.30391E-2</v>
      </c>
      <c r="K1592">
        <v>2.49716E-2</v>
      </c>
      <c r="L1592">
        <v>9.4291299999999995E-2</v>
      </c>
      <c r="M1592">
        <v>9.1553399999999993E-2</v>
      </c>
      <c r="N1592">
        <v>8.3820000000000006E-3</v>
      </c>
      <c r="O1592">
        <v>117</v>
      </c>
    </row>
    <row r="1593" spans="1:15">
      <c r="A1593" t="s">
        <v>53</v>
      </c>
      <c r="B1593" s="34">
        <v>40007</v>
      </c>
      <c r="C1593">
        <v>8</v>
      </c>
      <c r="D1593">
        <v>1.252861</v>
      </c>
      <c r="E1593">
        <v>1.2785470000000001</v>
      </c>
      <c r="F1593">
        <v>-2.56861E-2</v>
      </c>
      <c r="G1593">
        <v>72</v>
      </c>
      <c r="H1593">
        <v>-0.14301649999999999</v>
      </c>
      <c r="I1593">
        <v>-7.3696700000000004E-2</v>
      </c>
      <c r="J1593">
        <v>-2.56861E-2</v>
      </c>
      <c r="K1593">
        <v>2.23246E-2</v>
      </c>
      <c r="L1593">
        <v>9.1644400000000001E-2</v>
      </c>
      <c r="M1593">
        <v>9.1553399999999993E-2</v>
      </c>
      <c r="N1593">
        <v>8.3820000000000006E-3</v>
      </c>
      <c r="O1593">
        <v>117</v>
      </c>
    </row>
    <row r="1594" spans="1:15">
      <c r="A1594" t="s">
        <v>53</v>
      </c>
      <c r="B1594" s="34">
        <v>40007</v>
      </c>
      <c r="C1594">
        <v>9</v>
      </c>
      <c r="D1594">
        <v>1.7596830000000001</v>
      </c>
      <c r="E1594">
        <v>1.7101599999999999</v>
      </c>
      <c r="F1594">
        <v>4.9523299999999999E-2</v>
      </c>
      <c r="G1594">
        <v>76.5</v>
      </c>
      <c r="H1594">
        <v>-6.7807199999999998E-2</v>
      </c>
      <c r="I1594">
        <v>1.5126E-3</v>
      </c>
      <c r="J1594">
        <v>4.9523299999999999E-2</v>
      </c>
      <c r="K1594">
        <v>9.7533900000000007E-2</v>
      </c>
      <c r="L1594">
        <v>0.16685369999999999</v>
      </c>
      <c r="M1594">
        <v>9.1553399999999993E-2</v>
      </c>
      <c r="N1594">
        <v>8.3820000000000006E-3</v>
      </c>
      <c r="O1594">
        <v>117</v>
      </c>
    </row>
    <row r="1595" spans="1:15">
      <c r="A1595" t="s">
        <v>53</v>
      </c>
      <c r="B1595" s="34">
        <v>40007</v>
      </c>
      <c r="C1595">
        <v>10</v>
      </c>
      <c r="D1595">
        <v>2.048378</v>
      </c>
      <c r="E1595">
        <v>2.0293049999999999</v>
      </c>
      <c r="F1595">
        <v>1.9074000000000001E-2</v>
      </c>
      <c r="G1595">
        <v>78.5</v>
      </c>
      <c r="H1595">
        <v>-9.8256399999999994E-2</v>
      </c>
      <c r="I1595">
        <v>-2.89366E-2</v>
      </c>
      <c r="J1595">
        <v>1.9074000000000001E-2</v>
      </c>
      <c r="K1595">
        <v>6.7084699999999997E-2</v>
      </c>
      <c r="L1595">
        <v>0.13640450000000001</v>
      </c>
      <c r="M1595">
        <v>9.1553399999999993E-2</v>
      </c>
      <c r="N1595">
        <v>8.3820000000000006E-3</v>
      </c>
      <c r="O1595">
        <v>117</v>
      </c>
    </row>
    <row r="1596" spans="1:15">
      <c r="A1596" t="s">
        <v>53</v>
      </c>
      <c r="B1596" s="34">
        <v>40007</v>
      </c>
      <c r="C1596">
        <v>11</v>
      </c>
      <c r="D1596">
        <v>2.3453729999999999</v>
      </c>
      <c r="E1596">
        <v>2.383051</v>
      </c>
      <c r="F1596">
        <v>-3.76779E-2</v>
      </c>
      <c r="G1596">
        <v>81.5</v>
      </c>
      <c r="H1596">
        <v>-0.15500839999999999</v>
      </c>
      <c r="I1596">
        <v>-8.5688600000000004E-2</v>
      </c>
      <c r="J1596">
        <v>-3.76779E-2</v>
      </c>
      <c r="K1596">
        <v>1.03327E-2</v>
      </c>
      <c r="L1596">
        <v>7.9652500000000001E-2</v>
      </c>
      <c r="M1596">
        <v>9.1553399999999993E-2</v>
      </c>
      <c r="N1596">
        <v>8.3820000000000006E-3</v>
      </c>
      <c r="O1596">
        <v>117</v>
      </c>
    </row>
    <row r="1597" spans="1:15">
      <c r="A1597" t="s">
        <v>53</v>
      </c>
      <c r="B1597" s="34">
        <v>40007</v>
      </c>
      <c r="C1597">
        <v>12</v>
      </c>
      <c r="D1597">
        <v>2.4506540000000001</v>
      </c>
      <c r="E1597">
        <v>2.4659219999999999</v>
      </c>
      <c r="F1597">
        <v>-1.52684E-2</v>
      </c>
      <c r="G1597">
        <v>84.5</v>
      </c>
      <c r="H1597">
        <v>-0.13259879999999999</v>
      </c>
      <c r="I1597">
        <v>-6.3279000000000002E-2</v>
      </c>
      <c r="J1597">
        <v>-1.52684E-2</v>
      </c>
      <c r="K1597">
        <v>3.2742300000000002E-2</v>
      </c>
      <c r="L1597">
        <v>0.1020621</v>
      </c>
      <c r="M1597">
        <v>9.1553399999999993E-2</v>
      </c>
      <c r="N1597">
        <v>8.3820000000000006E-3</v>
      </c>
      <c r="O1597">
        <v>117</v>
      </c>
    </row>
    <row r="1598" spans="1:15">
      <c r="A1598" t="s">
        <v>53</v>
      </c>
      <c r="B1598" s="34">
        <v>40007</v>
      </c>
      <c r="C1598">
        <v>13</v>
      </c>
      <c r="D1598">
        <v>2.5239050000000001</v>
      </c>
      <c r="E1598">
        <v>2.5758679999999998</v>
      </c>
      <c r="F1598">
        <v>-5.1963500000000003E-2</v>
      </c>
      <c r="G1598">
        <v>87.5</v>
      </c>
      <c r="H1598">
        <v>-0.1692939</v>
      </c>
      <c r="I1598">
        <v>-9.9974199999999999E-2</v>
      </c>
      <c r="J1598">
        <v>-5.1963500000000003E-2</v>
      </c>
      <c r="K1598">
        <v>-3.9528000000000002E-3</v>
      </c>
      <c r="L1598">
        <v>6.5366900000000006E-2</v>
      </c>
      <c r="M1598">
        <v>9.1553399999999993E-2</v>
      </c>
      <c r="N1598">
        <v>8.3820000000000006E-3</v>
      </c>
      <c r="O1598">
        <v>117</v>
      </c>
    </row>
    <row r="1599" spans="1:15">
      <c r="A1599" t="s">
        <v>53</v>
      </c>
      <c r="B1599" s="34">
        <v>40007</v>
      </c>
      <c r="C1599">
        <v>14</v>
      </c>
      <c r="D1599">
        <v>2.6139960000000002</v>
      </c>
      <c r="E1599">
        <v>2.7248800000000002</v>
      </c>
      <c r="F1599">
        <v>-0.11088430000000001</v>
      </c>
      <c r="G1599">
        <v>89.5</v>
      </c>
      <c r="H1599">
        <v>-0.2282148</v>
      </c>
      <c r="I1599">
        <v>-0.15889500000000001</v>
      </c>
      <c r="J1599">
        <v>-0.11088430000000001</v>
      </c>
      <c r="K1599">
        <v>-6.2873700000000005E-2</v>
      </c>
      <c r="L1599">
        <v>6.4460999999999997E-3</v>
      </c>
      <c r="M1599">
        <v>9.1553399999999993E-2</v>
      </c>
      <c r="N1599">
        <v>8.3820000000000006E-3</v>
      </c>
      <c r="O1599">
        <v>117</v>
      </c>
    </row>
    <row r="1600" spans="1:15">
      <c r="A1600" t="s">
        <v>53</v>
      </c>
      <c r="B1600" s="34">
        <v>40007</v>
      </c>
      <c r="C1600">
        <v>15</v>
      </c>
      <c r="D1600">
        <v>2.6791239999999998</v>
      </c>
      <c r="E1600">
        <v>2.3355899999999998</v>
      </c>
      <c r="F1600">
        <v>0.34353470000000003</v>
      </c>
      <c r="G1600">
        <v>91.5</v>
      </c>
      <c r="H1600">
        <v>0.2262043</v>
      </c>
      <c r="I1600">
        <v>0.29552400000000001</v>
      </c>
      <c r="J1600">
        <v>0.34353470000000003</v>
      </c>
      <c r="K1600">
        <v>0.39154539999999999</v>
      </c>
      <c r="L1600">
        <v>0.46086510000000003</v>
      </c>
      <c r="M1600">
        <v>9.1553399999999993E-2</v>
      </c>
      <c r="N1600">
        <v>8.3820000000000006E-3</v>
      </c>
      <c r="O1600">
        <v>117</v>
      </c>
    </row>
    <row r="1601" spans="1:15">
      <c r="A1601" t="s">
        <v>53</v>
      </c>
      <c r="B1601" s="34">
        <v>40007</v>
      </c>
      <c r="C1601">
        <v>16</v>
      </c>
      <c r="D1601">
        <v>2.7184699999999999</v>
      </c>
      <c r="E1601">
        <v>2.4532980000000002</v>
      </c>
      <c r="F1601">
        <v>0.26517200000000002</v>
      </c>
      <c r="G1601">
        <v>93</v>
      </c>
      <c r="H1601">
        <v>0.14784149999999999</v>
      </c>
      <c r="I1601">
        <v>0.2171613</v>
      </c>
      <c r="J1601">
        <v>0.26517200000000002</v>
      </c>
      <c r="K1601">
        <v>0.31318269999999998</v>
      </c>
      <c r="L1601">
        <v>0.38250240000000002</v>
      </c>
      <c r="M1601">
        <v>9.1553399999999993E-2</v>
      </c>
      <c r="N1601">
        <v>8.3820000000000006E-3</v>
      </c>
      <c r="O1601">
        <v>117</v>
      </c>
    </row>
    <row r="1602" spans="1:15">
      <c r="A1602" t="s">
        <v>53</v>
      </c>
      <c r="B1602" s="34">
        <v>40007</v>
      </c>
      <c r="C1602">
        <v>17</v>
      </c>
      <c r="D1602">
        <v>2.5967500000000001</v>
      </c>
      <c r="E1602">
        <v>2.2345259999999998</v>
      </c>
      <c r="F1602">
        <v>0.36222369999999998</v>
      </c>
      <c r="G1602">
        <v>94</v>
      </c>
      <c r="H1602">
        <v>0.24489330000000001</v>
      </c>
      <c r="I1602">
        <v>0.31421310000000002</v>
      </c>
      <c r="J1602">
        <v>0.36222369999999998</v>
      </c>
      <c r="K1602">
        <v>0.4102344</v>
      </c>
      <c r="L1602">
        <v>0.47955419999999999</v>
      </c>
      <c r="M1602">
        <v>9.1553399999999993E-2</v>
      </c>
      <c r="N1602">
        <v>8.3820000000000006E-3</v>
      </c>
      <c r="O1602">
        <v>117</v>
      </c>
    </row>
    <row r="1603" spans="1:15">
      <c r="A1603" t="s">
        <v>53</v>
      </c>
      <c r="B1603" s="34">
        <v>40007</v>
      </c>
      <c r="C1603">
        <v>18</v>
      </c>
      <c r="D1603">
        <v>2.506068</v>
      </c>
      <c r="E1603">
        <v>2.1675460000000002</v>
      </c>
      <c r="F1603">
        <v>0.33852139999999997</v>
      </c>
      <c r="G1603">
        <v>95</v>
      </c>
      <c r="H1603">
        <v>0.221191</v>
      </c>
      <c r="I1603">
        <v>0.29051070000000001</v>
      </c>
      <c r="J1603">
        <v>0.33852139999999997</v>
      </c>
      <c r="K1603">
        <v>0.38653209999999999</v>
      </c>
      <c r="L1603">
        <v>0.45585179999999997</v>
      </c>
      <c r="M1603">
        <v>9.1553399999999993E-2</v>
      </c>
      <c r="N1603">
        <v>8.3820000000000006E-3</v>
      </c>
      <c r="O1603">
        <v>117</v>
      </c>
    </row>
    <row r="1604" spans="1:15">
      <c r="A1604" t="s">
        <v>53</v>
      </c>
      <c r="B1604" s="34">
        <v>40007</v>
      </c>
      <c r="C1604">
        <v>19</v>
      </c>
      <c r="D1604">
        <v>2.3839929999999998</v>
      </c>
      <c r="E1604">
        <v>3.1329889999999998</v>
      </c>
      <c r="F1604">
        <v>-0.74899539999999998</v>
      </c>
      <c r="G1604">
        <v>95</v>
      </c>
      <c r="H1604">
        <v>-0.86632580000000003</v>
      </c>
      <c r="I1604">
        <v>-0.79700599999999999</v>
      </c>
      <c r="J1604">
        <v>-0.74899539999999998</v>
      </c>
      <c r="K1604">
        <v>-0.70098470000000002</v>
      </c>
      <c r="L1604">
        <v>-0.63166489999999997</v>
      </c>
      <c r="M1604">
        <v>9.1553399999999993E-2</v>
      </c>
      <c r="N1604">
        <v>8.3820000000000006E-3</v>
      </c>
      <c r="O1604">
        <v>117</v>
      </c>
    </row>
    <row r="1605" spans="1:15">
      <c r="A1605" t="s">
        <v>53</v>
      </c>
      <c r="B1605" s="34">
        <v>40007</v>
      </c>
      <c r="C1605">
        <v>20</v>
      </c>
      <c r="D1605">
        <v>2.3479670000000001</v>
      </c>
      <c r="E1605">
        <v>2.5254219999999998</v>
      </c>
      <c r="F1605">
        <v>-0.1774551</v>
      </c>
      <c r="G1605">
        <v>93.5</v>
      </c>
      <c r="H1605">
        <v>-0.29478549999999998</v>
      </c>
      <c r="I1605">
        <v>-0.22546569999999999</v>
      </c>
      <c r="J1605">
        <v>-0.1774551</v>
      </c>
      <c r="K1605">
        <v>-0.12944439999999999</v>
      </c>
      <c r="L1605">
        <v>-6.01246E-2</v>
      </c>
      <c r="M1605">
        <v>9.1553399999999993E-2</v>
      </c>
      <c r="N1605">
        <v>8.3820000000000006E-3</v>
      </c>
      <c r="O1605">
        <v>117</v>
      </c>
    </row>
    <row r="1606" spans="1:15">
      <c r="A1606" t="s">
        <v>53</v>
      </c>
      <c r="B1606" s="34">
        <v>40007</v>
      </c>
      <c r="C1606">
        <v>21</v>
      </c>
      <c r="D1606">
        <v>2.2658019999999999</v>
      </c>
      <c r="E1606">
        <v>2.2571850000000002</v>
      </c>
      <c r="F1606">
        <v>8.6166000000000003E-3</v>
      </c>
      <c r="G1606">
        <v>91</v>
      </c>
      <c r="H1606">
        <v>-0.1087139</v>
      </c>
      <c r="I1606">
        <v>-3.9394100000000001E-2</v>
      </c>
      <c r="J1606">
        <v>8.6166000000000003E-3</v>
      </c>
      <c r="K1606">
        <v>5.6627200000000003E-2</v>
      </c>
      <c r="L1606">
        <v>0.125947</v>
      </c>
      <c r="M1606">
        <v>9.1553399999999993E-2</v>
      </c>
      <c r="N1606">
        <v>8.3820000000000006E-3</v>
      </c>
      <c r="O1606">
        <v>117</v>
      </c>
    </row>
    <row r="1607" spans="1:15">
      <c r="A1607" t="s">
        <v>53</v>
      </c>
      <c r="B1607" s="34">
        <v>40007</v>
      </c>
      <c r="C1607">
        <v>22</v>
      </c>
      <c r="D1607">
        <v>2.0918939999999999</v>
      </c>
      <c r="E1607">
        <v>2.039866</v>
      </c>
      <c r="F1607">
        <v>5.2027299999999999E-2</v>
      </c>
      <c r="G1607">
        <v>88.5</v>
      </c>
      <c r="H1607">
        <v>-6.5303200000000006E-2</v>
      </c>
      <c r="I1607">
        <v>4.0166000000000004E-3</v>
      </c>
      <c r="J1607">
        <v>5.2027299999999999E-2</v>
      </c>
      <c r="K1607">
        <v>0.1000379</v>
      </c>
      <c r="L1607">
        <v>0.1693577</v>
      </c>
      <c r="M1607">
        <v>9.1553399999999993E-2</v>
      </c>
      <c r="N1607">
        <v>8.3820000000000006E-3</v>
      </c>
      <c r="O1607">
        <v>117</v>
      </c>
    </row>
    <row r="1608" spans="1:15">
      <c r="A1608" t="s">
        <v>53</v>
      </c>
      <c r="B1608" s="34">
        <v>40007</v>
      </c>
      <c r="C1608">
        <v>23</v>
      </c>
      <c r="D1608">
        <v>1.729454</v>
      </c>
      <c r="E1608">
        <v>1.7170259999999999</v>
      </c>
      <c r="F1608">
        <v>1.24277E-2</v>
      </c>
      <c r="G1608">
        <v>86</v>
      </c>
      <c r="H1608">
        <v>-0.1049028</v>
      </c>
      <c r="I1608">
        <v>-3.5582999999999997E-2</v>
      </c>
      <c r="J1608">
        <v>1.24277E-2</v>
      </c>
      <c r="K1608">
        <v>6.04383E-2</v>
      </c>
      <c r="L1608">
        <v>0.12975809999999999</v>
      </c>
      <c r="M1608">
        <v>9.1553399999999993E-2</v>
      </c>
      <c r="N1608">
        <v>8.3820000000000006E-3</v>
      </c>
      <c r="O1608">
        <v>117</v>
      </c>
    </row>
    <row r="1609" spans="1:15">
      <c r="A1609" t="s">
        <v>53</v>
      </c>
      <c r="B1609" s="34">
        <v>40007</v>
      </c>
      <c r="C1609">
        <v>24</v>
      </c>
      <c r="D1609">
        <v>1.478602</v>
      </c>
      <c r="E1609">
        <v>1.4717579999999999</v>
      </c>
      <c r="F1609">
        <v>6.8440999999999997E-3</v>
      </c>
      <c r="G1609">
        <v>83</v>
      </c>
      <c r="H1609">
        <v>-0.1104863</v>
      </c>
      <c r="I1609">
        <v>-4.1166500000000002E-2</v>
      </c>
      <c r="J1609">
        <v>6.8440999999999997E-3</v>
      </c>
      <c r="K1609">
        <v>5.4854800000000002E-2</v>
      </c>
      <c r="L1609">
        <v>0.1241746</v>
      </c>
      <c r="M1609">
        <v>9.1553399999999993E-2</v>
      </c>
      <c r="N1609">
        <v>8.3820000000000006E-3</v>
      </c>
      <c r="O1609">
        <v>117</v>
      </c>
    </row>
    <row r="1610" spans="1:15">
      <c r="A1610" t="s">
        <v>53</v>
      </c>
      <c r="B1610" s="34">
        <v>40008</v>
      </c>
      <c r="C1610">
        <v>1</v>
      </c>
      <c r="D1610">
        <v>1.288438</v>
      </c>
      <c r="E1610">
        <v>1.2922149999999999</v>
      </c>
      <c r="F1610">
        <v>-3.7769000000000001E-3</v>
      </c>
      <c r="G1610">
        <v>80.5</v>
      </c>
      <c r="H1610">
        <v>-0.1211073</v>
      </c>
      <c r="I1610">
        <v>-5.17875E-2</v>
      </c>
      <c r="J1610">
        <v>-3.7769000000000001E-3</v>
      </c>
      <c r="K1610">
        <v>4.4233799999999997E-2</v>
      </c>
      <c r="L1610">
        <v>0.1135536</v>
      </c>
      <c r="M1610">
        <v>9.1553399999999993E-2</v>
      </c>
      <c r="N1610">
        <v>8.3820000000000006E-3</v>
      </c>
      <c r="O1610">
        <v>117</v>
      </c>
    </row>
    <row r="1611" spans="1:15">
      <c r="A1611" t="s">
        <v>53</v>
      </c>
      <c r="B1611" s="34">
        <v>40008</v>
      </c>
      <c r="C1611">
        <v>2</v>
      </c>
      <c r="D1611">
        <v>1.266947</v>
      </c>
      <c r="E1611">
        <v>1.262165</v>
      </c>
      <c r="F1611">
        <v>4.7822999999999997E-3</v>
      </c>
      <c r="G1611">
        <v>78</v>
      </c>
      <c r="H1611">
        <v>-0.1125481</v>
      </c>
      <c r="I1611">
        <v>-4.3228299999999997E-2</v>
      </c>
      <c r="J1611">
        <v>4.7822999999999997E-3</v>
      </c>
      <c r="K1611">
        <v>5.2793E-2</v>
      </c>
      <c r="L1611">
        <v>0.12211279999999999</v>
      </c>
      <c r="M1611">
        <v>9.1553399999999993E-2</v>
      </c>
      <c r="N1611">
        <v>8.3820000000000006E-3</v>
      </c>
      <c r="O1611">
        <v>117</v>
      </c>
    </row>
    <row r="1612" spans="1:15">
      <c r="A1612" t="s">
        <v>53</v>
      </c>
      <c r="B1612" s="34">
        <v>40008</v>
      </c>
      <c r="C1612">
        <v>3</v>
      </c>
      <c r="D1612">
        <v>1.242666</v>
      </c>
      <c r="E1612">
        <v>1.251525</v>
      </c>
      <c r="F1612">
        <v>-8.8588999999999994E-3</v>
      </c>
      <c r="G1612">
        <v>75.5</v>
      </c>
      <c r="H1612">
        <v>-0.12618940000000001</v>
      </c>
      <c r="I1612">
        <v>-5.6869599999999999E-2</v>
      </c>
      <c r="J1612">
        <v>-8.8588999999999994E-3</v>
      </c>
      <c r="K1612">
        <v>3.9151699999999998E-2</v>
      </c>
      <c r="L1612">
        <v>0.1084715</v>
      </c>
      <c r="M1612">
        <v>9.1553399999999993E-2</v>
      </c>
      <c r="N1612">
        <v>8.3820000000000006E-3</v>
      </c>
      <c r="O1612">
        <v>117</v>
      </c>
    </row>
    <row r="1613" spans="1:15">
      <c r="A1613" t="s">
        <v>53</v>
      </c>
      <c r="B1613" s="34">
        <v>40008</v>
      </c>
      <c r="C1613">
        <v>4</v>
      </c>
      <c r="D1613">
        <v>1.2066600000000001</v>
      </c>
      <c r="E1613">
        <v>1.220351</v>
      </c>
      <c r="F1613">
        <v>-1.3690799999999999E-2</v>
      </c>
      <c r="G1613">
        <v>73.5</v>
      </c>
      <c r="H1613">
        <v>-0.1310212</v>
      </c>
      <c r="I1613">
        <v>-6.1701499999999999E-2</v>
      </c>
      <c r="J1613">
        <v>-1.3690799999999999E-2</v>
      </c>
      <c r="K1613">
        <v>3.43199E-2</v>
      </c>
      <c r="L1613">
        <v>0.1036396</v>
      </c>
      <c r="M1613">
        <v>9.1553399999999993E-2</v>
      </c>
      <c r="N1613">
        <v>8.3820000000000006E-3</v>
      </c>
      <c r="O1613">
        <v>117</v>
      </c>
    </row>
    <row r="1614" spans="1:15">
      <c r="A1614" t="s">
        <v>53</v>
      </c>
      <c r="B1614" s="34">
        <v>40008</v>
      </c>
      <c r="C1614">
        <v>5</v>
      </c>
      <c r="D1614">
        <v>1.2121710000000001</v>
      </c>
      <c r="E1614">
        <v>1.2256290000000001</v>
      </c>
      <c r="F1614">
        <v>-1.34582E-2</v>
      </c>
      <c r="G1614">
        <v>72.5</v>
      </c>
      <c r="H1614">
        <v>-0.13078870000000001</v>
      </c>
      <c r="I1614">
        <v>-6.14689E-2</v>
      </c>
      <c r="J1614">
        <v>-1.34582E-2</v>
      </c>
      <c r="K1614">
        <v>3.4552399999999997E-2</v>
      </c>
      <c r="L1614">
        <v>0.1038722</v>
      </c>
      <c r="M1614">
        <v>9.1553399999999993E-2</v>
      </c>
      <c r="N1614">
        <v>8.3820000000000006E-3</v>
      </c>
      <c r="O1614">
        <v>117</v>
      </c>
    </row>
    <row r="1615" spans="1:15">
      <c r="A1615" t="s">
        <v>53</v>
      </c>
      <c r="B1615" s="34">
        <v>40008</v>
      </c>
      <c r="C1615">
        <v>6</v>
      </c>
      <c r="D1615">
        <v>1.2767949999999999</v>
      </c>
      <c r="E1615">
        <v>1.319782</v>
      </c>
      <c r="F1615">
        <v>-4.2987400000000002E-2</v>
      </c>
      <c r="G1615">
        <v>71</v>
      </c>
      <c r="H1615">
        <v>-0.16031790000000001</v>
      </c>
      <c r="I1615">
        <v>-9.0998099999999998E-2</v>
      </c>
      <c r="J1615">
        <v>-4.2987400000000002E-2</v>
      </c>
      <c r="K1615">
        <v>5.0232000000000002E-3</v>
      </c>
      <c r="L1615">
        <v>7.4343000000000006E-2</v>
      </c>
      <c r="M1615">
        <v>9.1553399999999993E-2</v>
      </c>
      <c r="N1615">
        <v>8.3820000000000006E-3</v>
      </c>
      <c r="O1615">
        <v>117</v>
      </c>
    </row>
    <row r="1616" spans="1:15">
      <c r="A1616" t="s">
        <v>53</v>
      </c>
      <c r="B1616" s="34">
        <v>40008</v>
      </c>
      <c r="C1616">
        <v>7</v>
      </c>
      <c r="D1616">
        <v>1.183219</v>
      </c>
      <c r="E1616">
        <v>1.231643</v>
      </c>
      <c r="F1616">
        <v>-4.8423800000000003E-2</v>
      </c>
      <c r="G1616">
        <v>73</v>
      </c>
      <c r="H1616">
        <v>-0.16575419999999999</v>
      </c>
      <c r="I1616">
        <v>-9.6434400000000003E-2</v>
      </c>
      <c r="J1616">
        <v>-4.8423800000000003E-2</v>
      </c>
      <c r="K1616">
        <v>-4.1310000000000001E-4</v>
      </c>
      <c r="L1616">
        <v>6.8906700000000001E-2</v>
      </c>
      <c r="M1616">
        <v>9.1553399999999993E-2</v>
      </c>
      <c r="N1616">
        <v>8.3820000000000006E-3</v>
      </c>
      <c r="O1616">
        <v>117</v>
      </c>
    </row>
    <row r="1617" spans="1:15">
      <c r="A1617" t="s">
        <v>53</v>
      </c>
      <c r="B1617" s="34">
        <v>40008</v>
      </c>
      <c r="C1617">
        <v>8</v>
      </c>
      <c r="D1617">
        <v>1.331717</v>
      </c>
      <c r="E1617">
        <v>1.3356170000000001</v>
      </c>
      <c r="F1617">
        <v>-3.8999E-3</v>
      </c>
      <c r="G1617">
        <v>77.5</v>
      </c>
      <c r="H1617">
        <v>-0.1212304</v>
      </c>
      <c r="I1617">
        <v>-5.1910600000000001E-2</v>
      </c>
      <c r="J1617">
        <v>-3.8999E-3</v>
      </c>
      <c r="K1617">
        <v>4.4110700000000003E-2</v>
      </c>
      <c r="L1617">
        <v>0.1134305</v>
      </c>
      <c r="M1617">
        <v>9.1553399999999993E-2</v>
      </c>
      <c r="N1617">
        <v>8.3820000000000006E-3</v>
      </c>
      <c r="O1617">
        <v>117</v>
      </c>
    </row>
    <row r="1618" spans="1:15">
      <c r="A1618" t="s">
        <v>53</v>
      </c>
      <c r="B1618" s="34">
        <v>40008</v>
      </c>
      <c r="C1618">
        <v>9</v>
      </c>
      <c r="D1618">
        <v>1.913573</v>
      </c>
      <c r="E1618">
        <v>1.9205620000000001</v>
      </c>
      <c r="F1618">
        <v>-6.9895000000000001E-3</v>
      </c>
      <c r="G1618">
        <v>83.5</v>
      </c>
      <c r="H1618">
        <v>-0.1243199</v>
      </c>
      <c r="I1618">
        <v>-5.5000100000000003E-2</v>
      </c>
      <c r="J1618">
        <v>-6.9895000000000001E-3</v>
      </c>
      <c r="K1618">
        <v>4.1021200000000001E-2</v>
      </c>
      <c r="L1618">
        <v>0.11034099999999999</v>
      </c>
      <c r="M1618">
        <v>9.1553399999999993E-2</v>
      </c>
      <c r="N1618">
        <v>8.3820000000000006E-3</v>
      </c>
      <c r="O1618">
        <v>117</v>
      </c>
    </row>
    <row r="1619" spans="1:15">
      <c r="A1619" t="s">
        <v>53</v>
      </c>
      <c r="B1619" s="34">
        <v>40008</v>
      </c>
      <c r="C1619">
        <v>10</v>
      </c>
      <c r="D1619">
        <v>2.2603070000000001</v>
      </c>
      <c r="E1619">
        <v>2.3146819999999999</v>
      </c>
      <c r="F1619">
        <v>-5.4375100000000003E-2</v>
      </c>
      <c r="G1619">
        <v>86</v>
      </c>
      <c r="H1619">
        <v>-0.17170550000000001</v>
      </c>
      <c r="I1619">
        <v>-0.1023857</v>
      </c>
      <c r="J1619">
        <v>-5.4375100000000003E-2</v>
      </c>
      <c r="K1619">
        <v>-6.3644000000000001E-3</v>
      </c>
      <c r="L1619">
        <v>6.2955399999999995E-2</v>
      </c>
      <c r="M1619">
        <v>9.1553399999999993E-2</v>
      </c>
      <c r="N1619">
        <v>8.3820000000000006E-3</v>
      </c>
      <c r="O1619">
        <v>117</v>
      </c>
    </row>
    <row r="1620" spans="1:15">
      <c r="A1620" t="s">
        <v>53</v>
      </c>
      <c r="B1620" s="34">
        <v>40008</v>
      </c>
      <c r="C1620">
        <v>11</v>
      </c>
      <c r="D1620">
        <v>2.6347480000000001</v>
      </c>
      <c r="E1620">
        <v>2.6598069999999998</v>
      </c>
      <c r="F1620">
        <v>-2.50593E-2</v>
      </c>
      <c r="G1620">
        <v>89.5</v>
      </c>
      <c r="H1620">
        <v>-0.14238970000000001</v>
      </c>
      <c r="I1620">
        <v>-7.3069899999999993E-2</v>
      </c>
      <c r="J1620">
        <v>-2.50593E-2</v>
      </c>
      <c r="K1620">
        <v>2.29514E-2</v>
      </c>
      <c r="L1620">
        <v>9.2271199999999998E-2</v>
      </c>
      <c r="M1620">
        <v>9.1553399999999993E-2</v>
      </c>
      <c r="N1620">
        <v>8.3820000000000006E-3</v>
      </c>
      <c r="O1620">
        <v>117</v>
      </c>
    </row>
    <row r="1621" spans="1:15">
      <c r="A1621" t="s">
        <v>53</v>
      </c>
      <c r="B1621" s="34">
        <v>40008</v>
      </c>
      <c r="C1621">
        <v>12</v>
      </c>
      <c r="D1621">
        <v>2.7835969999999999</v>
      </c>
      <c r="E1621">
        <v>2.81901</v>
      </c>
      <c r="F1621">
        <v>-3.5412100000000002E-2</v>
      </c>
      <c r="G1621">
        <v>92.5</v>
      </c>
      <c r="H1621">
        <v>-0.15274260000000001</v>
      </c>
      <c r="I1621">
        <v>-8.3422800000000005E-2</v>
      </c>
      <c r="J1621">
        <v>-3.5412100000000002E-2</v>
      </c>
      <c r="K1621">
        <v>1.25985E-2</v>
      </c>
      <c r="L1621">
        <v>8.1918299999999999E-2</v>
      </c>
      <c r="M1621">
        <v>9.1553399999999993E-2</v>
      </c>
      <c r="N1621">
        <v>8.3820000000000006E-3</v>
      </c>
      <c r="O1621">
        <v>117</v>
      </c>
    </row>
    <row r="1622" spans="1:15">
      <c r="A1622" t="s">
        <v>53</v>
      </c>
      <c r="B1622" s="34">
        <v>40008</v>
      </c>
      <c r="C1622">
        <v>13</v>
      </c>
      <c r="D1622">
        <v>2.8292229999999998</v>
      </c>
      <c r="E1622">
        <v>2.8372350000000002</v>
      </c>
      <c r="F1622">
        <v>-8.0120999999999994E-3</v>
      </c>
      <c r="G1622">
        <v>94.5</v>
      </c>
      <c r="H1622">
        <v>-0.1253425</v>
      </c>
      <c r="I1622">
        <v>-5.6022700000000002E-2</v>
      </c>
      <c r="J1622">
        <v>-8.0120999999999994E-3</v>
      </c>
      <c r="K1622">
        <v>3.9998600000000002E-2</v>
      </c>
      <c r="L1622">
        <v>0.1093184</v>
      </c>
      <c r="M1622">
        <v>9.1553399999999993E-2</v>
      </c>
      <c r="N1622">
        <v>8.3820000000000006E-3</v>
      </c>
      <c r="O1622">
        <v>117</v>
      </c>
    </row>
    <row r="1623" spans="1:15">
      <c r="A1623" t="s">
        <v>53</v>
      </c>
      <c r="B1623" s="34">
        <v>40008</v>
      </c>
      <c r="C1623">
        <v>14</v>
      </c>
      <c r="D1623">
        <v>2.8629790000000002</v>
      </c>
      <c r="E1623">
        <v>2.8802539999999999</v>
      </c>
      <c r="F1623">
        <v>-1.7275100000000002E-2</v>
      </c>
      <c r="G1623">
        <v>95.5</v>
      </c>
      <c r="H1623">
        <v>-0.13460549999999999</v>
      </c>
      <c r="I1623">
        <v>-6.5285800000000005E-2</v>
      </c>
      <c r="J1623">
        <v>-1.7275100000000002E-2</v>
      </c>
      <c r="K1623">
        <v>3.0735599999999998E-2</v>
      </c>
      <c r="L1623">
        <v>0.1000553</v>
      </c>
      <c r="M1623">
        <v>9.1553399999999993E-2</v>
      </c>
      <c r="N1623">
        <v>8.3820000000000006E-3</v>
      </c>
      <c r="O1623">
        <v>117</v>
      </c>
    </row>
    <row r="1624" spans="1:15">
      <c r="A1624" t="s">
        <v>53</v>
      </c>
      <c r="B1624" s="34">
        <v>40008</v>
      </c>
      <c r="C1624">
        <v>15</v>
      </c>
      <c r="D1624">
        <v>2.874098</v>
      </c>
      <c r="E1624">
        <v>2.5821079999999998</v>
      </c>
      <c r="F1624">
        <v>0.29199019999999998</v>
      </c>
      <c r="G1624">
        <v>96.5</v>
      </c>
      <c r="H1624">
        <v>0.1746598</v>
      </c>
      <c r="I1624">
        <v>0.24397959999999999</v>
      </c>
      <c r="J1624">
        <v>0.29199019999999998</v>
      </c>
      <c r="K1624">
        <v>0.34000089999999999</v>
      </c>
      <c r="L1624">
        <v>0.40932069999999998</v>
      </c>
      <c r="M1624">
        <v>9.1553399999999993E-2</v>
      </c>
      <c r="N1624">
        <v>8.3820000000000006E-3</v>
      </c>
      <c r="O1624">
        <v>117</v>
      </c>
    </row>
    <row r="1625" spans="1:15">
      <c r="A1625" t="s">
        <v>53</v>
      </c>
      <c r="B1625" s="34">
        <v>40008</v>
      </c>
      <c r="C1625">
        <v>16</v>
      </c>
      <c r="D1625">
        <v>2.9018380000000001</v>
      </c>
      <c r="E1625">
        <v>2.5645280000000001</v>
      </c>
      <c r="F1625">
        <v>0.33730969999999999</v>
      </c>
      <c r="G1625">
        <v>98.5</v>
      </c>
      <c r="H1625">
        <v>0.21997929999999999</v>
      </c>
      <c r="I1625">
        <v>0.28929909999999998</v>
      </c>
      <c r="J1625">
        <v>0.33730969999999999</v>
      </c>
      <c r="K1625">
        <v>0.38532040000000001</v>
      </c>
      <c r="L1625">
        <v>0.45464019999999999</v>
      </c>
      <c r="M1625">
        <v>9.1553399999999993E-2</v>
      </c>
      <c r="N1625">
        <v>8.3820000000000006E-3</v>
      </c>
      <c r="O1625">
        <v>117</v>
      </c>
    </row>
    <row r="1626" spans="1:15">
      <c r="A1626" t="s">
        <v>53</v>
      </c>
      <c r="B1626" s="34">
        <v>40008</v>
      </c>
      <c r="C1626">
        <v>17</v>
      </c>
      <c r="D1626">
        <v>2.7453750000000001</v>
      </c>
      <c r="E1626">
        <v>2.383181</v>
      </c>
      <c r="F1626">
        <v>0.3621935</v>
      </c>
      <c r="G1626">
        <v>99.5</v>
      </c>
      <c r="H1626">
        <v>0.2448631</v>
      </c>
      <c r="I1626">
        <v>0.31418279999999998</v>
      </c>
      <c r="J1626">
        <v>0.3621935</v>
      </c>
      <c r="K1626">
        <v>0.41020420000000002</v>
      </c>
      <c r="L1626">
        <v>0.4795239</v>
      </c>
      <c r="M1626">
        <v>9.1553399999999993E-2</v>
      </c>
      <c r="N1626">
        <v>8.3820000000000006E-3</v>
      </c>
      <c r="O1626">
        <v>117</v>
      </c>
    </row>
    <row r="1627" spans="1:15">
      <c r="A1627" t="s">
        <v>53</v>
      </c>
      <c r="B1627" s="34">
        <v>40008</v>
      </c>
      <c r="C1627">
        <v>18</v>
      </c>
      <c r="D1627">
        <v>2.6381860000000001</v>
      </c>
      <c r="E1627">
        <v>2.2461139999999999</v>
      </c>
      <c r="F1627">
        <v>0.39207239999999999</v>
      </c>
      <c r="G1627">
        <v>100</v>
      </c>
      <c r="H1627">
        <v>0.27474189999999998</v>
      </c>
      <c r="I1627">
        <v>0.34406170000000003</v>
      </c>
      <c r="J1627">
        <v>0.39207239999999999</v>
      </c>
      <c r="K1627">
        <v>0.4400831</v>
      </c>
      <c r="L1627">
        <v>0.50940280000000004</v>
      </c>
      <c r="M1627">
        <v>9.1553399999999993E-2</v>
      </c>
      <c r="N1627">
        <v>8.3820000000000006E-3</v>
      </c>
      <c r="O1627">
        <v>117</v>
      </c>
    </row>
    <row r="1628" spans="1:15">
      <c r="A1628" t="s">
        <v>53</v>
      </c>
      <c r="B1628" s="34">
        <v>40008</v>
      </c>
      <c r="C1628">
        <v>19</v>
      </c>
      <c r="D1628">
        <v>2.5165649999999999</v>
      </c>
      <c r="E1628">
        <v>2.7209569999999998</v>
      </c>
      <c r="F1628">
        <v>-0.2043913</v>
      </c>
      <c r="G1628">
        <v>100</v>
      </c>
      <c r="H1628">
        <v>-0.3217217</v>
      </c>
      <c r="I1628">
        <v>-0.25240190000000001</v>
      </c>
      <c r="J1628">
        <v>-0.2043913</v>
      </c>
      <c r="K1628">
        <v>-0.15638060000000001</v>
      </c>
      <c r="L1628">
        <v>-8.7060799999999994E-2</v>
      </c>
      <c r="M1628">
        <v>9.1553399999999993E-2</v>
      </c>
      <c r="N1628">
        <v>8.3820000000000006E-3</v>
      </c>
      <c r="O1628">
        <v>117</v>
      </c>
    </row>
    <row r="1629" spans="1:15">
      <c r="A1629" t="s">
        <v>53</v>
      </c>
      <c r="B1629" s="34">
        <v>40008</v>
      </c>
      <c r="C1629">
        <v>20</v>
      </c>
      <c r="D1629">
        <v>2.4137430000000002</v>
      </c>
      <c r="E1629">
        <v>2.4181520000000001</v>
      </c>
      <c r="F1629">
        <v>-4.4092999999999997E-3</v>
      </c>
      <c r="G1629">
        <v>98.5</v>
      </c>
      <c r="H1629">
        <v>-0.12173970000000001</v>
      </c>
      <c r="I1629">
        <v>-5.2419899999999998E-2</v>
      </c>
      <c r="J1629">
        <v>-4.4092999999999997E-3</v>
      </c>
      <c r="K1629">
        <v>4.3601399999999998E-2</v>
      </c>
      <c r="L1629">
        <v>0.1129212</v>
      </c>
      <c r="M1629">
        <v>9.1553399999999993E-2</v>
      </c>
      <c r="N1629">
        <v>8.3820000000000006E-3</v>
      </c>
      <c r="O1629">
        <v>117</v>
      </c>
    </row>
    <row r="1630" spans="1:15">
      <c r="A1630" t="s">
        <v>53</v>
      </c>
      <c r="B1630" s="34">
        <v>40008</v>
      </c>
      <c r="C1630">
        <v>21</v>
      </c>
      <c r="D1630">
        <v>2.33684</v>
      </c>
      <c r="E1630">
        <v>2.2990360000000001</v>
      </c>
      <c r="F1630">
        <v>3.7803200000000002E-2</v>
      </c>
      <c r="G1630">
        <v>95.5</v>
      </c>
      <c r="H1630">
        <v>-7.9527200000000006E-2</v>
      </c>
      <c r="I1630">
        <v>-1.02074E-2</v>
      </c>
      <c r="J1630">
        <v>3.7803200000000002E-2</v>
      </c>
      <c r="K1630">
        <v>8.5813899999999999E-2</v>
      </c>
      <c r="L1630">
        <v>0.15513370000000001</v>
      </c>
      <c r="M1630">
        <v>9.1553399999999993E-2</v>
      </c>
      <c r="N1630">
        <v>8.3820000000000006E-3</v>
      </c>
      <c r="O1630">
        <v>117</v>
      </c>
    </row>
    <row r="1631" spans="1:15">
      <c r="A1631" t="s">
        <v>53</v>
      </c>
      <c r="B1631" s="34">
        <v>40008</v>
      </c>
      <c r="C1631">
        <v>22</v>
      </c>
      <c r="D1631">
        <v>2.1383290000000001</v>
      </c>
      <c r="E1631">
        <v>2.1122359999999998</v>
      </c>
      <c r="F1631">
        <v>2.6093399999999999E-2</v>
      </c>
      <c r="G1631">
        <v>91.5</v>
      </c>
      <c r="H1631">
        <v>-9.1237100000000002E-2</v>
      </c>
      <c r="I1631">
        <v>-2.1917300000000001E-2</v>
      </c>
      <c r="J1631">
        <v>2.6093399999999999E-2</v>
      </c>
      <c r="K1631">
        <v>7.4104000000000003E-2</v>
      </c>
      <c r="L1631">
        <v>0.14342379999999999</v>
      </c>
      <c r="M1631">
        <v>9.1553399999999993E-2</v>
      </c>
      <c r="N1631">
        <v>8.3820000000000006E-3</v>
      </c>
      <c r="O1631">
        <v>117</v>
      </c>
    </row>
    <row r="1632" spans="1:15">
      <c r="A1632" t="s">
        <v>53</v>
      </c>
      <c r="B1632" s="34">
        <v>40008</v>
      </c>
      <c r="C1632">
        <v>23</v>
      </c>
      <c r="D1632">
        <v>1.7748330000000001</v>
      </c>
      <c r="E1632">
        <v>1.776872</v>
      </c>
      <c r="F1632">
        <v>-2.0390999999999999E-3</v>
      </c>
      <c r="G1632">
        <v>88.5</v>
      </c>
      <c r="H1632">
        <v>-0.11936960000000001</v>
      </c>
      <c r="I1632">
        <v>-5.0049799999999998E-2</v>
      </c>
      <c r="J1632">
        <v>-2.0390999999999999E-3</v>
      </c>
      <c r="K1632">
        <v>4.5971499999999998E-2</v>
      </c>
      <c r="L1632">
        <v>0.1152913</v>
      </c>
      <c r="M1632">
        <v>9.1553399999999993E-2</v>
      </c>
      <c r="N1632">
        <v>8.3820000000000006E-3</v>
      </c>
      <c r="O1632">
        <v>117</v>
      </c>
    </row>
    <row r="1633" spans="1:15">
      <c r="A1633" t="s">
        <v>53</v>
      </c>
      <c r="B1633" s="34">
        <v>40008</v>
      </c>
      <c r="C1633">
        <v>24</v>
      </c>
      <c r="D1633">
        <v>1.513538</v>
      </c>
      <c r="E1633">
        <v>1.519887</v>
      </c>
      <c r="F1633">
        <v>-6.3485E-3</v>
      </c>
      <c r="G1633">
        <v>86.5</v>
      </c>
      <c r="H1633">
        <v>-0.123679</v>
      </c>
      <c r="I1633">
        <v>-5.4359200000000003E-2</v>
      </c>
      <c r="J1633">
        <v>-6.3485E-3</v>
      </c>
      <c r="K1633">
        <v>4.1662100000000001E-2</v>
      </c>
      <c r="L1633">
        <v>0.11098189999999999</v>
      </c>
      <c r="M1633">
        <v>9.1553399999999993E-2</v>
      </c>
      <c r="N1633">
        <v>8.3820000000000006E-3</v>
      </c>
      <c r="O1633">
        <v>117</v>
      </c>
    </row>
    <row r="1634" spans="1:15">
      <c r="A1634" t="s">
        <v>53</v>
      </c>
      <c r="B1634" s="34">
        <v>40010</v>
      </c>
      <c r="C1634">
        <v>1</v>
      </c>
      <c r="D1634">
        <v>0.97139869999999995</v>
      </c>
      <c r="E1634">
        <v>0.98248080000000004</v>
      </c>
      <c r="F1634">
        <v>-1.1082099999999999E-2</v>
      </c>
      <c r="G1634">
        <v>85.5</v>
      </c>
      <c r="H1634">
        <v>-9.9232100000000004E-2</v>
      </c>
      <c r="I1634">
        <v>-4.7152399999999997E-2</v>
      </c>
      <c r="J1634">
        <v>-1.1082099999999999E-2</v>
      </c>
      <c r="K1634">
        <v>2.4988099999999999E-2</v>
      </c>
      <c r="L1634">
        <v>7.7067800000000006E-2</v>
      </c>
      <c r="M1634">
        <v>6.8783800000000006E-2</v>
      </c>
      <c r="N1634">
        <v>4.7311999999999996E-3</v>
      </c>
      <c r="O1634">
        <v>109</v>
      </c>
    </row>
    <row r="1635" spans="1:15">
      <c r="A1635" t="s">
        <v>53</v>
      </c>
      <c r="B1635" s="34">
        <v>40010</v>
      </c>
      <c r="C1635">
        <v>2</v>
      </c>
      <c r="D1635">
        <v>0.9589782</v>
      </c>
      <c r="E1635">
        <v>0.97457260000000001</v>
      </c>
      <c r="F1635">
        <v>-1.5594500000000001E-2</v>
      </c>
      <c r="G1635">
        <v>83.5</v>
      </c>
      <c r="H1635">
        <v>-0.1037444</v>
      </c>
      <c r="I1635">
        <v>-5.1664700000000001E-2</v>
      </c>
      <c r="J1635">
        <v>-1.5594500000000001E-2</v>
      </c>
      <c r="K1635">
        <v>2.0475799999999999E-2</v>
      </c>
      <c r="L1635">
        <v>7.2555499999999995E-2</v>
      </c>
      <c r="M1635">
        <v>6.8783800000000006E-2</v>
      </c>
      <c r="N1635">
        <v>4.7311999999999996E-3</v>
      </c>
      <c r="O1635">
        <v>109</v>
      </c>
    </row>
    <row r="1636" spans="1:15">
      <c r="A1636" t="s">
        <v>53</v>
      </c>
      <c r="B1636" s="34">
        <v>40010</v>
      </c>
      <c r="C1636">
        <v>3</v>
      </c>
      <c r="D1636">
        <v>0.93801909999999999</v>
      </c>
      <c r="E1636">
        <v>0.96031</v>
      </c>
      <c r="F1636">
        <v>-2.2290999999999998E-2</v>
      </c>
      <c r="G1636">
        <v>83</v>
      </c>
      <c r="H1636">
        <v>-0.11044089999999999</v>
      </c>
      <c r="I1636">
        <v>-5.8361200000000002E-2</v>
      </c>
      <c r="J1636">
        <v>-2.2290999999999998E-2</v>
      </c>
      <c r="K1636">
        <v>1.37793E-2</v>
      </c>
      <c r="L1636">
        <v>6.5859000000000001E-2</v>
      </c>
      <c r="M1636">
        <v>6.8783800000000006E-2</v>
      </c>
      <c r="N1636">
        <v>4.7311999999999996E-3</v>
      </c>
      <c r="O1636">
        <v>109</v>
      </c>
    </row>
    <row r="1637" spans="1:15">
      <c r="A1637" t="s">
        <v>53</v>
      </c>
      <c r="B1637" s="34">
        <v>40010</v>
      </c>
      <c r="C1637">
        <v>4</v>
      </c>
      <c r="D1637">
        <v>0.90398959999999995</v>
      </c>
      <c r="E1637">
        <v>0.92719169999999995</v>
      </c>
      <c r="F1637">
        <v>-2.32021E-2</v>
      </c>
      <c r="G1637">
        <v>81</v>
      </c>
      <c r="H1637">
        <v>-0.1113521</v>
      </c>
      <c r="I1637">
        <v>-5.9272400000000003E-2</v>
      </c>
      <c r="J1637">
        <v>-2.32021E-2</v>
      </c>
      <c r="K1637">
        <v>1.28681E-2</v>
      </c>
      <c r="L1637">
        <v>6.49478E-2</v>
      </c>
      <c r="M1637">
        <v>6.8783800000000006E-2</v>
      </c>
      <c r="N1637">
        <v>4.7311999999999996E-3</v>
      </c>
      <c r="O1637">
        <v>109</v>
      </c>
    </row>
    <row r="1638" spans="1:15">
      <c r="A1638" t="s">
        <v>53</v>
      </c>
      <c r="B1638" s="34">
        <v>40010</v>
      </c>
      <c r="C1638">
        <v>5</v>
      </c>
      <c r="D1638">
        <v>0.92066239999999999</v>
      </c>
      <c r="E1638">
        <v>0.93579429999999997</v>
      </c>
      <c r="F1638">
        <v>-1.51319E-2</v>
      </c>
      <c r="G1638">
        <v>79</v>
      </c>
      <c r="H1638">
        <v>-0.10328180000000001</v>
      </c>
      <c r="I1638">
        <v>-5.12021E-2</v>
      </c>
      <c r="J1638">
        <v>-1.51319E-2</v>
      </c>
      <c r="K1638">
        <v>2.09383E-2</v>
      </c>
      <c r="L1638">
        <v>7.3018E-2</v>
      </c>
      <c r="M1638">
        <v>6.8783800000000006E-2</v>
      </c>
      <c r="N1638">
        <v>4.7311999999999996E-3</v>
      </c>
      <c r="O1638">
        <v>109</v>
      </c>
    </row>
    <row r="1639" spans="1:15">
      <c r="A1639" t="s">
        <v>53</v>
      </c>
      <c r="B1639" s="34">
        <v>40010</v>
      </c>
      <c r="C1639">
        <v>6</v>
      </c>
      <c r="D1639">
        <v>0.96858759999999999</v>
      </c>
      <c r="E1639">
        <v>0.96981300000000004</v>
      </c>
      <c r="F1639">
        <v>-1.2252999999999999E-3</v>
      </c>
      <c r="G1639">
        <v>77.5</v>
      </c>
      <c r="H1639">
        <v>-8.9375300000000005E-2</v>
      </c>
      <c r="I1639">
        <v>-3.7295599999999998E-2</v>
      </c>
      <c r="J1639">
        <v>-1.2252999999999999E-3</v>
      </c>
      <c r="K1639">
        <v>3.4844899999999998E-2</v>
      </c>
      <c r="L1639">
        <v>8.6924600000000005E-2</v>
      </c>
      <c r="M1639">
        <v>6.8783800000000006E-2</v>
      </c>
      <c r="N1639">
        <v>4.7311999999999996E-3</v>
      </c>
      <c r="O1639">
        <v>109</v>
      </c>
    </row>
    <row r="1640" spans="1:15">
      <c r="A1640" t="s">
        <v>53</v>
      </c>
      <c r="B1640" s="34">
        <v>40010</v>
      </c>
      <c r="C1640">
        <v>7</v>
      </c>
      <c r="D1640">
        <v>0.77985850000000001</v>
      </c>
      <c r="E1640">
        <v>0.80795470000000003</v>
      </c>
      <c r="F1640">
        <v>-2.8096300000000001E-2</v>
      </c>
      <c r="G1640">
        <v>78</v>
      </c>
      <c r="H1640">
        <v>-0.11624619999999999</v>
      </c>
      <c r="I1640">
        <v>-6.4166500000000001E-2</v>
      </c>
      <c r="J1640">
        <v>-2.8096300000000001E-2</v>
      </c>
      <c r="K1640">
        <v>7.9740000000000002E-3</v>
      </c>
      <c r="L1640">
        <v>6.0053700000000002E-2</v>
      </c>
      <c r="M1640">
        <v>6.8783800000000006E-2</v>
      </c>
      <c r="N1640">
        <v>4.7311999999999996E-3</v>
      </c>
      <c r="O1640">
        <v>109</v>
      </c>
    </row>
    <row r="1641" spans="1:15">
      <c r="A1641" t="s">
        <v>53</v>
      </c>
      <c r="B1641" s="34">
        <v>40010</v>
      </c>
      <c r="C1641">
        <v>8</v>
      </c>
      <c r="D1641">
        <v>0.87343930000000003</v>
      </c>
      <c r="E1641">
        <v>0.886517</v>
      </c>
      <c r="F1641">
        <v>-1.3077699999999999E-2</v>
      </c>
      <c r="G1641">
        <v>82.5</v>
      </c>
      <c r="H1641">
        <v>-0.1012277</v>
      </c>
      <c r="I1641">
        <v>-4.9147999999999997E-2</v>
      </c>
      <c r="J1641">
        <v>-1.3077699999999999E-2</v>
      </c>
      <c r="K1641">
        <v>2.2992499999999999E-2</v>
      </c>
      <c r="L1641">
        <v>7.5072200000000006E-2</v>
      </c>
      <c r="M1641">
        <v>6.8783800000000006E-2</v>
      </c>
      <c r="N1641">
        <v>4.7311999999999996E-3</v>
      </c>
      <c r="O1641">
        <v>109</v>
      </c>
    </row>
    <row r="1642" spans="1:15">
      <c r="A1642" t="s">
        <v>53</v>
      </c>
      <c r="B1642" s="34">
        <v>40010</v>
      </c>
      <c r="C1642">
        <v>9</v>
      </c>
      <c r="D1642">
        <v>1.31237</v>
      </c>
      <c r="E1642">
        <v>1.374209</v>
      </c>
      <c r="F1642">
        <v>-6.1838499999999998E-2</v>
      </c>
      <c r="G1642">
        <v>88.5</v>
      </c>
      <c r="H1642">
        <v>-0.14998839999999999</v>
      </c>
      <c r="I1642">
        <v>-9.7908700000000001E-2</v>
      </c>
      <c r="J1642">
        <v>-6.1838499999999998E-2</v>
      </c>
      <c r="K1642">
        <v>-2.5768300000000001E-2</v>
      </c>
      <c r="L1642">
        <v>2.6311399999999999E-2</v>
      </c>
      <c r="M1642">
        <v>6.8783800000000006E-2</v>
      </c>
      <c r="N1642">
        <v>4.7311999999999996E-3</v>
      </c>
      <c r="O1642">
        <v>109</v>
      </c>
    </row>
    <row r="1643" spans="1:15">
      <c r="A1643" t="s">
        <v>53</v>
      </c>
      <c r="B1643" s="34">
        <v>40010</v>
      </c>
      <c r="C1643">
        <v>10</v>
      </c>
      <c r="D1643">
        <v>1.603745</v>
      </c>
      <c r="E1643">
        <v>1.7083090000000001</v>
      </c>
      <c r="F1643">
        <v>-0.104564</v>
      </c>
      <c r="G1643">
        <v>92</v>
      </c>
      <c r="H1643">
        <v>-0.19271389999999999</v>
      </c>
      <c r="I1643">
        <v>-0.14063419999999999</v>
      </c>
      <c r="J1643">
        <v>-0.104564</v>
      </c>
      <c r="K1643">
        <v>-6.8493700000000005E-2</v>
      </c>
      <c r="L1643">
        <v>-1.6414000000000002E-2</v>
      </c>
      <c r="M1643">
        <v>6.8783800000000006E-2</v>
      </c>
      <c r="N1643">
        <v>4.7311999999999996E-3</v>
      </c>
      <c r="O1643">
        <v>109</v>
      </c>
    </row>
    <row r="1644" spans="1:15">
      <c r="A1644" t="s">
        <v>53</v>
      </c>
      <c r="B1644" s="34">
        <v>40010</v>
      </c>
      <c r="C1644">
        <v>11</v>
      </c>
      <c r="D1644">
        <v>1.7706459999999999</v>
      </c>
      <c r="E1644">
        <v>1.8563970000000001</v>
      </c>
      <c r="F1644">
        <v>-8.5750800000000002E-2</v>
      </c>
      <c r="G1644">
        <v>94.5</v>
      </c>
      <c r="H1644">
        <v>-0.17390069999999999</v>
      </c>
      <c r="I1644">
        <v>-0.121821</v>
      </c>
      <c r="J1644">
        <v>-8.5750800000000002E-2</v>
      </c>
      <c r="K1644">
        <v>-4.9680500000000002E-2</v>
      </c>
      <c r="L1644">
        <v>2.3990999999999999E-3</v>
      </c>
      <c r="M1644">
        <v>6.8783800000000006E-2</v>
      </c>
      <c r="N1644">
        <v>4.7311999999999996E-3</v>
      </c>
      <c r="O1644">
        <v>109</v>
      </c>
    </row>
    <row r="1645" spans="1:15">
      <c r="A1645" t="s">
        <v>53</v>
      </c>
      <c r="B1645" s="34">
        <v>40010</v>
      </c>
      <c r="C1645">
        <v>12</v>
      </c>
      <c r="D1645">
        <v>1.847404</v>
      </c>
      <c r="E1645">
        <v>1.9314720000000001</v>
      </c>
      <c r="F1645">
        <v>-8.4068000000000004E-2</v>
      </c>
      <c r="G1645">
        <v>96.5</v>
      </c>
      <c r="H1645">
        <v>-0.17221790000000001</v>
      </c>
      <c r="I1645">
        <v>-0.1201382</v>
      </c>
      <c r="J1645">
        <v>-8.4068000000000004E-2</v>
      </c>
      <c r="K1645">
        <v>-4.7997699999999997E-2</v>
      </c>
      <c r="L1645">
        <v>4.0819999999999997E-3</v>
      </c>
      <c r="M1645">
        <v>6.8783800000000006E-2</v>
      </c>
      <c r="N1645">
        <v>4.7311999999999996E-3</v>
      </c>
      <c r="O1645">
        <v>109</v>
      </c>
    </row>
    <row r="1646" spans="1:15">
      <c r="A1646" t="s">
        <v>53</v>
      </c>
      <c r="B1646" s="34">
        <v>40010</v>
      </c>
      <c r="C1646">
        <v>13</v>
      </c>
      <c r="D1646">
        <v>1.896004</v>
      </c>
      <c r="E1646">
        <v>1.971274</v>
      </c>
      <c r="F1646">
        <v>-7.5270000000000004E-2</v>
      </c>
      <c r="G1646">
        <v>99.5</v>
      </c>
      <c r="H1646">
        <v>-0.16342000000000001</v>
      </c>
      <c r="I1646">
        <v>-0.1113403</v>
      </c>
      <c r="J1646">
        <v>-7.5270000000000004E-2</v>
      </c>
      <c r="K1646">
        <v>-3.91998E-2</v>
      </c>
      <c r="L1646">
        <v>1.28799E-2</v>
      </c>
      <c r="M1646">
        <v>6.8783800000000006E-2</v>
      </c>
      <c r="N1646">
        <v>4.7311999999999996E-3</v>
      </c>
      <c r="O1646">
        <v>109</v>
      </c>
    </row>
    <row r="1647" spans="1:15">
      <c r="A1647" t="s">
        <v>53</v>
      </c>
      <c r="B1647" s="34">
        <v>40010</v>
      </c>
      <c r="C1647">
        <v>14</v>
      </c>
      <c r="D1647">
        <v>1.9419090000000001</v>
      </c>
      <c r="E1647">
        <v>1.99133</v>
      </c>
      <c r="F1647">
        <v>-4.94215E-2</v>
      </c>
      <c r="G1647">
        <v>101</v>
      </c>
      <c r="H1647">
        <v>-0.13757140000000001</v>
      </c>
      <c r="I1647">
        <v>-8.5491700000000004E-2</v>
      </c>
      <c r="J1647">
        <v>-4.94215E-2</v>
      </c>
      <c r="K1647">
        <v>-1.33513E-2</v>
      </c>
      <c r="L1647">
        <v>3.8728400000000003E-2</v>
      </c>
      <c r="M1647">
        <v>6.8783800000000006E-2</v>
      </c>
      <c r="N1647">
        <v>4.7311999999999996E-3</v>
      </c>
      <c r="O1647">
        <v>109</v>
      </c>
    </row>
    <row r="1648" spans="1:15">
      <c r="A1648" t="s">
        <v>53</v>
      </c>
      <c r="B1648" s="34">
        <v>40010</v>
      </c>
      <c r="C1648">
        <v>15</v>
      </c>
      <c r="D1648">
        <v>1.9955510000000001</v>
      </c>
      <c r="E1648">
        <v>1.895176</v>
      </c>
      <c r="F1648">
        <v>0.10037509999999999</v>
      </c>
      <c r="G1648">
        <v>103</v>
      </c>
      <c r="H1648">
        <v>1.2225099999999999E-2</v>
      </c>
      <c r="I1648">
        <v>6.4304799999999995E-2</v>
      </c>
      <c r="J1648">
        <v>0.10037509999999999</v>
      </c>
      <c r="K1648">
        <v>0.13644529999999999</v>
      </c>
      <c r="L1648">
        <v>0.188525</v>
      </c>
      <c r="M1648">
        <v>6.8783800000000006E-2</v>
      </c>
      <c r="N1648">
        <v>4.7311999999999996E-3</v>
      </c>
      <c r="O1648">
        <v>109</v>
      </c>
    </row>
    <row r="1649" spans="1:15">
      <c r="A1649" t="s">
        <v>53</v>
      </c>
      <c r="B1649" s="34">
        <v>40010</v>
      </c>
      <c r="C1649">
        <v>16</v>
      </c>
      <c r="D1649">
        <v>1.956623</v>
      </c>
      <c r="E1649">
        <v>1.8773519999999999</v>
      </c>
      <c r="F1649">
        <v>7.9270499999999994E-2</v>
      </c>
      <c r="G1649">
        <v>103</v>
      </c>
      <c r="H1649">
        <v>-8.8794000000000008E-3</v>
      </c>
      <c r="I1649">
        <v>4.3200299999999997E-2</v>
      </c>
      <c r="J1649">
        <v>7.9270499999999994E-2</v>
      </c>
      <c r="K1649">
        <v>0.1153407</v>
      </c>
      <c r="L1649">
        <v>0.1674204</v>
      </c>
      <c r="M1649">
        <v>6.8783800000000006E-2</v>
      </c>
      <c r="N1649">
        <v>4.7311999999999996E-3</v>
      </c>
      <c r="O1649">
        <v>109</v>
      </c>
    </row>
    <row r="1650" spans="1:15">
      <c r="A1650" t="s">
        <v>53</v>
      </c>
      <c r="B1650" s="34">
        <v>40010</v>
      </c>
      <c r="C1650">
        <v>17</v>
      </c>
      <c r="D1650">
        <v>1.906293</v>
      </c>
      <c r="E1650">
        <v>1.8550230000000001</v>
      </c>
      <c r="F1650">
        <v>5.1269799999999997E-2</v>
      </c>
      <c r="G1650">
        <v>104.5</v>
      </c>
      <c r="H1650">
        <v>-3.6880099999999999E-2</v>
      </c>
      <c r="I1650">
        <v>1.5199600000000001E-2</v>
      </c>
      <c r="J1650">
        <v>5.1269799999999997E-2</v>
      </c>
      <c r="K1650">
        <v>8.7340100000000004E-2</v>
      </c>
      <c r="L1650">
        <v>0.13941980000000001</v>
      </c>
      <c r="M1650">
        <v>6.8783800000000006E-2</v>
      </c>
      <c r="N1650">
        <v>4.7311999999999996E-3</v>
      </c>
      <c r="O1650">
        <v>109</v>
      </c>
    </row>
    <row r="1651" spans="1:15">
      <c r="A1651" t="s">
        <v>53</v>
      </c>
      <c r="B1651" s="34">
        <v>40010</v>
      </c>
      <c r="C1651">
        <v>18</v>
      </c>
      <c r="D1651">
        <v>1.7937620000000001</v>
      </c>
      <c r="E1651">
        <v>1.718655</v>
      </c>
      <c r="F1651">
        <v>7.5107300000000002E-2</v>
      </c>
      <c r="G1651">
        <v>105</v>
      </c>
      <c r="H1651">
        <v>-1.3042700000000001E-2</v>
      </c>
      <c r="I1651">
        <v>3.9037000000000002E-2</v>
      </c>
      <c r="J1651">
        <v>7.5107300000000002E-2</v>
      </c>
      <c r="K1651">
        <v>0.1111775</v>
      </c>
      <c r="L1651">
        <v>0.16325719999999999</v>
      </c>
      <c r="M1651">
        <v>6.8783800000000006E-2</v>
      </c>
      <c r="N1651">
        <v>4.7311999999999996E-3</v>
      </c>
      <c r="O1651">
        <v>109</v>
      </c>
    </row>
    <row r="1652" spans="1:15">
      <c r="A1652" t="s">
        <v>53</v>
      </c>
      <c r="B1652" s="34">
        <v>40010</v>
      </c>
      <c r="C1652">
        <v>19</v>
      </c>
      <c r="D1652">
        <v>1.744208</v>
      </c>
      <c r="E1652">
        <v>1.75047</v>
      </c>
      <c r="F1652">
        <v>-6.2613E-3</v>
      </c>
      <c r="G1652">
        <v>105</v>
      </c>
      <c r="H1652">
        <v>-9.4411200000000001E-2</v>
      </c>
      <c r="I1652">
        <v>-4.2331500000000001E-2</v>
      </c>
      <c r="J1652">
        <v>-6.2613E-3</v>
      </c>
      <c r="K1652">
        <v>2.9808899999999999E-2</v>
      </c>
      <c r="L1652">
        <v>8.1888600000000006E-2</v>
      </c>
      <c r="M1652">
        <v>6.8783800000000006E-2</v>
      </c>
      <c r="N1652">
        <v>4.7311999999999996E-3</v>
      </c>
      <c r="O1652">
        <v>109</v>
      </c>
    </row>
    <row r="1653" spans="1:15">
      <c r="A1653" t="s">
        <v>53</v>
      </c>
      <c r="B1653" s="34">
        <v>40010</v>
      </c>
      <c r="C1653">
        <v>20</v>
      </c>
      <c r="D1653">
        <v>1.718958</v>
      </c>
      <c r="E1653">
        <v>1.6963820000000001</v>
      </c>
      <c r="F1653">
        <v>2.2576300000000001E-2</v>
      </c>
      <c r="G1653">
        <v>102.5</v>
      </c>
      <c r="H1653">
        <v>-6.5573599999999996E-2</v>
      </c>
      <c r="I1653">
        <v>-1.3494000000000001E-2</v>
      </c>
      <c r="J1653">
        <v>2.2576300000000001E-2</v>
      </c>
      <c r="K1653">
        <v>5.8646499999999997E-2</v>
      </c>
      <c r="L1653">
        <v>0.1107262</v>
      </c>
      <c r="M1653">
        <v>6.8783800000000006E-2</v>
      </c>
      <c r="N1653">
        <v>4.7311999999999996E-3</v>
      </c>
      <c r="O1653">
        <v>109</v>
      </c>
    </row>
    <row r="1654" spans="1:15">
      <c r="A1654" t="s">
        <v>53</v>
      </c>
      <c r="B1654" s="34">
        <v>40010</v>
      </c>
      <c r="C1654">
        <v>21</v>
      </c>
      <c r="D1654">
        <v>1.734394</v>
      </c>
      <c r="E1654">
        <v>1.715544</v>
      </c>
      <c r="F1654">
        <v>1.8850100000000002E-2</v>
      </c>
      <c r="G1654">
        <v>100</v>
      </c>
      <c r="H1654">
        <v>-6.9299899999999998E-2</v>
      </c>
      <c r="I1654">
        <v>-1.7220200000000001E-2</v>
      </c>
      <c r="J1654">
        <v>1.8850100000000002E-2</v>
      </c>
      <c r="K1654">
        <v>5.4920299999999998E-2</v>
      </c>
      <c r="L1654">
        <v>0.107</v>
      </c>
      <c r="M1654">
        <v>6.8783800000000006E-2</v>
      </c>
      <c r="N1654">
        <v>4.7311999999999996E-3</v>
      </c>
      <c r="O1654">
        <v>109</v>
      </c>
    </row>
    <row r="1655" spans="1:15">
      <c r="A1655" t="s">
        <v>53</v>
      </c>
      <c r="B1655" s="34">
        <v>40010</v>
      </c>
      <c r="C1655">
        <v>22</v>
      </c>
      <c r="D1655">
        <v>1.631149</v>
      </c>
      <c r="E1655">
        <v>1.656334</v>
      </c>
      <c r="F1655">
        <v>-2.5184600000000001E-2</v>
      </c>
      <c r="G1655">
        <v>96.5</v>
      </c>
      <c r="H1655">
        <v>-0.11333459999999999</v>
      </c>
      <c r="I1655">
        <v>-6.1254900000000001E-2</v>
      </c>
      <c r="J1655">
        <v>-2.5184600000000001E-2</v>
      </c>
      <c r="K1655">
        <v>1.08856E-2</v>
      </c>
      <c r="L1655">
        <v>6.2965300000000002E-2</v>
      </c>
      <c r="M1655">
        <v>6.8783800000000006E-2</v>
      </c>
      <c r="N1655">
        <v>4.7311999999999996E-3</v>
      </c>
      <c r="O1655">
        <v>109</v>
      </c>
    </row>
    <row r="1656" spans="1:15">
      <c r="A1656" t="s">
        <v>53</v>
      </c>
      <c r="B1656" s="34">
        <v>40010</v>
      </c>
      <c r="C1656">
        <v>23</v>
      </c>
      <c r="D1656">
        <v>1.3756459999999999</v>
      </c>
      <c r="E1656">
        <v>1.3609549999999999</v>
      </c>
      <c r="F1656">
        <v>1.4690399999999999E-2</v>
      </c>
      <c r="G1656">
        <v>93.5</v>
      </c>
      <c r="H1656">
        <v>-7.34596E-2</v>
      </c>
      <c r="I1656">
        <v>-2.13799E-2</v>
      </c>
      <c r="J1656">
        <v>1.4690399999999999E-2</v>
      </c>
      <c r="K1656">
        <v>5.0760600000000003E-2</v>
      </c>
      <c r="L1656">
        <v>0.1028403</v>
      </c>
      <c r="M1656">
        <v>6.8783800000000006E-2</v>
      </c>
      <c r="N1656">
        <v>4.7311999999999996E-3</v>
      </c>
      <c r="O1656">
        <v>109</v>
      </c>
    </row>
    <row r="1657" spans="1:15">
      <c r="A1657" t="s">
        <v>53</v>
      </c>
      <c r="B1657" s="34">
        <v>40010</v>
      </c>
      <c r="C1657">
        <v>24</v>
      </c>
      <c r="D1657">
        <v>1.177351</v>
      </c>
      <c r="E1657">
        <v>1.177036</v>
      </c>
      <c r="F1657">
        <v>3.1540000000000002E-4</v>
      </c>
      <c r="G1657">
        <v>89.5</v>
      </c>
      <c r="H1657">
        <v>-8.7834599999999999E-2</v>
      </c>
      <c r="I1657">
        <v>-3.5754899999999999E-2</v>
      </c>
      <c r="J1657">
        <v>3.1540000000000002E-4</v>
      </c>
      <c r="K1657">
        <v>3.6385599999999997E-2</v>
      </c>
      <c r="L1657">
        <v>8.8465299999999997E-2</v>
      </c>
      <c r="M1657">
        <v>6.8783800000000006E-2</v>
      </c>
      <c r="N1657">
        <v>4.7311999999999996E-3</v>
      </c>
      <c r="O1657">
        <v>109</v>
      </c>
    </row>
    <row r="1658" spans="1:15">
      <c r="A1658" t="s">
        <v>53</v>
      </c>
      <c r="B1658" s="34">
        <v>40015</v>
      </c>
      <c r="C1658">
        <v>1</v>
      </c>
      <c r="D1658">
        <v>1.2976810000000001</v>
      </c>
      <c r="E1658">
        <v>1.3027029999999999</v>
      </c>
      <c r="F1658">
        <v>-5.0214999999999999E-3</v>
      </c>
      <c r="G1658">
        <v>85</v>
      </c>
      <c r="H1658">
        <v>-0.1223519</v>
      </c>
      <c r="I1658">
        <v>-5.3032099999999999E-2</v>
      </c>
      <c r="J1658">
        <v>-5.0214999999999999E-3</v>
      </c>
      <c r="K1658">
        <v>4.2989199999999998E-2</v>
      </c>
      <c r="L1658">
        <v>0.11230900000000001</v>
      </c>
      <c r="M1658">
        <v>9.1553399999999993E-2</v>
      </c>
      <c r="N1658">
        <v>8.3820000000000006E-3</v>
      </c>
      <c r="O1658">
        <v>117</v>
      </c>
    </row>
    <row r="1659" spans="1:15">
      <c r="A1659" t="s">
        <v>53</v>
      </c>
      <c r="B1659" s="34">
        <v>40015</v>
      </c>
      <c r="C1659">
        <v>2</v>
      </c>
      <c r="D1659">
        <v>1.291671</v>
      </c>
      <c r="E1659">
        <v>1.306616</v>
      </c>
      <c r="F1659">
        <v>-1.4944900000000001E-2</v>
      </c>
      <c r="G1659">
        <v>84.5</v>
      </c>
      <c r="H1659">
        <v>-0.13227530000000001</v>
      </c>
      <c r="I1659">
        <v>-6.2955499999999998E-2</v>
      </c>
      <c r="J1659">
        <v>-1.4944900000000001E-2</v>
      </c>
      <c r="K1659">
        <v>3.3065799999999999E-2</v>
      </c>
      <c r="L1659">
        <v>0.10238559999999999</v>
      </c>
      <c r="M1659">
        <v>9.1553399999999993E-2</v>
      </c>
      <c r="N1659">
        <v>8.3820000000000006E-3</v>
      </c>
      <c r="O1659">
        <v>117</v>
      </c>
    </row>
    <row r="1660" spans="1:15">
      <c r="A1660" t="s">
        <v>53</v>
      </c>
      <c r="B1660" s="34">
        <v>40015</v>
      </c>
      <c r="C1660">
        <v>3</v>
      </c>
      <c r="D1660">
        <v>1.265228</v>
      </c>
      <c r="E1660">
        <v>1.270491</v>
      </c>
      <c r="F1660">
        <v>-5.2626000000000001E-3</v>
      </c>
      <c r="G1660">
        <v>81.5</v>
      </c>
      <c r="H1660">
        <v>-0.12259299999999999</v>
      </c>
      <c r="I1660">
        <v>-5.3273300000000003E-2</v>
      </c>
      <c r="J1660">
        <v>-5.2626000000000001E-3</v>
      </c>
      <c r="K1660">
        <v>4.2748099999999997E-2</v>
      </c>
      <c r="L1660">
        <v>0.1120678</v>
      </c>
      <c r="M1660">
        <v>9.1553399999999993E-2</v>
      </c>
      <c r="N1660">
        <v>8.3820000000000006E-3</v>
      </c>
      <c r="O1660">
        <v>117</v>
      </c>
    </row>
    <row r="1661" spans="1:15">
      <c r="A1661" t="s">
        <v>53</v>
      </c>
      <c r="B1661" s="34">
        <v>40015</v>
      </c>
      <c r="C1661">
        <v>4</v>
      </c>
      <c r="D1661">
        <v>1.218907</v>
      </c>
      <c r="E1661">
        <v>1.21855</v>
      </c>
      <c r="F1661">
        <v>3.568E-4</v>
      </c>
      <c r="G1661">
        <v>79</v>
      </c>
      <c r="H1661">
        <v>-0.1169736</v>
      </c>
      <c r="I1661">
        <v>-4.7653899999999999E-2</v>
      </c>
      <c r="J1661">
        <v>3.568E-4</v>
      </c>
      <c r="K1661">
        <v>4.8367500000000001E-2</v>
      </c>
      <c r="L1661">
        <v>0.11768720000000001</v>
      </c>
      <c r="M1661">
        <v>9.1553399999999993E-2</v>
      </c>
      <c r="N1661">
        <v>8.3820000000000006E-3</v>
      </c>
      <c r="O1661">
        <v>117</v>
      </c>
    </row>
    <row r="1662" spans="1:15">
      <c r="A1662" t="s">
        <v>53</v>
      </c>
      <c r="B1662" s="34">
        <v>40015</v>
      </c>
      <c r="C1662">
        <v>5</v>
      </c>
      <c r="D1662">
        <v>1.2377100000000001</v>
      </c>
      <c r="E1662">
        <v>1.2360800000000001</v>
      </c>
      <c r="F1662">
        <v>1.6302000000000001E-3</v>
      </c>
      <c r="G1662">
        <v>77.5</v>
      </c>
      <c r="H1662">
        <v>-0.1157002</v>
      </c>
      <c r="I1662">
        <v>-4.6380400000000002E-2</v>
      </c>
      <c r="J1662">
        <v>1.6302000000000001E-3</v>
      </c>
      <c r="K1662">
        <v>4.9640900000000002E-2</v>
      </c>
      <c r="L1662">
        <v>0.1189607</v>
      </c>
      <c r="M1662">
        <v>9.1553399999999993E-2</v>
      </c>
      <c r="N1662">
        <v>8.3820000000000006E-3</v>
      </c>
      <c r="O1662">
        <v>117</v>
      </c>
    </row>
    <row r="1663" spans="1:15">
      <c r="A1663" t="s">
        <v>53</v>
      </c>
      <c r="B1663" s="34">
        <v>40015</v>
      </c>
      <c r="C1663">
        <v>6</v>
      </c>
      <c r="D1663">
        <v>1.3175300000000001</v>
      </c>
      <c r="E1663">
        <v>1.337224</v>
      </c>
      <c r="F1663">
        <v>-1.9694400000000001E-2</v>
      </c>
      <c r="G1663">
        <v>75.5</v>
      </c>
      <c r="H1663">
        <v>-0.1370248</v>
      </c>
      <c r="I1663">
        <v>-6.7705000000000001E-2</v>
      </c>
      <c r="J1663">
        <v>-1.9694400000000001E-2</v>
      </c>
      <c r="K1663">
        <v>2.8316299999999999E-2</v>
      </c>
      <c r="L1663">
        <v>9.7636100000000003E-2</v>
      </c>
      <c r="M1663">
        <v>9.1553399999999993E-2</v>
      </c>
      <c r="N1663">
        <v>8.3820000000000006E-3</v>
      </c>
      <c r="O1663">
        <v>117</v>
      </c>
    </row>
    <row r="1664" spans="1:15">
      <c r="A1664" t="s">
        <v>53</v>
      </c>
      <c r="B1664" s="34">
        <v>40015</v>
      </c>
      <c r="C1664">
        <v>7</v>
      </c>
      <c r="D1664">
        <v>1.197519</v>
      </c>
      <c r="E1664">
        <v>1.2372460000000001</v>
      </c>
      <c r="F1664">
        <v>-3.9726999999999998E-2</v>
      </c>
      <c r="G1664">
        <v>75.5</v>
      </c>
      <c r="H1664">
        <v>-0.15705749999999999</v>
      </c>
      <c r="I1664">
        <v>-8.7737700000000002E-2</v>
      </c>
      <c r="J1664">
        <v>-3.9726999999999998E-2</v>
      </c>
      <c r="K1664">
        <v>8.2836000000000003E-3</v>
      </c>
      <c r="L1664">
        <v>7.7603400000000003E-2</v>
      </c>
      <c r="M1664">
        <v>9.1553399999999993E-2</v>
      </c>
      <c r="N1664">
        <v>8.3820000000000006E-3</v>
      </c>
      <c r="O1664">
        <v>117</v>
      </c>
    </row>
    <row r="1665" spans="1:15">
      <c r="A1665" t="s">
        <v>53</v>
      </c>
      <c r="B1665" s="34">
        <v>40015</v>
      </c>
      <c r="C1665">
        <v>8</v>
      </c>
      <c r="D1665">
        <v>1.35379</v>
      </c>
      <c r="E1665">
        <v>1.3540049999999999</v>
      </c>
      <c r="F1665">
        <v>-2.1479999999999999E-4</v>
      </c>
      <c r="G1665">
        <v>79.5</v>
      </c>
      <c r="H1665">
        <v>-0.1175452</v>
      </c>
      <c r="I1665">
        <v>-4.8225400000000002E-2</v>
      </c>
      <c r="J1665">
        <v>-2.1479999999999999E-4</v>
      </c>
      <c r="K1665">
        <v>4.7795900000000002E-2</v>
      </c>
      <c r="L1665">
        <v>0.1171157</v>
      </c>
      <c r="M1665">
        <v>9.1553399999999993E-2</v>
      </c>
      <c r="N1665">
        <v>8.3820000000000006E-3</v>
      </c>
      <c r="O1665">
        <v>117</v>
      </c>
    </row>
    <row r="1666" spans="1:15">
      <c r="A1666" t="s">
        <v>53</v>
      </c>
      <c r="B1666" s="34">
        <v>40015</v>
      </c>
      <c r="C1666">
        <v>9</v>
      </c>
      <c r="D1666">
        <v>1.943379</v>
      </c>
      <c r="E1666">
        <v>1.9663580000000001</v>
      </c>
      <c r="F1666">
        <v>-2.29795E-2</v>
      </c>
      <c r="G1666">
        <v>85</v>
      </c>
      <c r="H1666">
        <v>-0.14030999999999999</v>
      </c>
      <c r="I1666">
        <v>-7.0990200000000003E-2</v>
      </c>
      <c r="J1666">
        <v>-2.29795E-2</v>
      </c>
      <c r="K1666">
        <v>2.5031100000000001E-2</v>
      </c>
      <c r="L1666">
        <v>9.4350900000000001E-2</v>
      </c>
      <c r="M1666">
        <v>9.1553399999999993E-2</v>
      </c>
      <c r="N1666">
        <v>8.3820000000000006E-3</v>
      </c>
      <c r="O1666">
        <v>117</v>
      </c>
    </row>
    <row r="1667" spans="1:15">
      <c r="A1667" t="s">
        <v>53</v>
      </c>
      <c r="B1667" s="34">
        <v>40015</v>
      </c>
      <c r="C1667">
        <v>10</v>
      </c>
      <c r="D1667">
        <v>2.3470409999999999</v>
      </c>
      <c r="E1667">
        <v>2.4088759999999998</v>
      </c>
      <c r="F1667">
        <v>-6.18357E-2</v>
      </c>
      <c r="G1667">
        <v>89</v>
      </c>
      <c r="H1667">
        <v>-0.1791662</v>
      </c>
      <c r="I1667">
        <v>-0.1098464</v>
      </c>
      <c r="J1667">
        <v>-6.18357E-2</v>
      </c>
      <c r="K1667">
        <v>-1.38251E-2</v>
      </c>
      <c r="L1667">
        <v>5.5494700000000001E-2</v>
      </c>
      <c r="M1667">
        <v>9.1553399999999993E-2</v>
      </c>
      <c r="N1667">
        <v>8.3820000000000006E-3</v>
      </c>
      <c r="O1667">
        <v>117</v>
      </c>
    </row>
    <row r="1668" spans="1:15">
      <c r="A1668" t="s">
        <v>53</v>
      </c>
      <c r="B1668" s="34">
        <v>40015</v>
      </c>
      <c r="C1668">
        <v>11</v>
      </c>
      <c r="D1668">
        <v>2.7320739999999999</v>
      </c>
      <c r="E1668">
        <v>2.748901</v>
      </c>
      <c r="F1668">
        <v>-1.68267E-2</v>
      </c>
      <c r="G1668">
        <v>92</v>
      </c>
      <c r="H1668">
        <v>-0.1341571</v>
      </c>
      <c r="I1668">
        <v>-6.48373E-2</v>
      </c>
      <c r="J1668">
        <v>-1.68267E-2</v>
      </c>
      <c r="K1668">
        <v>3.1184E-2</v>
      </c>
      <c r="L1668">
        <v>0.1005038</v>
      </c>
      <c r="M1668">
        <v>9.1553399999999993E-2</v>
      </c>
      <c r="N1668">
        <v>8.3820000000000006E-3</v>
      </c>
      <c r="O1668">
        <v>117</v>
      </c>
    </row>
    <row r="1669" spans="1:15">
      <c r="A1669" t="s">
        <v>53</v>
      </c>
      <c r="B1669" s="34">
        <v>40015</v>
      </c>
      <c r="C1669">
        <v>12</v>
      </c>
      <c r="D1669">
        <v>2.946631</v>
      </c>
      <c r="E1669">
        <v>2.9704739999999998</v>
      </c>
      <c r="F1669">
        <v>-2.3843E-2</v>
      </c>
      <c r="G1669">
        <v>96</v>
      </c>
      <c r="H1669">
        <v>-0.1411734</v>
      </c>
      <c r="I1669">
        <v>-7.1853600000000004E-2</v>
      </c>
      <c r="J1669">
        <v>-2.3843E-2</v>
      </c>
      <c r="K1669">
        <v>2.41677E-2</v>
      </c>
      <c r="L1669">
        <v>9.3487500000000001E-2</v>
      </c>
      <c r="M1669">
        <v>9.1553399999999993E-2</v>
      </c>
      <c r="N1669">
        <v>8.3820000000000006E-3</v>
      </c>
      <c r="O1669">
        <v>117</v>
      </c>
    </row>
    <row r="1670" spans="1:15">
      <c r="A1670" t="s">
        <v>53</v>
      </c>
      <c r="B1670" s="34">
        <v>40015</v>
      </c>
      <c r="C1670">
        <v>13</v>
      </c>
      <c r="D1670">
        <v>2.9982030000000002</v>
      </c>
      <c r="E1670">
        <v>2.9912920000000001</v>
      </c>
      <c r="F1670">
        <v>6.9113000000000004E-3</v>
      </c>
      <c r="G1670">
        <v>98</v>
      </c>
      <c r="H1670">
        <v>-0.1104192</v>
      </c>
      <c r="I1670">
        <v>-4.1099400000000001E-2</v>
      </c>
      <c r="J1670">
        <v>6.9113000000000004E-3</v>
      </c>
      <c r="K1670">
        <v>5.4921900000000003E-2</v>
      </c>
      <c r="L1670">
        <v>0.1242417</v>
      </c>
      <c r="M1670">
        <v>9.1553399999999993E-2</v>
      </c>
      <c r="N1670">
        <v>8.3820000000000006E-3</v>
      </c>
      <c r="O1670">
        <v>117</v>
      </c>
    </row>
    <row r="1671" spans="1:15">
      <c r="A1671" t="s">
        <v>53</v>
      </c>
      <c r="B1671" s="34">
        <v>40015</v>
      </c>
      <c r="C1671">
        <v>14</v>
      </c>
      <c r="D1671">
        <v>3.0871409999999999</v>
      </c>
      <c r="E1671">
        <v>3.0280649999999998</v>
      </c>
      <c r="F1671">
        <v>5.9075299999999997E-2</v>
      </c>
      <c r="G1671">
        <v>100.5</v>
      </c>
      <c r="H1671">
        <v>-5.8255099999999997E-2</v>
      </c>
      <c r="I1671">
        <v>1.10647E-2</v>
      </c>
      <c r="J1671">
        <v>5.9075299999999997E-2</v>
      </c>
      <c r="K1671">
        <v>0.107086</v>
      </c>
      <c r="L1671">
        <v>0.1764058</v>
      </c>
      <c r="M1671">
        <v>9.1553399999999993E-2</v>
      </c>
      <c r="N1671">
        <v>8.3820000000000006E-3</v>
      </c>
      <c r="O1671">
        <v>117</v>
      </c>
    </row>
    <row r="1672" spans="1:15">
      <c r="A1672" t="s">
        <v>53</v>
      </c>
      <c r="B1672" s="34">
        <v>40015</v>
      </c>
      <c r="C1672">
        <v>15</v>
      </c>
      <c r="D1672">
        <v>3.0615130000000002</v>
      </c>
      <c r="E1672">
        <v>2.721714</v>
      </c>
      <c r="F1672">
        <v>0.33979920000000002</v>
      </c>
      <c r="G1672">
        <v>101</v>
      </c>
      <c r="H1672">
        <v>0.22246869999999999</v>
      </c>
      <c r="I1672">
        <v>0.29178850000000001</v>
      </c>
      <c r="J1672">
        <v>0.33979920000000002</v>
      </c>
      <c r="K1672">
        <v>0.38780979999999998</v>
      </c>
      <c r="L1672">
        <v>0.45712960000000002</v>
      </c>
      <c r="M1672">
        <v>9.1553399999999993E-2</v>
      </c>
      <c r="N1672">
        <v>8.3820000000000006E-3</v>
      </c>
      <c r="O1672">
        <v>117</v>
      </c>
    </row>
    <row r="1673" spans="1:15">
      <c r="A1673" t="s">
        <v>53</v>
      </c>
      <c r="B1673" s="34">
        <v>40015</v>
      </c>
      <c r="C1673">
        <v>16</v>
      </c>
      <c r="D1673">
        <v>2.9903119999999999</v>
      </c>
      <c r="E1673">
        <v>2.6038540000000001</v>
      </c>
      <c r="F1673">
        <v>0.3864573</v>
      </c>
      <c r="G1673">
        <v>101</v>
      </c>
      <c r="H1673">
        <v>0.2691269</v>
      </c>
      <c r="I1673">
        <v>0.33844659999999999</v>
      </c>
      <c r="J1673">
        <v>0.3864573</v>
      </c>
      <c r="K1673">
        <v>0.43446800000000002</v>
      </c>
      <c r="L1673">
        <v>0.50378780000000001</v>
      </c>
      <c r="M1673">
        <v>9.1553399999999993E-2</v>
      </c>
      <c r="N1673">
        <v>8.3820000000000006E-3</v>
      </c>
      <c r="O1673">
        <v>117</v>
      </c>
    </row>
    <row r="1674" spans="1:15">
      <c r="A1674" t="s">
        <v>53</v>
      </c>
      <c r="B1674" s="34">
        <v>40015</v>
      </c>
      <c r="C1674">
        <v>17</v>
      </c>
      <c r="D1674">
        <v>2.81514</v>
      </c>
      <c r="E1674">
        <v>2.422784</v>
      </c>
      <c r="F1674">
        <v>0.39235530000000002</v>
      </c>
      <c r="G1674">
        <v>102</v>
      </c>
      <c r="H1674">
        <v>0.27502490000000002</v>
      </c>
      <c r="I1674">
        <v>0.3443446</v>
      </c>
      <c r="J1674">
        <v>0.39235530000000002</v>
      </c>
      <c r="K1674">
        <v>0.44036599999999998</v>
      </c>
      <c r="L1674">
        <v>0.50968579999999997</v>
      </c>
      <c r="M1674">
        <v>9.1553399999999993E-2</v>
      </c>
      <c r="N1674">
        <v>8.3820000000000006E-3</v>
      </c>
      <c r="O1674">
        <v>117</v>
      </c>
    </row>
    <row r="1675" spans="1:15">
      <c r="A1675" t="s">
        <v>53</v>
      </c>
      <c r="B1675" s="34">
        <v>40015</v>
      </c>
      <c r="C1675">
        <v>18</v>
      </c>
      <c r="D1675">
        <v>2.6911969999999998</v>
      </c>
      <c r="E1675">
        <v>2.2614450000000001</v>
      </c>
      <c r="F1675">
        <v>0.42975259999999998</v>
      </c>
      <c r="G1675">
        <v>102</v>
      </c>
      <c r="H1675">
        <v>0.31242219999999998</v>
      </c>
      <c r="I1675">
        <v>0.38174190000000002</v>
      </c>
      <c r="J1675">
        <v>0.42975259999999998</v>
      </c>
      <c r="K1675">
        <v>0.4777633</v>
      </c>
      <c r="L1675">
        <v>0.54708299999999999</v>
      </c>
      <c r="M1675">
        <v>9.1553399999999993E-2</v>
      </c>
      <c r="N1675">
        <v>8.3820000000000006E-3</v>
      </c>
      <c r="O1675">
        <v>117</v>
      </c>
    </row>
    <row r="1676" spans="1:15">
      <c r="A1676" t="s">
        <v>53</v>
      </c>
      <c r="B1676" s="34">
        <v>40015</v>
      </c>
      <c r="C1676">
        <v>19</v>
      </c>
      <c r="D1676">
        <v>2.5463789999999999</v>
      </c>
      <c r="E1676">
        <v>2.702569</v>
      </c>
      <c r="F1676">
        <v>-0.15618950000000001</v>
      </c>
      <c r="G1676">
        <v>101</v>
      </c>
      <c r="H1676">
        <v>-0.27351989999999998</v>
      </c>
      <c r="I1676">
        <v>-0.2042001</v>
      </c>
      <c r="J1676">
        <v>-0.15618950000000001</v>
      </c>
      <c r="K1676">
        <v>-0.10817880000000001</v>
      </c>
      <c r="L1676">
        <v>-3.8858999999999998E-2</v>
      </c>
      <c r="M1676">
        <v>9.1553399999999993E-2</v>
      </c>
      <c r="N1676">
        <v>8.3820000000000006E-3</v>
      </c>
      <c r="O1676">
        <v>117</v>
      </c>
    </row>
    <row r="1677" spans="1:15">
      <c r="A1677" t="s">
        <v>53</v>
      </c>
      <c r="B1677" s="34">
        <v>40015</v>
      </c>
      <c r="C1677">
        <v>20</v>
      </c>
      <c r="D1677">
        <v>2.4137430000000002</v>
      </c>
      <c r="E1677">
        <v>2.40503</v>
      </c>
      <c r="F1677">
        <v>8.7130999999999997E-3</v>
      </c>
      <c r="G1677">
        <v>98.5</v>
      </c>
      <c r="H1677">
        <v>-0.1086174</v>
      </c>
      <c r="I1677">
        <v>-3.9297600000000002E-2</v>
      </c>
      <c r="J1677">
        <v>8.7130999999999997E-3</v>
      </c>
      <c r="K1677">
        <v>5.6723700000000002E-2</v>
      </c>
      <c r="L1677">
        <v>0.1260435</v>
      </c>
      <c r="M1677">
        <v>9.1553399999999993E-2</v>
      </c>
      <c r="N1677">
        <v>8.3820000000000006E-3</v>
      </c>
      <c r="O1677">
        <v>117</v>
      </c>
    </row>
    <row r="1678" spans="1:15">
      <c r="A1678" t="s">
        <v>53</v>
      </c>
      <c r="B1678" s="34">
        <v>40015</v>
      </c>
      <c r="C1678">
        <v>21</v>
      </c>
      <c r="D1678">
        <v>2.33684</v>
      </c>
      <c r="E1678">
        <v>2.285914</v>
      </c>
      <c r="F1678">
        <v>5.0925499999999999E-2</v>
      </c>
      <c r="G1678">
        <v>95.5</v>
      </c>
      <c r="H1678">
        <v>-6.6404900000000003E-2</v>
      </c>
      <c r="I1678">
        <v>2.9149000000000002E-3</v>
      </c>
      <c r="J1678">
        <v>5.0925499999999999E-2</v>
      </c>
      <c r="K1678">
        <v>9.8936200000000002E-2</v>
      </c>
      <c r="L1678">
        <v>0.16825599999999999</v>
      </c>
      <c r="M1678">
        <v>9.1553399999999993E-2</v>
      </c>
      <c r="N1678">
        <v>8.3820000000000006E-3</v>
      </c>
      <c r="O1678">
        <v>117</v>
      </c>
    </row>
    <row r="1679" spans="1:15">
      <c r="A1679" t="s">
        <v>53</v>
      </c>
      <c r="B1679" s="34">
        <v>40015</v>
      </c>
      <c r="C1679">
        <v>22</v>
      </c>
      <c r="D1679">
        <v>2.172034</v>
      </c>
      <c r="E1679">
        <v>2.1435029999999999</v>
      </c>
      <c r="F1679">
        <v>2.8530699999999999E-2</v>
      </c>
      <c r="G1679">
        <v>93.5</v>
      </c>
      <c r="H1679">
        <v>-8.8799699999999995E-2</v>
      </c>
      <c r="I1679">
        <v>-1.9480000000000001E-2</v>
      </c>
      <c r="J1679">
        <v>2.8530699999999999E-2</v>
      </c>
      <c r="K1679">
        <v>7.6541399999999996E-2</v>
      </c>
      <c r="L1679">
        <v>0.14586109999999999</v>
      </c>
      <c r="M1679">
        <v>9.1553399999999993E-2</v>
      </c>
      <c r="N1679">
        <v>8.3820000000000006E-3</v>
      </c>
      <c r="O1679">
        <v>117</v>
      </c>
    </row>
    <row r="1680" spans="1:15">
      <c r="A1680" t="s">
        <v>53</v>
      </c>
      <c r="B1680" s="34">
        <v>40015</v>
      </c>
      <c r="C1680">
        <v>23</v>
      </c>
      <c r="D1680">
        <v>1.7990390000000001</v>
      </c>
      <c r="E1680">
        <v>1.7799430000000001</v>
      </c>
      <c r="F1680">
        <v>1.9095500000000001E-2</v>
      </c>
      <c r="G1680">
        <v>91</v>
      </c>
      <c r="H1680">
        <v>-9.8235000000000003E-2</v>
      </c>
      <c r="I1680">
        <v>-2.8915199999999999E-2</v>
      </c>
      <c r="J1680">
        <v>1.9095500000000001E-2</v>
      </c>
      <c r="K1680">
        <v>6.7106100000000002E-2</v>
      </c>
      <c r="L1680">
        <v>0.13642589999999999</v>
      </c>
      <c r="M1680">
        <v>9.1553399999999993E-2</v>
      </c>
      <c r="N1680">
        <v>8.3820000000000006E-3</v>
      </c>
      <c r="O1680">
        <v>117</v>
      </c>
    </row>
    <row r="1681" spans="1:15">
      <c r="A1681" t="s">
        <v>53</v>
      </c>
      <c r="B1681" s="34">
        <v>40015</v>
      </c>
      <c r="C1681">
        <v>24</v>
      </c>
      <c r="D1681">
        <v>1.5208539999999999</v>
      </c>
      <c r="E1681">
        <v>1.5128630000000001</v>
      </c>
      <c r="F1681">
        <v>7.9918999999999997E-3</v>
      </c>
      <c r="G1681">
        <v>87.5</v>
      </c>
      <c r="H1681">
        <v>-0.10933850000000001</v>
      </c>
      <c r="I1681">
        <v>-4.0018699999999997E-2</v>
      </c>
      <c r="J1681">
        <v>7.9918999999999997E-3</v>
      </c>
      <c r="K1681">
        <v>5.60026E-2</v>
      </c>
      <c r="L1681">
        <v>0.1253224</v>
      </c>
      <c r="M1681">
        <v>9.1553399999999993E-2</v>
      </c>
      <c r="N1681">
        <v>8.3820000000000006E-3</v>
      </c>
      <c r="O1681">
        <v>117</v>
      </c>
    </row>
    <row r="1682" spans="1:15">
      <c r="A1682" t="s">
        <v>53</v>
      </c>
      <c r="B1682" s="34">
        <v>40021</v>
      </c>
      <c r="C1682">
        <v>1</v>
      </c>
      <c r="D1682">
        <v>1.3028439999999999</v>
      </c>
      <c r="E1682">
        <v>1.3125549999999999</v>
      </c>
      <c r="F1682">
        <v>-9.7111000000000003E-3</v>
      </c>
      <c r="G1682">
        <v>86</v>
      </c>
      <c r="H1682">
        <v>-0.1270415</v>
      </c>
      <c r="I1682">
        <v>-5.7721700000000001E-2</v>
      </c>
      <c r="J1682">
        <v>-9.7111000000000003E-3</v>
      </c>
      <c r="K1682">
        <v>3.8299600000000003E-2</v>
      </c>
      <c r="L1682">
        <v>0.1076194</v>
      </c>
      <c r="M1682">
        <v>9.1553399999999993E-2</v>
      </c>
      <c r="N1682">
        <v>8.3820000000000006E-3</v>
      </c>
      <c r="O1682">
        <v>117</v>
      </c>
    </row>
    <row r="1683" spans="1:15">
      <c r="A1683" t="s">
        <v>53</v>
      </c>
      <c r="B1683" s="34">
        <v>40021</v>
      </c>
      <c r="C1683">
        <v>2</v>
      </c>
      <c r="D1683">
        <v>1.291671</v>
      </c>
      <c r="E1683">
        <v>1.306616</v>
      </c>
      <c r="F1683">
        <v>-1.4944900000000001E-2</v>
      </c>
      <c r="G1683">
        <v>84.5</v>
      </c>
      <c r="H1683">
        <v>-0.13227530000000001</v>
      </c>
      <c r="I1683">
        <v>-6.2955499999999998E-2</v>
      </c>
      <c r="J1683">
        <v>-1.4944900000000001E-2</v>
      </c>
      <c r="K1683">
        <v>3.3065799999999999E-2</v>
      </c>
      <c r="L1683">
        <v>0.10238559999999999</v>
      </c>
      <c r="M1683">
        <v>9.1553399999999993E-2</v>
      </c>
      <c r="N1683">
        <v>8.3820000000000006E-3</v>
      </c>
      <c r="O1683">
        <v>117</v>
      </c>
    </row>
    <row r="1684" spans="1:15">
      <c r="A1684" t="s">
        <v>53</v>
      </c>
      <c r="B1684" s="34">
        <v>40021</v>
      </c>
      <c r="C1684">
        <v>3</v>
      </c>
      <c r="D1684">
        <v>1.2578100000000001</v>
      </c>
      <c r="E1684">
        <v>1.265031</v>
      </c>
      <c r="F1684">
        <v>-7.2208000000000003E-3</v>
      </c>
      <c r="G1684">
        <v>82</v>
      </c>
      <c r="H1684">
        <v>-0.1245512</v>
      </c>
      <c r="I1684">
        <v>-5.5231500000000003E-2</v>
      </c>
      <c r="J1684">
        <v>-7.2208000000000003E-3</v>
      </c>
      <c r="K1684">
        <v>4.0789899999999997E-2</v>
      </c>
      <c r="L1684">
        <v>0.1101096</v>
      </c>
      <c r="M1684">
        <v>9.1553399999999993E-2</v>
      </c>
      <c r="N1684">
        <v>8.3820000000000006E-3</v>
      </c>
      <c r="O1684">
        <v>117</v>
      </c>
    </row>
    <row r="1685" spans="1:15">
      <c r="A1685" t="s">
        <v>53</v>
      </c>
      <c r="B1685" s="34">
        <v>40021</v>
      </c>
      <c r="C1685">
        <v>4</v>
      </c>
      <c r="D1685">
        <v>1.228189</v>
      </c>
      <c r="E1685">
        <v>1.2348619999999999</v>
      </c>
      <c r="F1685">
        <v>-6.6731999999999998E-3</v>
      </c>
      <c r="G1685">
        <v>80.5</v>
      </c>
      <c r="H1685">
        <v>-0.12400360000000001</v>
      </c>
      <c r="I1685">
        <v>-5.4683900000000001E-2</v>
      </c>
      <c r="J1685">
        <v>-6.6731999999999998E-3</v>
      </c>
      <c r="K1685">
        <v>4.1337499999999999E-2</v>
      </c>
      <c r="L1685">
        <v>0.1106572</v>
      </c>
      <c r="M1685">
        <v>9.1553399999999993E-2</v>
      </c>
      <c r="N1685">
        <v>8.3820000000000006E-3</v>
      </c>
      <c r="O1685">
        <v>117</v>
      </c>
    </row>
    <row r="1686" spans="1:15">
      <c r="A1686" t="s">
        <v>53</v>
      </c>
      <c r="B1686" s="34">
        <v>40021</v>
      </c>
      <c r="C1686">
        <v>5</v>
      </c>
      <c r="D1686">
        <v>1.2332430000000001</v>
      </c>
      <c r="E1686">
        <v>1.236826</v>
      </c>
      <c r="F1686">
        <v>-3.5833000000000002E-3</v>
      </c>
      <c r="G1686">
        <v>80</v>
      </c>
      <c r="H1686">
        <v>-0.1209137</v>
      </c>
      <c r="I1686">
        <v>-5.1593899999999998E-2</v>
      </c>
      <c r="J1686">
        <v>-3.5833000000000002E-3</v>
      </c>
      <c r="K1686">
        <v>4.4427399999999999E-2</v>
      </c>
      <c r="L1686">
        <v>0.11374720000000001</v>
      </c>
      <c r="M1686">
        <v>9.1553399999999993E-2</v>
      </c>
      <c r="N1686">
        <v>8.3820000000000006E-3</v>
      </c>
      <c r="O1686">
        <v>117</v>
      </c>
    </row>
    <row r="1687" spans="1:15">
      <c r="A1687" t="s">
        <v>53</v>
      </c>
      <c r="B1687" s="34">
        <v>40021</v>
      </c>
      <c r="C1687">
        <v>6</v>
      </c>
      <c r="D1687">
        <v>1.3155589999999999</v>
      </c>
      <c r="E1687">
        <v>1.329091</v>
      </c>
      <c r="F1687">
        <v>-1.3532199999999999E-2</v>
      </c>
      <c r="G1687">
        <v>78</v>
      </c>
      <c r="H1687">
        <v>-0.1308626</v>
      </c>
      <c r="I1687">
        <v>-6.1542899999999998E-2</v>
      </c>
      <c r="J1687">
        <v>-1.3532199999999999E-2</v>
      </c>
      <c r="K1687">
        <v>3.4478500000000002E-2</v>
      </c>
      <c r="L1687">
        <v>0.10379819999999999</v>
      </c>
      <c r="M1687">
        <v>9.1553399999999993E-2</v>
      </c>
      <c r="N1687">
        <v>8.3820000000000006E-3</v>
      </c>
      <c r="O1687">
        <v>117</v>
      </c>
    </row>
    <row r="1688" spans="1:15">
      <c r="A1688" t="s">
        <v>53</v>
      </c>
      <c r="B1688" s="34">
        <v>40021</v>
      </c>
      <c r="C1688">
        <v>7</v>
      </c>
      <c r="D1688">
        <v>1.20007</v>
      </c>
      <c r="E1688">
        <v>1.239546</v>
      </c>
      <c r="F1688">
        <v>-3.9475700000000002E-2</v>
      </c>
      <c r="G1688">
        <v>77.5</v>
      </c>
      <c r="H1688">
        <v>-0.1568061</v>
      </c>
      <c r="I1688">
        <v>-8.7486400000000006E-2</v>
      </c>
      <c r="J1688">
        <v>-3.9475700000000002E-2</v>
      </c>
      <c r="K1688">
        <v>8.5349999999999992E-3</v>
      </c>
      <c r="L1688">
        <v>7.7854699999999999E-2</v>
      </c>
      <c r="M1688">
        <v>9.1553399999999993E-2</v>
      </c>
      <c r="N1688">
        <v>8.3820000000000006E-3</v>
      </c>
      <c r="O1688">
        <v>117</v>
      </c>
    </row>
    <row r="1689" spans="1:15">
      <c r="A1689" t="s">
        <v>53</v>
      </c>
      <c r="B1689" s="34">
        <v>40021</v>
      </c>
      <c r="C1689">
        <v>8</v>
      </c>
      <c r="D1689">
        <v>1.35379</v>
      </c>
      <c r="E1689">
        <v>1.3540049999999999</v>
      </c>
      <c r="F1689">
        <v>-2.1479999999999999E-4</v>
      </c>
      <c r="G1689">
        <v>79.5</v>
      </c>
      <c r="H1689">
        <v>-0.1175452</v>
      </c>
      <c r="I1689">
        <v>-4.8225400000000002E-2</v>
      </c>
      <c r="J1689">
        <v>-2.1479999999999999E-4</v>
      </c>
      <c r="K1689">
        <v>4.7795900000000002E-2</v>
      </c>
      <c r="L1689">
        <v>0.1171157</v>
      </c>
      <c r="M1689">
        <v>9.1553399999999993E-2</v>
      </c>
      <c r="N1689">
        <v>8.3820000000000006E-3</v>
      </c>
      <c r="O1689">
        <v>117</v>
      </c>
    </row>
    <row r="1690" spans="1:15">
      <c r="A1690" t="s">
        <v>53</v>
      </c>
      <c r="B1690" s="34">
        <v>40021</v>
      </c>
      <c r="C1690">
        <v>9</v>
      </c>
      <c r="D1690">
        <v>1.9258710000000001</v>
      </c>
      <c r="E1690">
        <v>1.9286650000000001</v>
      </c>
      <c r="F1690">
        <v>-2.7943E-3</v>
      </c>
      <c r="G1690">
        <v>84</v>
      </c>
      <c r="H1690">
        <v>-0.1201247</v>
      </c>
      <c r="I1690">
        <v>-5.08049E-2</v>
      </c>
      <c r="J1690">
        <v>-2.7943E-3</v>
      </c>
      <c r="K1690">
        <v>4.5216399999999997E-2</v>
      </c>
      <c r="L1690">
        <v>0.1145362</v>
      </c>
      <c r="M1690">
        <v>9.1553399999999993E-2</v>
      </c>
      <c r="N1690">
        <v>8.3820000000000006E-3</v>
      </c>
      <c r="O1690">
        <v>117</v>
      </c>
    </row>
    <row r="1691" spans="1:15">
      <c r="A1691" t="s">
        <v>53</v>
      </c>
      <c r="B1691" s="34">
        <v>40021</v>
      </c>
      <c r="C1691">
        <v>10</v>
      </c>
      <c r="D1691">
        <v>2.332033</v>
      </c>
      <c r="E1691">
        <v>2.3905789999999998</v>
      </c>
      <c r="F1691">
        <v>-5.8546000000000001E-2</v>
      </c>
      <c r="G1691">
        <v>88.5</v>
      </c>
      <c r="H1691">
        <v>-0.17587649999999999</v>
      </c>
      <c r="I1691">
        <v>-0.1065567</v>
      </c>
      <c r="J1691">
        <v>-5.8546000000000001E-2</v>
      </c>
      <c r="K1691">
        <v>-1.05354E-2</v>
      </c>
      <c r="L1691">
        <v>5.8784400000000001E-2</v>
      </c>
      <c r="M1691">
        <v>9.1553399999999993E-2</v>
      </c>
      <c r="N1691">
        <v>8.3820000000000006E-3</v>
      </c>
      <c r="O1691">
        <v>117</v>
      </c>
    </row>
    <row r="1692" spans="1:15">
      <c r="A1692" t="s">
        <v>53</v>
      </c>
      <c r="B1692" s="34">
        <v>40021</v>
      </c>
      <c r="C1692">
        <v>11</v>
      </c>
      <c r="D1692">
        <v>2.7320739999999999</v>
      </c>
      <c r="E1692">
        <v>2.748901</v>
      </c>
      <c r="F1692">
        <v>-1.68267E-2</v>
      </c>
      <c r="G1692">
        <v>92</v>
      </c>
      <c r="H1692">
        <v>-0.1341571</v>
      </c>
      <c r="I1692">
        <v>-6.48373E-2</v>
      </c>
      <c r="J1692">
        <v>-1.68267E-2</v>
      </c>
      <c r="K1692">
        <v>3.1184E-2</v>
      </c>
      <c r="L1692">
        <v>0.1005038</v>
      </c>
      <c r="M1692">
        <v>9.1553399999999993E-2</v>
      </c>
      <c r="N1692">
        <v>8.3820000000000006E-3</v>
      </c>
      <c r="O1692">
        <v>117</v>
      </c>
    </row>
    <row r="1693" spans="1:15">
      <c r="A1693" t="s">
        <v>53</v>
      </c>
      <c r="B1693" s="34">
        <v>40021</v>
      </c>
      <c r="C1693">
        <v>12</v>
      </c>
      <c r="D1693">
        <v>2.946631</v>
      </c>
      <c r="E1693">
        <v>2.9704739999999998</v>
      </c>
      <c r="F1693">
        <v>-2.3843E-2</v>
      </c>
      <c r="G1693">
        <v>96</v>
      </c>
      <c r="H1693">
        <v>-0.1411734</v>
      </c>
      <c r="I1693">
        <v>-7.1853600000000004E-2</v>
      </c>
      <c r="J1693">
        <v>-2.3843E-2</v>
      </c>
      <c r="K1693">
        <v>2.41677E-2</v>
      </c>
      <c r="L1693">
        <v>9.3487500000000001E-2</v>
      </c>
      <c r="M1693">
        <v>9.1553399999999993E-2</v>
      </c>
      <c r="N1693">
        <v>8.3820000000000006E-3</v>
      </c>
      <c r="O1693">
        <v>117</v>
      </c>
    </row>
    <row r="1694" spans="1:15">
      <c r="A1694" t="s">
        <v>53</v>
      </c>
      <c r="B1694" s="34">
        <v>40021</v>
      </c>
      <c r="C1694">
        <v>13</v>
      </c>
      <c r="D1694">
        <v>3.0241030000000002</v>
      </c>
      <c r="E1694">
        <v>3.018389</v>
      </c>
      <c r="F1694">
        <v>5.7134999999999998E-3</v>
      </c>
      <c r="G1694">
        <v>98.5</v>
      </c>
      <c r="H1694">
        <v>-0.1116169</v>
      </c>
      <c r="I1694">
        <v>-4.2297099999999997E-2</v>
      </c>
      <c r="J1694">
        <v>5.7134999999999998E-3</v>
      </c>
      <c r="K1694">
        <v>5.37242E-2</v>
      </c>
      <c r="L1694">
        <v>0.123044</v>
      </c>
      <c r="M1694">
        <v>9.1553399999999993E-2</v>
      </c>
      <c r="N1694">
        <v>8.3820000000000006E-3</v>
      </c>
      <c r="O1694">
        <v>117</v>
      </c>
    </row>
    <row r="1695" spans="1:15">
      <c r="A1695" t="s">
        <v>53</v>
      </c>
      <c r="B1695" s="34">
        <v>40021</v>
      </c>
      <c r="C1695">
        <v>14</v>
      </c>
      <c r="D1695">
        <v>3.0871409999999999</v>
      </c>
      <c r="E1695">
        <v>3.0280649999999998</v>
      </c>
      <c r="F1695">
        <v>5.9075299999999997E-2</v>
      </c>
      <c r="G1695">
        <v>100.5</v>
      </c>
      <c r="H1695">
        <v>-5.8255099999999997E-2</v>
      </c>
      <c r="I1695">
        <v>1.10647E-2</v>
      </c>
      <c r="J1695">
        <v>5.9075299999999997E-2</v>
      </c>
      <c r="K1695">
        <v>0.107086</v>
      </c>
      <c r="L1695">
        <v>0.1764058</v>
      </c>
      <c r="M1695">
        <v>9.1553399999999993E-2</v>
      </c>
      <c r="N1695">
        <v>8.3820000000000006E-3</v>
      </c>
      <c r="O1695">
        <v>117</v>
      </c>
    </row>
    <row r="1696" spans="1:15">
      <c r="A1696" t="s">
        <v>53</v>
      </c>
      <c r="B1696" s="34">
        <v>40021</v>
      </c>
      <c r="C1696">
        <v>15</v>
      </c>
      <c r="D1696">
        <v>3.1264989999999999</v>
      </c>
      <c r="E1696">
        <v>2.7086229999999998</v>
      </c>
      <c r="F1696">
        <v>0.41787609999999997</v>
      </c>
      <c r="G1696">
        <v>102.5</v>
      </c>
      <c r="H1696">
        <v>0.30054570000000003</v>
      </c>
      <c r="I1696">
        <v>0.36986540000000001</v>
      </c>
      <c r="J1696">
        <v>0.41787609999999997</v>
      </c>
      <c r="K1696">
        <v>0.46588679999999999</v>
      </c>
      <c r="L1696">
        <v>0.53520659999999998</v>
      </c>
      <c r="M1696">
        <v>9.1553399999999993E-2</v>
      </c>
      <c r="N1696">
        <v>8.3820000000000006E-3</v>
      </c>
      <c r="O1696">
        <v>117</v>
      </c>
    </row>
    <row r="1697" spans="1:15">
      <c r="A1697" t="s">
        <v>53</v>
      </c>
      <c r="B1697" s="34">
        <v>40021</v>
      </c>
      <c r="C1697">
        <v>16</v>
      </c>
      <c r="D1697">
        <v>3.073769</v>
      </c>
      <c r="E1697">
        <v>2.6071219999999999</v>
      </c>
      <c r="F1697">
        <v>0.46664660000000002</v>
      </c>
      <c r="G1697">
        <v>103.5</v>
      </c>
      <c r="H1697">
        <v>0.34931610000000002</v>
      </c>
      <c r="I1697">
        <v>0.41863590000000001</v>
      </c>
      <c r="J1697">
        <v>0.46664660000000002</v>
      </c>
      <c r="K1697">
        <v>0.51465720000000004</v>
      </c>
      <c r="L1697">
        <v>0.58397699999999997</v>
      </c>
      <c r="M1697">
        <v>9.1553399999999993E-2</v>
      </c>
      <c r="N1697">
        <v>8.3820000000000006E-3</v>
      </c>
      <c r="O1697">
        <v>117</v>
      </c>
    </row>
    <row r="1698" spans="1:15">
      <c r="A1698" t="s">
        <v>53</v>
      </c>
      <c r="B1698" s="34">
        <v>40021</v>
      </c>
      <c r="C1698">
        <v>17</v>
      </c>
      <c r="D1698">
        <v>2.8688060000000002</v>
      </c>
      <c r="E1698">
        <v>2.406863</v>
      </c>
      <c r="F1698">
        <v>0.4619433</v>
      </c>
      <c r="G1698">
        <v>104</v>
      </c>
      <c r="H1698">
        <v>0.3446129</v>
      </c>
      <c r="I1698">
        <v>0.41393269999999999</v>
      </c>
      <c r="J1698">
        <v>0.4619433</v>
      </c>
      <c r="K1698">
        <v>0.50995400000000002</v>
      </c>
      <c r="L1698">
        <v>0.57927379999999995</v>
      </c>
      <c r="M1698">
        <v>9.1553399999999993E-2</v>
      </c>
      <c r="N1698">
        <v>8.3820000000000006E-3</v>
      </c>
      <c r="O1698">
        <v>117</v>
      </c>
    </row>
    <row r="1699" spans="1:15">
      <c r="A1699" t="s">
        <v>53</v>
      </c>
      <c r="B1699" s="34">
        <v>40021</v>
      </c>
      <c r="C1699">
        <v>18</v>
      </c>
      <c r="D1699">
        <v>2.7443019999999998</v>
      </c>
      <c r="E1699">
        <v>2.241771</v>
      </c>
      <c r="F1699">
        <v>0.50253119999999996</v>
      </c>
      <c r="G1699">
        <v>104</v>
      </c>
      <c r="H1699">
        <v>0.38520080000000001</v>
      </c>
      <c r="I1699">
        <v>0.4545206</v>
      </c>
      <c r="J1699">
        <v>0.50253119999999996</v>
      </c>
      <c r="K1699">
        <v>0.55054190000000003</v>
      </c>
      <c r="L1699">
        <v>0.61986169999999996</v>
      </c>
      <c r="M1699">
        <v>9.1553399999999993E-2</v>
      </c>
      <c r="N1699">
        <v>8.3820000000000006E-3</v>
      </c>
      <c r="O1699">
        <v>117</v>
      </c>
    </row>
    <row r="1700" spans="1:15">
      <c r="A1700" t="s">
        <v>53</v>
      </c>
      <c r="B1700" s="34">
        <v>40021</v>
      </c>
      <c r="C1700">
        <v>19</v>
      </c>
      <c r="D1700">
        <v>2.6403840000000001</v>
      </c>
      <c r="E1700">
        <v>2.7750029999999999</v>
      </c>
      <c r="F1700">
        <v>-0.13461870000000001</v>
      </c>
      <c r="G1700">
        <v>103.5</v>
      </c>
      <c r="H1700">
        <v>-0.25194909999999998</v>
      </c>
      <c r="I1700">
        <v>-0.18262929999999999</v>
      </c>
      <c r="J1700">
        <v>-0.13461870000000001</v>
      </c>
      <c r="K1700">
        <v>-8.6608000000000004E-2</v>
      </c>
      <c r="L1700">
        <v>-1.72882E-2</v>
      </c>
      <c r="M1700">
        <v>9.1553399999999993E-2</v>
      </c>
      <c r="N1700">
        <v>8.3820000000000006E-3</v>
      </c>
      <c r="O1700">
        <v>117</v>
      </c>
    </row>
    <row r="1701" spans="1:15">
      <c r="A1701" t="s">
        <v>53</v>
      </c>
      <c r="B1701" s="34">
        <v>40021</v>
      </c>
      <c r="C1701">
        <v>20</v>
      </c>
      <c r="D1701">
        <v>2.45967</v>
      </c>
      <c r="E1701">
        <v>2.4251550000000002</v>
      </c>
      <c r="F1701">
        <v>3.4514900000000001E-2</v>
      </c>
      <c r="G1701">
        <v>101.5</v>
      </c>
      <c r="H1701">
        <v>-8.28155E-2</v>
      </c>
      <c r="I1701">
        <v>-1.3495699999999999E-2</v>
      </c>
      <c r="J1701">
        <v>3.4514900000000001E-2</v>
      </c>
      <c r="K1701">
        <v>8.2525600000000005E-2</v>
      </c>
      <c r="L1701">
        <v>0.15184539999999999</v>
      </c>
      <c r="M1701">
        <v>9.1553399999999993E-2</v>
      </c>
      <c r="N1701">
        <v>8.3820000000000006E-3</v>
      </c>
      <c r="O1701">
        <v>117</v>
      </c>
    </row>
    <row r="1702" spans="1:15">
      <c r="A1702" t="s">
        <v>53</v>
      </c>
      <c r="B1702" s="34">
        <v>40021</v>
      </c>
      <c r="C1702">
        <v>21</v>
      </c>
      <c r="D1702">
        <v>2.3815849999999998</v>
      </c>
      <c r="E1702">
        <v>2.3252269999999999</v>
      </c>
      <c r="F1702">
        <v>5.63571E-2</v>
      </c>
      <c r="G1702">
        <v>98.5</v>
      </c>
      <c r="H1702">
        <v>-6.0973399999999997E-2</v>
      </c>
      <c r="I1702">
        <v>8.3464000000000003E-3</v>
      </c>
      <c r="J1702">
        <v>5.63571E-2</v>
      </c>
      <c r="K1702">
        <v>0.10436769999999999</v>
      </c>
      <c r="L1702">
        <v>0.17368749999999999</v>
      </c>
      <c r="M1702">
        <v>9.1553399999999993E-2</v>
      </c>
      <c r="N1702">
        <v>8.3820000000000006E-3</v>
      </c>
      <c r="O1702">
        <v>117</v>
      </c>
    </row>
    <row r="1703" spans="1:15">
      <c r="A1703" t="s">
        <v>53</v>
      </c>
      <c r="B1703" s="34">
        <v>40021</v>
      </c>
      <c r="C1703">
        <v>22</v>
      </c>
      <c r="D1703">
        <v>2.2267139999999999</v>
      </c>
      <c r="E1703">
        <v>2.2174269999999998</v>
      </c>
      <c r="F1703">
        <v>9.2873000000000001E-3</v>
      </c>
      <c r="G1703">
        <v>96.5</v>
      </c>
      <c r="H1703">
        <v>-0.1080431</v>
      </c>
      <c r="I1703">
        <v>-3.8723300000000002E-2</v>
      </c>
      <c r="J1703">
        <v>9.2873000000000001E-3</v>
      </c>
      <c r="K1703">
        <v>5.7298000000000002E-2</v>
      </c>
      <c r="L1703">
        <v>0.1266178</v>
      </c>
      <c r="M1703">
        <v>9.1553399999999993E-2</v>
      </c>
      <c r="N1703">
        <v>8.3820000000000006E-3</v>
      </c>
      <c r="O1703">
        <v>117</v>
      </c>
    </row>
    <row r="1704" spans="1:15">
      <c r="A1704" t="s">
        <v>53</v>
      </c>
      <c r="B1704" s="34">
        <v>40021</v>
      </c>
      <c r="C1704">
        <v>23</v>
      </c>
      <c r="D1704">
        <v>1.8541129999999999</v>
      </c>
      <c r="E1704">
        <v>1.8176490000000001</v>
      </c>
      <c r="F1704">
        <v>3.6464499999999997E-2</v>
      </c>
      <c r="G1704">
        <v>93.5</v>
      </c>
      <c r="H1704">
        <v>-8.0865999999999993E-2</v>
      </c>
      <c r="I1704">
        <v>-1.15462E-2</v>
      </c>
      <c r="J1704">
        <v>3.6464499999999997E-2</v>
      </c>
      <c r="K1704">
        <v>8.4475099999999997E-2</v>
      </c>
      <c r="L1704">
        <v>0.15379490000000001</v>
      </c>
      <c r="M1704">
        <v>9.1553399999999993E-2</v>
      </c>
      <c r="N1704">
        <v>8.3820000000000006E-3</v>
      </c>
      <c r="O1704">
        <v>117</v>
      </c>
    </row>
    <row r="1705" spans="1:15">
      <c r="A1705" t="s">
        <v>53</v>
      </c>
      <c r="B1705" s="34">
        <v>40021</v>
      </c>
      <c r="C1705">
        <v>24</v>
      </c>
      <c r="D1705">
        <v>1.536411</v>
      </c>
      <c r="E1705">
        <v>1.5243310000000001</v>
      </c>
      <c r="F1705">
        <v>1.20792E-2</v>
      </c>
      <c r="G1705">
        <v>89.5</v>
      </c>
      <c r="H1705">
        <v>-0.1052512</v>
      </c>
      <c r="I1705">
        <v>-3.5931499999999998E-2</v>
      </c>
      <c r="J1705">
        <v>1.20792E-2</v>
      </c>
      <c r="K1705">
        <v>6.0089900000000002E-2</v>
      </c>
      <c r="L1705">
        <v>0.12940960000000001</v>
      </c>
      <c r="M1705">
        <v>9.1553399999999993E-2</v>
      </c>
      <c r="N1705">
        <v>8.3820000000000006E-3</v>
      </c>
      <c r="O1705">
        <v>117</v>
      </c>
    </row>
    <row r="1706" spans="1:15">
      <c r="A1706" t="s">
        <v>53</v>
      </c>
      <c r="B1706" s="34">
        <v>40035</v>
      </c>
      <c r="C1706">
        <v>1</v>
      </c>
      <c r="D1706">
        <v>1.2335309999999999</v>
      </c>
      <c r="E1706">
        <v>1.226426</v>
      </c>
      <c r="F1706">
        <v>7.1054000000000004E-3</v>
      </c>
      <c r="G1706">
        <v>81.5</v>
      </c>
      <c r="H1706">
        <v>-0.110225</v>
      </c>
      <c r="I1706">
        <v>-4.0905200000000003E-2</v>
      </c>
      <c r="J1706">
        <v>7.1054000000000004E-3</v>
      </c>
      <c r="K1706">
        <v>5.5116100000000001E-2</v>
      </c>
      <c r="L1706">
        <v>0.1244359</v>
      </c>
      <c r="M1706">
        <v>9.1553399999999993E-2</v>
      </c>
      <c r="N1706">
        <v>8.3820000000000006E-3</v>
      </c>
      <c r="O1706">
        <v>117</v>
      </c>
    </row>
    <row r="1707" spans="1:15">
      <c r="A1707" t="s">
        <v>53</v>
      </c>
      <c r="B1707" s="34">
        <v>40035</v>
      </c>
      <c r="C1707">
        <v>2</v>
      </c>
      <c r="D1707">
        <v>1.221962</v>
      </c>
      <c r="E1707">
        <v>1.20407</v>
      </c>
      <c r="F1707">
        <v>1.7891500000000001E-2</v>
      </c>
      <c r="G1707">
        <v>79.5</v>
      </c>
      <c r="H1707">
        <v>-9.9439E-2</v>
      </c>
      <c r="I1707">
        <v>-3.0119199999999999E-2</v>
      </c>
      <c r="J1707">
        <v>1.7891500000000001E-2</v>
      </c>
      <c r="K1707">
        <v>6.5902199999999994E-2</v>
      </c>
      <c r="L1707">
        <v>0.13522190000000001</v>
      </c>
      <c r="M1707">
        <v>9.1553399999999993E-2</v>
      </c>
      <c r="N1707">
        <v>8.3820000000000006E-3</v>
      </c>
      <c r="O1707">
        <v>117</v>
      </c>
    </row>
    <row r="1708" spans="1:15">
      <c r="A1708" t="s">
        <v>53</v>
      </c>
      <c r="B1708" s="34">
        <v>40035</v>
      </c>
      <c r="C1708">
        <v>3</v>
      </c>
      <c r="D1708">
        <v>1.18286</v>
      </c>
      <c r="E1708">
        <v>1.1785600000000001</v>
      </c>
      <c r="F1708">
        <v>4.3001999999999997E-3</v>
      </c>
      <c r="G1708">
        <v>77</v>
      </c>
      <c r="H1708">
        <v>-0.1130302</v>
      </c>
      <c r="I1708">
        <v>-4.3710499999999999E-2</v>
      </c>
      <c r="J1708">
        <v>4.3001999999999997E-3</v>
      </c>
      <c r="K1708">
        <v>5.23109E-2</v>
      </c>
      <c r="L1708">
        <v>0.12163060000000001</v>
      </c>
      <c r="M1708">
        <v>9.1553399999999993E-2</v>
      </c>
      <c r="N1708">
        <v>8.3820000000000006E-3</v>
      </c>
      <c r="O1708">
        <v>117</v>
      </c>
    </row>
    <row r="1709" spans="1:15">
      <c r="A1709" t="s">
        <v>53</v>
      </c>
      <c r="B1709" s="34">
        <v>40035</v>
      </c>
      <c r="C1709">
        <v>4</v>
      </c>
      <c r="D1709">
        <v>1.161845</v>
      </c>
      <c r="E1709">
        <v>1.1567069999999999</v>
      </c>
      <c r="F1709">
        <v>5.1378999999999999E-3</v>
      </c>
      <c r="G1709">
        <v>76.5</v>
      </c>
      <c r="H1709">
        <v>-0.1121926</v>
      </c>
      <c r="I1709">
        <v>-4.2872800000000003E-2</v>
      </c>
      <c r="J1709">
        <v>5.1378999999999999E-3</v>
      </c>
      <c r="K1709">
        <v>5.3148500000000001E-2</v>
      </c>
      <c r="L1709">
        <v>0.1224683</v>
      </c>
      <c r="M1709">
        <v>9.1553399999999993E-2</v>
      </c>
      <c r="N1709">
        <v>8.3820000000000006E-3</v>
      </c>
      <c r="O1709">
        <v>117</v>
      </c>
    </row>
    <row r="1710" spans="1:15">
      <c r="A1710" t="s">
        <v>53</v>
      </c>
      <c r="B1710" s="34">
        <v>40035</v>
      </c>
      <c r="C1710">
        <v>5</v>
      </c>
      <c r="D1710">
        <v>1.155583</v>
      </c>
      <c r="E1710">
        <v>1.153594</v>
      </c>
      <c r="F1710">
        <v>1.9889999999999999E-3</v>
      </c>
      <c r="G1710">
        <v>74</v>
      </c>
      <c r="H1710">
        <v>-0.1153415</v>
      </c>
      <c r="I1710">
        <v>-4.6021699999999999E-2</v>
      </c>
      <c r="J1710">
        <v>1.9889999999999999E-3</v>
      </c>
      <c r="K1710">
        <v>4.9999599999999998E-2</v>
      </c>
      <c r="L1710">
        <v>0.11931940000000001</v>
      </c>
      <c r="M1710">
        <v>9.1553399999999993E-2</v>
      </c>
      <c r="N1710">
        <v>8.3820000000000006E-3</v>
      </c>
      <c r="O1710">
        <v>117</v>
      </c>
    </row>
    <row r="1711" spans="1:15">
      <c r="A1711" t="s">
        <v>53</v>
      </c>
      <c r="B1711" s="34">
        <v>40035</v>
      </c>
      <c r="C1711">
        <v>6</v>
      </c>
      <c r="D1711">
        <v>1.2472289999999999</v>
      </c>
      <c r="E1711">
        <v>1.27159</v>
      </c>
      <c r="F1711">
        <v>-2.4360900000000001E-2</v>
      </c>
      <c r="G1711">
        <v>73.5</v>
      </c>
      <c r="H1711">
        <v>-0.14169129999999999</v>
      </c>
      <c r="I1711">
        <v>-7.2371599999999994E-2</v>
      </c>
      <c r="J1711">
        <v>-2.4360900000000001E-2</v>
      </c>
      <c r="K1711">
        <v>2.3649799999999999E-2</v>
      </c>
      <c r="L1711">
        <v>9.2969499999999997E-2</v>
      </c>
      <c r="M1711">
        <v>9.1553399999999993E-2</v>
      </c>
      <c r="N1711">
        <v>8.3820000000000006E-3</v>
      </c>
      <c r="O1711">
        <v>117</v>
      </c>
    </row>
    <row r="1712" spans="1:15">
      <c r="A1712" t="s">
        <v>53</v>
      </c>
      <c r="B1712" s="34">
        <v>40035</v>
      </c>
      <c r="C1712">
        <v>7</v>
      </c>
      <c r="D1712">
        <v>1.1239479999999999</v>
      </c>
      <c r="E1712">
        <v>1.1616519999999999</v>
      </c>
      <c r="F1712">
        <v>-3.7703599999999997E-2</v>
      </c>
      <c r="G1712">
        <v>74</v>
      </c>
      <c r="H1712">
        <v>-0.15503410000000001</v>
      </c>
      <c r="I1712">
        <v>-8.5714299999999993E-2</v>
      </c>
      <c r="J1712">
        <v>-3.7703599999999997E-2</v>
      </c>
      <c r="K1712">
        <v>1.0307E-2</v>
      </c>
      <c r="L1712">
        <v>7.9626799999999998E-2</v>
      </c>
      <c r="M1712">
        <v>9.1553399999999993E-2</v>
      </c>
      <c r="N1712">
        <v>8.3820000000000006E-3</v>
      </c>
      <c r="O1712">
        <v>117</v>
      </c>
    </row>
    <row r="1713" spans="1:15">
      <c r="A1713" t="s">
        <v>53</v>
      </c>
      <c r="B1713" s="34">
        <v>40035</v>
      </c>
      <c r="C1713">
        <v>8</v>
      </c>
      <c r="D1713">
        <v>1.2367109999999999</v>
      </c>
      <c r="E1713">
        <v>1.232291</v>
      </c>
      <c r="F1713">
        <v>4.4205E-3</v>
      </c>
      <c r="G1713">
        <v>75</v>
      </c>
      <c r="H1713">
        <v>-0.11291</v>
      </c>
      <c r="I1713">
        <v>-4.3590200000000003E-2</v>
      </c>
      <c r="J1713">
        <v>4.4205E-3</v>
      </c>
      <c r="K1713">
        <v>5.2431100000000001E-2</v>
      </c>
      <c r="L1713">
        <v>0.1217509</v>
      </c>
      <c r="M1713">
        <v>9.1553399999999993E-2</v>
      </c>
      <c r="N1713">
        <v>8.3820000000000006E-3</v>
      </c>
      <c r="O1713">
        <v>117</v>
      </c>
    </row>
    <row r="1714" spans="1:15">
      <c r="A1714" t="s">
        <v>53</v>
      </c>
      <c r="B1714" s="34">
        <v>40035</v>
      </c>
      <c r="C1714">
        <v>9</v>
      </c>
      <c r="D1714">
        <v>1.7723789999999999</v>
      </c>
      <c r="E1714">
        <v>1.7228030000000001</v>
      </c>
      <c r="F1714">
        <v>4.9576200000000001E-2</v>
      </c>
      <c r="G1714">
        <v>79.5</v>
      </c>
      <c r="H1714">
        <v>-6.7754200000000001E-2</v>
      </c>
      <c r="I1714">
        <v>1.5656000000000001E-3</v>
      </c>
      <c r="J1714">
        <v>4.9576200000000001E-2</v>
      </c>
      <c r="K1714">
        <v>9.7586900000000004E-2</v>
      </c>
      <c r="L1714">
        <v>0.16690669999999999</v>
      </c>
      <c r="M1714">
        <v>9.1553399999999993E-2</v>
      </c>
      <c r="N1714">
        <v>8.3820000000000006E-3</v>
      </c>
      <c r="O1714">
        <v>117</v>
      </c>
    </row>
    <row r="1715" spans="1:15">
      <c r="A1715" t="s">
        <v>53</v>
      </c>
      <c r="B1715" s="34">
        <v>40035</v>
      </c>
      <c r="C1715">
        <v>10</v>
      </c>
      <c r="D1715">
        <v>2.1292740000000001</v>
      </c>
      <c r="E1715">
        <v>2.1518259999999998</v>
      </c>
      <c r="F1715">
        <v>-2.2551700000000001E-2</v>
      </c>
      <c r="G1715">
        <v>83.5</v>
      </c>
      <c r="H1715">
        <v>-0.13988210000000001</v>
      </c>
      <c r="I1715">
        <v>-7.0562399999999997E-2</v>
      </c>
      <c r="J1715">
        <v>-2.2551700000000001E-2</v>
      </c>
      <c r="K1715">
        <v>2.5458999999999999E-2</v>
      </c>
      <c r="L1715">
        <v>9.4778699999999994E-2</v>
      </c>
      <c r="M1715">
        <v>9.1553399999999993E-2</v>
      </c>
      <c r="N1715">
        <v>8.3820000000000006E-3</v>
      </c>
      <c r="O1715">
        <v>117</v>
      </c>
    </row>
    <row r="1716" spans="1:15">
      <c r="A1716" t="s">
        <v>53</v>
      </c>
      <c r="B1716" s="34">
        <v>40035</v>
      </c>
      <c r="C1716">
        <v>11</v>
      </c>
      <c r="D1716">
        <v>2.4860139999999999</v>
      </c>
      <c r="E1716">
        <v>2.4992200000000002</v>
      </c>
      <c r="F1716">
        <v>-1.32062E-2</v>
      </c>
      <c r="G1716">
        <v>87</v>
      </c>
      <c r="H1716">
        <v>-0.1305366</v>
      </c>
      <c r="I1716">
        <v>-6.1216800000000002E-2</v>
      </c>
      <c r="J1716">
        <v>-1.32062E-2</v>
      </c>
      <c r="K1716">
        <v>3.4804500000000002E-2</v>
      </c>
      <c r="L1716">
        <v>0.1041243</v>
      </c>
      <c r="M1716">
        <v>9.1553399999999993E-2</v>
      </c>
      <c r="N1716">
        <v>8.3820000000000006E-3</v>
      </c>
      <c r="O1716">
        <v>117</v>
      </c>
    </row>
    <row r="1717" spans="1:15">
      <c r="A1717" t="s">
        <v>53</v>
      </c>
      <c r="B1717" s="34">
        <v>40035</v>
      </c>
      <c r="C1717">
        <v>12</v>
      </c>
      <c r="D1717">
        <v>2.657807</v>
      </c>
      <c r="E1717">
        <v>2.6791480000000001</v>
      </c>
      <c r="F1717">
        <v>-2.1341200000000001E-2</v>
      </c>
      <c r="G1717">
        <v>91</v>
      </c>
      <c r="H1717">
        <v>-0.13867160000000001</v>
      </c>
      <c r="I1717">
        <v>-6.9351899999999994E-2</v>
      </c>
      <c r="J1717">
        <v>-2.1341200000000001E-2</v>
      </c>
      <c r="K1717">
        <v>2.6669499999999999E-2</v>
      </c>
      <c r="L1717">
        <v>9.59893E-2</v>
      </c>
      <c r="M1717">
        <v>9.1553399999999993E-2</v>
      </c>
      <c r="N1717">
        <v>8.3820000000000006E-3</v>
      </c>
      <c r="O1717">
        <v>117</v>
      </c>
    </row>
    <row r="1718" spans="1:15">
      <c r="A1718" t="s">
        <v>53</v>
      </c>
      <c r="B1718" s="34">
        <v>40035</v>
      </c>
      <c r="C1718">
        <v>13</v>
      </c>
      <c r="D1718">
        <v>2.7235969999999998</v>
      </c>
      <c r="E1718">
        <v>2.7222749999999998</v>
      </c>
      <c r="F1718">
        <v>1.3219E-3</v>
      </c>
      <c r="G1718">
        <v>93.5</v>
      </c>
      <c r="H1718">
        <v>-0.1160086</v>
      </c>
      <c r="I1718">
        <v>-4.6688800000000003E-2</v>
      </c>
      <c r="J1718">
        <v>1.3219E-3</v>
      </c>
      <c r="K1718">
        <v>4.9332500000000001E-2</v>
      </c>
      <c r="L1718">
        <v>0.1186523</v>
      </c>
      <c r="M1718">
        <v>9.1553399999999993E-2</v>
      </c>
      <c r="N1718">
        <v>8.3820000000000006E-3</v>
      </c>
      <c r="O1718">
        <v>117</v>
      </c>
    </row>
    <row r="1719" spans="1:15">
      <c r="A1719" t="s">
        <v>53</v>
      </c>
      <c r="B1719" s="34">
        <v>40035</v>
      </c>
      <c r="C1719">
        <v>14</v>
      </c>
      <c r="D1719">
        <v>2.8037540000000001</v>
      </c>
      <c r="E1719">
        <v>2.807906</v>
      </c>
      <c r="F1719">
        <v>-4.1527999999999999E-3</v>
      </c>
      <c r="G1719">
        <v>95.5</v>
      </c>
      <c r="H1719">
        <v>-0.1214832</v>
      </c>
      <c r="I1719">
        <v>-5.2163500000000002E-2</v>
      </c>
      <c r="J1719">
        <v>-4.1527999999999999E-3</v>
      </c>
      <c r="K1719">
        <v>4.3857899999999998E-2</v>
      </c>
      <c r="L1719">
        <v>0.1131776</v>
      </c>
      <c r="M1719">
        <v>9.1553399999999993E-2</v>
      </c>
      <c r="N1719">
        <v>8.3820000000000006E-3</v>
      </c>
      <c r="O1719">
        <v>117</v>
      </c>
    </row>
    <row r="1720" spans="1:15">
      <c r="A1720" t="s">
        <v>53</v>
      </c>
      <c r="B1720" s="34">
        <v>40035</v>
      </c>
      <c r="C1720">
        <v>15</v>
      </c>
      <c r="D1720">
        <v>2.8148719999999998</v>
      </c>
      <c r="E1720">
        <v>2.516556</v>
      </c>
      <c r="F1720">
        <v>0.29831619999999998</v>
      </c>
      <c r="G1720">
        <v>96.5</v>
      </c>
      <c r="H1720">
        <v>0.1809858</v>
      </c>
      <c r="I1720">
        <v>0.25030560000000002</v>
      </c>
      <c r="J1720">
        <v>0.29831619999999998</v>
      </c>
      <c r="K1720">
        <v>0.34632689999999999</v>
      </c>
      <c r="L1720">
        <v>0.41564669999999998</v>
      </c>
      <c r="M1720">
        <v>9.1553399999999993E-2</v>
      </c>
      <c r="N1720">
        <v>8.3820000000000006E-3</v>
      </c>
      <c r="O1720">
        <v>117</v>
      </c>
    </row>
    <row r="1721" spans="1:15">
      <c r="A1721" t="s">
        <v>53</v>
      </c>
      <c r="B1721" s="34">
        <v>40035</v>
      </c>
      <c r="C1721">
        <v>16</v>
      </c>
      <c r="D1721">
        <v>2.8085309999999999</v>
      </c>
      <c r="E1721">
        <v>2.4848789999999998</v>
      </c>
      <c r="F1721">
        <v>0.32365139999999998</v>
      </c>
      <c r="G1721">
        <v>97.5</v>
      </c>
      <c r="H1721">
        <v>0.2063209</v>
      </c>
      <c r="I1721">
        <v>0.27564070000000002</v>
      </c>
      <c r="J1721">
        <v>0.32365139999999998</v>
      </c>
      <c r="K1721">
        <v>0.3716621</v>
      </c>
      <c r="L1721">
        <v>0.44098179999999998</v>
      </c>
      <c r="M1721">
        <v>9.1553399999999993E-2</v>
      </c>
      <c r="N1721">
        <v>8.3820000000000006E-3</v>
      </c>
      <c r="O1721">
        <v>117</v>
      </c>
    </row>
    <row r="1722" spans="1:15">
      <c r="A1722" t="s">
        <v>53</v>
      </c>
      <c r="B1722" s="34">
        <v>40035</v>
      </c>
      <c r="C1722">
        <v>17</v>
      </c>
      <c r="D1722">
        <v>2.658944</v>
      </c>
      <c r="E1722">
        <v>2.3003960000000001</v>
      </c>
      <c r="F1722">
        <v>0.35854750000000002</v>
      </c>
      <c r="G1722">
        <v>98.5</v>
      </c>
      <c r="H1722">
        <v>0.24121709999999999</v>
      </c>
      <c r="I1722">
        <v>0.3105368</v>
      </c>
      <c r="J1722">
        <v>0.35854750000000002</v>
      </c>
      <c r="K1722">
        <v>0.40655819999999998</v>
      </c>
      <c r="L1722">
        <v>0.47587790000000002</v>
      </c>
      <c r="M1722">
        <v>9.1553399999999993E-2</v>
      </c>
      <c r="N1722">
        <v>8.3820000000000006E-3</v>
      </c>
      <c r="O1722">
        <v>117</v>
      </c>
    </row>
    <row r="1723" spans="1:15">
      <c r="A1723" t="s">
        <v>53</v>
      </c>
      <c r="B1723" s="34">
        <v>40035</v>
      </c>
      <c r="C1723">
        <v>18</v>
      </c>
      <c r="D1723">
        <v>2.5524900000000001</v>
      </c>
      <c r="E1723">
        <v>2.1723159999999999</v>
      </c>
      <c r="F1723">
        <v>0.38017499999999999</v>
      </c>
      <c r="G1723">
        <v>99</v>
      </c>
      <c r="H1723">
        <v>0.26284459999999998</v>
      </c>
      <c r="I1723">
        <v>0.33216430000000002</v>
      </c>
      <c r="J1723">
        <v>0.38017499999999999</v>
      </c>
      <c r="K1723">
        <v>0.4281857</v>
      </c>
      <c r="L1723">
        <v>0.49750549999999999</v>
      </c>
      <c r="M1723">
        <v>9.1553399999999993E-2</v>
      </c>
      <c r="N1723">
        <v>8.3820000000000006E-3</v>
      </c>
      <c r="O1723">
        <v>117</v>
      </c>
    </row>
    <row r="1724" spans="1:15">
      <c r="A1724" t="s">
        <v>53</v>
      </c>
      <c r="B1724" s="34">
        <v>40035</v>
      </c>
      <c r="C1724">
        <v>19</v>
      </c>
      <c r="D1724">
        <v>2.4010120000000001</v>
      </c>
      <c r="E1724">
        <v>2.7585160000000002</v>
      </c>
      <c r="F1724">
        <v>-0.3575045</v>
      </c>
      <c r="G1724">
        <v>98</v>
      </c>
      <c r="H1724">
        <v>-0.47483500000000001</v>
      </c>
      <c r="I1724">
        <v>-0.40551520000000002</v>
      </c>
      <c r="J1724">
        <v>-0.3575045</v>
      </c>
      <c r="K1724">
        <v>-0.30949389999999999</v>
      </c>
      <c r="L1724">
        <v>-0.2401741</v>
      </c>
      <c r="M1724">
        <v>9.1553399999999993E-2</v>
      </c>
      <c r="N1724">
        <v>8.3820000000000006E-3</v>
      </c>
      <c r="O1724">
        <v>117</v>
      </c>
    </row>
    <row r="1725" spans="1:15">
      <c r="A1725" t="s">
        <v>53</v>
      </c>
      <c r="B1725" s="34">
        <v>40035</v>
      </c>
      <c r="C1725">
        <v>20</v>
      </c>
      <c r="D1725">
        <v>2.3067289999999998</v>
      </c>
      <c r="E1725">
        <v>2.3687309999999999</v>
      </c>
      <c r="F1725">
        <v>-6.2001399999999998E-2</v>
      </c>
      <c r="G1725">
        <v>96</v>
      </c>
      <c r="H1725">
        <v>-0.17933189999999999</v>
      </c>
      <c r="I1725">
        <v>-0.1100121</v>
      </c>
      <c r="J1725">
        <v>-6.2001399999999998E-2</v>
      </c>
      <c r="K1725">
        <v>-1.3990799999999999E-2</v>
      </c>
      <c r="L1725">
        <v>5.5329000000000003E-2</v>
      </c>
      <c r="M1725">
        <v>9.1553399999999993E-2</v>
      </c>
      <c r="N1725">
        <v>8.3820000000000006E-3</v>
      </c>
      <c r="O1725">
        <v>117</v>
      </c>
    </row>
    <row r="1726" spans="1:15">
      <c r="A1726" t="s">
        <v>53</v>
      </c>
      <c r="B1726" s="34">
        <v>40035</v>
      </c>
      <c r="C1726">
        <v>21</v>
      </c>
      <c r="D1726">
        <v>2.232208</v>
      </c>
      <c r="E1726">
        <v>2.1997270000000002</v>
      </c>
      <c r="F1726">
        <v>3.2481599999999999E-2</v>
      </c>
      <c r="G1726">
        <v>93</v>
      </c>
      <c r="H1726">
        <v>-8.4848900000000005E-2</v>
      </c>
      <c r="I1726">
        <v>-1.5529100000000001E-2</v>
      </c>
      <c r="J1726">
        <v>3.2481599999999999E-2</v>
      </c>
      <c r="K1726">
        <v>8.04922E-2</v>
      </c>
      <c r="L1726">
        <v>0.149812</v>
      </c>
      <c r="M1726">
        <v>9.1553399999999993E-2</v>
      </c>
      <c r="N1726">
        <v>8.3820000000000006E-3</v>
      </c>
      <c r="O1726">
        <v>117</v>
      </c>
    </row>
    <row r="1727" spans="1:15">
      <c r="A1727" t="s">
        <v>53</v>
      </c>
      <c r="B1727" s="34">
        <v>40035</v>
      </c>
      <c r="C1727">
        <v>22</v>
      </c>
      <c r="D1727">
        <v>2.0475970000000001</v>
      </c>
      <c r="E1727">
        <v>1.999411</v>
      </c>
      <c r="F1727">
        <v>4.8185499999999999E-2</v>
      </c>
      <c r="G1727">
        <v>89.5</v>
      </c>
      <c r="H1727">
        <v>-6.9144899999999995E-2</v>
      </c>
      <c r="I1727">
        <v>1.749E-4</v>
      </c>
      <c r="J1727">
        <v>4.8185499999999999E-2</v>
      </c>
      <c r="K1727">
        <v>9.6196199999999996E-2</v>
      </c>
      <c r="L1727">
        <v>0.165516</v>
      </c>
      <c r="M1727">
        <v>9.1553399999999993E-2</v>
      </c>
      <c r="N1727">
        <v>8.3820000000000006E-3</v>
      </c>
      <c r="O1727">
        <v>117</v>
      </c>
    </row>
    <row r="1728" spans="1:15">
      <c r="A1728" t="s">
        <v>53</v>
      </c>
      <c r="B1728" s="34">
        <v>40035</v>
      </c>
      <c r="C1728">
        <v>23</v>
      </c>
      <c r="D1728">
        <v>1.670228</v>
      </c>
      <c r="E1728">
        <v>1.6578010000000001</v>
      </c>
      <c r="F1728">
        <v>1.24277E-2</v>
      </c>
      <c r="G1728">
        <v>86</v>
      </c>
      <c r="H1728">
        <v>-0.1049028</v>
      </c>
      <c r="I1728">
        <v>-3.5582999999999997E-2</v>
      </c>
      <c r="J1728">
        <v>1.24277E-2</v>
      </c>
      <c r="K1728">
        <v>6.04383E-2</v>
      </c>
      <c r="L1728">
        <v>0.12975809999999999</v>
      </c>
      <c r="M1728">
        <v>9.1553399999999993E-2</v>
      </c>
      <c r="N1728">
        <v>8.3820000000000006E-3</v>
      </c>
      <c r="O1728">
        <v>117</v>
      </c>
    </row>
    <row r="1729" spans="1:15">
      <c r="A1729" t="s">
        <v>53</v>
      </c>
      <c r="B1729" s="34">
        <v>40035</v>
      </c>
      <c r="C1729">
        <v>24</v>
      </c>
      <c r="D1729">
        <v>1.4321630000000001</v>
      </c>
      <c r="E1729">
        <v>1.426185</v>
      </c>
      <c r="F1729">
        <v>5.9785000000000003E-3</v>
      </c>
      <c r="G1729">
        <v>85</v>
      </c>
      <c r="H1729">
        <v>-0.11135200000000001</v>
      </c>
      <c r="I1729">
        <v>-4.2032199999999999E-2</v>
      </c>
      <c r="J1729">
        <v>5.9785000000000003E-3</v>
      </c>
      <c r="K1729">
        <v>5.3989099999999998E-2</v>
      </c>
      <c r="L1729">
        <v>0.1233089</v>
      </c>
      <c r="M1729">
        <v>9.1553399999999993E-2</v>
      </c>
      <c r="N1729">
        <v>8.3820000000000006E-3</v>
      </c>
      <c r="O1729">
        <v>117</v>
      </c>
    </row>
    <row r="1730" spans="1:15">
      <c r="A1730" t="s">
        <v>53</v>
      </c>
      <c r="B1730" s="34">
        <v>40036</v>
      </c>
      <c r="C1730">
        <v>1</v>
      </c>
      <c r="D1730">
        <v>1.228693</v>
      </c>
      <c r="E1730">
        <v>1.2390909999999999</v>
      </c>
      <c r="F1730">
        <v>-1.03976E-2</v>
      </c>
      <c r="G1730">
        <v>83</v>
      </c>
      <c r="H1730">
        <v>-0.12772800000000001</v>
      </c>
      <c r="I1730">
        <v>-5.8408300000000003E-2</v>
      </c>
      <c r="J1730">
        <v>-1.03976E-2</v>
      </c>
      <c r="K1730">
        <v>3.7613099999999997E-2</v>
      </c>
      <c r="L1730">
        <v>0.10693279999999999</v>
      </c>
      <c r="M1730">
        <v>9.1553399999999993E-2</v>
      </c>
      <c r="N1730">
        <v>8.3820000000000006E-3</v>
      </c>
      <c r="O1730">
        <v>117</v>
      </c>
    </row>
    <row r="1731" spans="1:15">
      <c r="A1731" t="s">
        <v>53</v>
      </c>
      <c r="B1731" s="34">
        <v>40036</v>
      </c>
      <c r="C1731">
        <v>2</v>
      </c>
      <c r="D1731">
        <v>1.221962</v>
      </c>
      <c r="E1731">
        <v>1.217193</v>
      </c>
      <c r="F1731">
        <v>4.7692000000000003E-3</v>
      </c>
      <c r="G1731">
        <v>79.5</v>
      </c>
      <c r="H1731">
        <v>-0.1125613</v>
      </c>
      <c r="I1731">
        <v>-4.3241500000000002E-2</v>
      </c>
      <c r="J1731">
        <v>4.7692000000000003E-3</v>
      </c>
      <c r="K1731">
        <v>5.2779800000000002E-2</v>
      </c>
      <c r="L1731">
        <v>0.1220996</v>
      </c>
      <c r="M1731">
        <v>9.1553399999999993E-2</v>
      </c>
      <c r="N1731">
        <v>8.3820000000000006E-3</v>
      </c>
      <c r="O1731">
        <v>117</v>
      </c>
    </row>
    <row r="1732" spans="1:15">
      <c r="A1732" t="s">
        <v>53</v>
      </c>
      <c r="B1732" s="34">
        <v>40036</v>
      </c>
      <c r="C1732">
        <v>3</v>
      </c>
      <c r="D1732">
        <v>1.1934229999999999</v>
      </c>
      <c r="E1732">
        <v>1.202591</v>
      </c>
      <c r="F1732">
        <v>-9.1681000000000002E-3</v>
      </c>
      <c r="G1732">
        <v>77.5</v>
      </c>
      <c r="H1732">
        <v>-0.12649850000000001</v>
      </c>
      <c r="I1732">
        <v>-5.7178800000000002E-2</v>
      </c>
      <c r="J1732">
        <v>-9.1681000000000002E-3</v>
      </c>
      <c r="K1732">
        <v>3.8842599999999998E-2</v>
      </c>
      <c r="L1732">
        <v>0.1081623</v>
      </c>
      <c r="M1732">
        <v>9.1553399999999993E-2</v>
      </c>
      <c r="N1732">
        <v>8.3820000000000006E-3</v>
      </c>
      <c r="O1732">
        <v>117</v>
      </c>
    </row>
    <row r="1733" spans="1:15">
      <c r="A1733" t="s">
        <v>53</v>
      </c>
      <c r="B1733" s="34">
        <v>40036</v>
      </c>
      <c r="C1733">
        <v>4</v>
      </c>
      <c r="D1733">
        <v>1.1517500000000001</v>
      </c>
      <c r="E1733">
        <v>1.1598189999999999</v>
      </c>
      <c r="F1733">
        <v>-8.0684999999999993E-3</v>
      </c>
      <c r="G1733">
        <v>76</v>
      </c>
      <c r="H1733">
        <v>-0.12539900000000001</v>
      </c>
      <c r="I1733">
        <v>-5.6079200000000003E-2</v>
      </c>
      <c r="J1733">
        <v>-8.0684999999999993E-3</v>
      </c>
      <c r="K1733">
        <v>3.9942100000000001E-2</v>
      </c>
      <c r="L1733">
        <v>0.1092619</v>
      </c>
      <c r="M1733">
        <v>9.1553399999999993E-2</v>
      </c>
      <c r="N1733">
        <v>8.3820000000000006E-3</v>
      </c>
      <c r="O1733">
        <v>117</v>
      </c>
    </row>
    <row r="1734" spans="1:15">
      <c r="A1734" t="s">
        <v>53</v>
      </c>
      <c r="B1734" s="34">
        <v>40036</v>
      </c>
      <c r="C1734">
        <v>5</v>
      </c>
      <c r="D1734">
        <v>1.171322</v>
      </c>
      <c r="E1734">
        <v>1.1816180000000001</v>
      </c>
      <c r="F1734">
        <v>-1.02957E-2</v>
      </c>
      <c r="G1734">
        <v>75.5</v>
      </c>
      <c r="H1734">
        <v>-0.12762609999999999</v>
      </c>
      <c r="I1734">
        <v>-5.8306299999999998E-2</v>
      </c>
      <c r="J1734">
        <v>-1.02957E-2</v>
      </c>
      <c r="K1734">
        <v>3.7714999999999999E-2</v>
      </c>
      <c r="L1734">
        <v>0.1070348</v>
      </c>
      <c r="M1734">
        <v>9.1553399999999993E-2</v>
      </c>
      <c r="N1734">
        <v>8.3820000000000006E-3</v>
      </c>
      <c r="O1734">
        <v>117</v>
      </c>
    </row>
    <row r="1735" spans="1:15">
      <c r="A1735" t="s">
        <v>53</v>
      </c>
      <c r="B1735" s="34">
        <v>40036</v>
      </c>
      <c r="C1735">
        <v>6</v>
      </c>
      <c r="D1735">
        <v>1.253625</v>
      </c>
      <c r="E1735">
        <v>1.2888040000000001</v>
      </c>
      <c r="F1735">
        <v>-3.5179200000000001E-2</v>
      </c>
      <c r="G1735">
        <v>74.5</v>
      </c>
      <c r="H1735">
        <v>-0.1525096</v>
      </c>
      <c r="I1735">
        <v>-8.3189899999999997E-2</v>
      </c>
      <c r="J1735">
        <v>-3.5179200000000001E-2</v>
      </c>
      <c r="K1735">
        <v>1.2831499999999999E-2</v>
      </c>
      <c r="L1735">
        <v>8.2151199999999994E-2</v>
      </c>
      <c r="M1735">
        <v>9.1553399999999993E-2</v>
      </c>
      <c r="N1735">
        <v>8.3820000000000006E-3</v>
      </c>
      <c r="O1735">
        <v>117</v>
      </c>
    </row>
    <row r="1736" spans="1:15">
      <c r="A1736" t="s">
        <v>53</v>
      </c>
      <c r="B1736" s="34">
        <v>40036</v>
      </c>
      <c r="C1736">
        <v>7</v>
      </c>
      <c r="D1736">
        <v>1.1243430000000001</v>
      </c>
      <c r="E1736">
        <v>1.176728</v>
      </c>
      <c r="F1736">
        <v>-5.2385500000000002E-2</v>
      </c>
      <c r="G1736">
        <v>75</v>
      </c>
      <c r="H1736">
        <v>-0.16971600000000001</v>
      </c>
      <c r="I1736">
        <v>-0.1003962</v>
      </c>
      <c r="J1736">
        <v>-5.2385500000000002E-2</v>
      </c>
      <c r="K1736">
        <v>-4.3749000000000001E-3</v>
      </c>
      <c r="L1736">
        <v>6.49449E-2</v>
      </c>
      <c r="M1736">
        <v>9.1553399999999993E-2</v>
      </c>
      <c r="N1736">
        <v>8.3820000000000006E-3</v>
      </c>
      <c r="O1736">
        <v>117</v>
      </c>
    </row>
    <row r="1737" spans="1:15">
      <c r="A1737" t="s">
        <v>53</v>
      </c>
      <c r="B1737" s="34">
        <v>40036</v>
      </c>
      <c r="C1737">
        <v>8</v>
      </c>
      <c r="D1737">
        <v>1.284843</v>
      </c>
      <c r="E1737">
        <v>1.2947139999999999</v>
      </c>
      <c r="F1737">
        <v>-9.8712000000000001E-3</v>
      </c>
      <c r="G1737">
        <v>79</v>
      </c>
      <c r="H1737">
        <v>-0.1272016</v>
      </c>
      <c r="I1737">
        <v>-5.78819E-2</v>
      </c>
      <c r="J1737">
        <v>-9.8712000000000001E-3</v>
      </c>
      <c r="K1737">
        <v>3.81395E-2</v>
      </c>
      <c r="L1737">
        <v>0.1074592</v>
      </c>
      <c r="M1737">
        <v>9.1553399999999993E-2</v>
      </c>
      <c r="N1737">
        <v>8.3820000000000006E-3</v>
      </c>
      <c r="O1737">
        <v>117</v>
      </c>
    </row>
    <row r="1738" spans="1:15">
      <c r="A1738" t="s">
        <v>53</v>
      </c>
      <c r="B1738" s="34">
        <v>40036</v>
      </c>
      <c r="C1738">
        <v>9</v>
      </c>
      <c r="D1738">
        <v>1.884153</v>
      </c>
      <c r="E1738">
        <v>1.920255</v>
      </c>
      <c r="F1738">
        <v>-3.6101800000000003E-2</v>
      </c>
      <c r="G1738">
        <v>85</v>
      </c>
      <c r="H1738">
        <v>-0.15343229999999999</v>
      </c>
      <c r="I1738">
        <v>-8.4112500000000007E-2</v>
      </c>
      <c r="J1738">
        <v>-3.6101800000000003E-2</v>
      </c>
      <c r="K1738">
        <v>1.1908800000000001E-2</v>
      </c>
      <c r="L1738">
        <v>8.1228599999999998E-2</v>
      </c>
      <c r="M1738">
        <v>9.1553399999999993E-2</v>
      </c>
      <c r="N1738">
        <v>8.3820000000000006E-3</v>
      </c>
      <c r="O1738">
        <v>117</v>
      </c>
    </row>
    <row r="1739" spans="1:15">
      <c r="A1739" t="s">
        <v>53</v>
      </c>
      <c r="B1739" s="34">
        <v>40036</v>
      </c>
      <c r="C1739">
        <v>10</v>
      </c>
      <c r="D1739">
        <v>2.3019229999999999</v>
      </c>
      <c r="E1739">
        <v>2.380115</v>
      </c>
      <c r="F1739">
        <v>-7.8191399999999994E-2</v>
      </c>
      <c r="G1739">
        <v>89.5</v>
      </c>
      <c r="H1739">
        <v>-0.1955219</v>
      </c>
      <c r="I1739">
        <v>-0.12620210000000001</v>
      </c>
      <c r="J1739">
        <v>-7.8191399999999994E-2</v>
      </c>
      <c r="K1739">
        <v>-3.0180800000000001E-2</v>
      </c>
      <c r="L1739">
        <v>3.9139E-2</v>
      </c>
      <c r="M1739">
        <v>9.1553399999999993E-2</v>
      </c>
      <c r="N1739">
        <v>8.3820000000000006E-3</v>
      </c>
      <c r="O1739">
        <v>117</v>
      </c>
    </row>
    <row r="1740" spans="1:15">
      <c r="A1740" t="s">
        <v>53</v>
      </c>
      <c r="B1740" s="34">
        <v>40036</v>
      </c>
      <c r="C1740">
        <v>11</v>
      </c>
      <c r="D1740">
        <v>2.688968</v>
      </c>
      <c r="E1740">
        <v>2.720634</v>
      </c>
      <c r="F1740">
        <v>-3.1666E-2</v>
      </c>
      <c r="G1740">
        <v>92.5</v>
      </c>
      <c r="H1740">
        <v>-0.1489964</v>
      </c>
      <c r="I1740">
        <v>-7.96766E-2</v>
      </c>
      <c r="J1740">
        <v>-3.1666E-2</v>
      </c>
      <c r="K1740">
        <v>1.63447E-2</v>
      </c>
      <c r="L1740">
        <v>8.5664500000000005E-2</v>
      </c>
      <c r="M1740">
        <v>9.1553399999999993E-2</v>
      </c>
      <c r="N1740">
        <v>8.3820000000000006E-3</v>
      </c>
      <c r="O1740">
        <v>117</v>
      </c>
    </row>
    <row r="1741" spans="1:15">
      <c r="A1741" t="s">
        <v>53</v>
      </c>
      <c r="B1741" s="34">
        <v>40036</v>
      </c>
      <c r="C1741">
        <v>12</v>
      </c>
      <c r="D1741">
        <v>2.816211</v>
      </c>
      <c r="E1741">
        <v>2.852624</v>
      </c>
      <c r="F1741">
        <v>-3.6412800000000002E-2</v>
      </c>
      <c r="G1741">
        <v>94.5</v>
      </c>
      <c r="H1741">
        <v>-0.1537433</v>
      </c>
      <c r="I1741">
        <v>-8.4423499999999999E-2</v>
      </c>
      <c r="J1741">
        <v>-3.6412800000000002E-2</v>
      </c>
      <c r="K1741">
        <v>1.15978E-2</v>
      </c>
      <c r="L1741">
        <v>8.0917600000000006E-2</v>
      </c>
      <c r="M1741">
        <v>9.1553399999999993E-2</v>
      </c>
      <c r="N1741">
        <v>8.3820000000000006E-3</v>
      </c>
      <c r="O1741">
        <v>117</v>
      </c>
    </row>
    <row r="1742" spans="1:15">
      <c r="A1742" t="s">
        <v>53</v>
      </c>
      <c r="B1742" s="34">
        <v>40036</v>
      </c>
      <c r="C1742">
        <v>13</v>
      </c>
      <c r="D1742">
        <v>2.8655819999999999</v>
      </c>
      <c r="E1742">
        <v>2.8703820000000002</v>
      </c>
      <c r="F1742">
        <v>-4.8005000000000001E-3</v>
      </c>
      <c r="G1742">
        <v>96.5</v>
      </c>
      <c r="H1742">
        <v>-0.1221309</v>
      </c>
      <c r="I1742">
        <v>-5.28111E-2</v>
      </c>
      <c r="J1742">
        <v>-4.8005000000000001E-3</v>
      </c>
      <c r="K1742">
        <v>4.3210199999999997E-2</v>
      </c>
      <c r="L1742">
        <v>0.11253000000000001</v>
      </c>
      <c r="M1742">
        <v>9.1553399999999993E-2</v>
      </c>
      <c r="N1742">
        <v>8.3820000000000006E-3</v>
      </c>
      <c r="O1742">
        <v>117</v>
      </c>
    </row>
    <row r="1743" spans="1:15">
      <c r="A1743" t="s">
        <v>53</v>
      </c>
      <c r="B1743" s="34">
        <v>40036</v>
      </c>
      <c r="C1743">
        <v>14</v>
      </c>
      <c r="D1743">
        <v>2.9364319999999999</v>
      </c>
      <c r="E1743">
        <v>2.9129649999999998</v>
      </c>
      <c r="F1743">
        <v>2.3466999999999998E-2</v>
      </c>
      <c r="G1743">
        <v>98.5</v>
      </c>
      <c r="H1743">
        <v>-9.38634E-2</v>
      </c>
      <c r="I1743">
        <v>-2.4543599999999999E-2</v>
      </c>
      <c r="J1743">
        <v>2.3466999999999998E-2</v>
      </c>
      <c r="K1743">
        <v>7.1477700000000005E-2</v>
      </c>
      <c r="L1743">
        <v>0.14079749999999999</v>
      </c>
      <c r="M1743">
        <v>9.1553399999999993E-2</v>
      </c>
      <c r="N1743">
        <v>8.3820000000000006E-3</v>
      </c>
      <c r="O1743">
        <v>117</v>
      </c>
    </row>
    <row r="1744" spans="1:15">
      <c r="A1744" t="s">
        <v>53</v>
      </c>
      <c r="B1744" s="34">
        <v>40036</v>
      </c>
      <c r="C1744">
        <v>15</v>
      </c>
      <c r="D1744">
        <v>2.9385590000000001</v>
      </c>
      <c r="E1744">
        <v>2.6955339999999999</v>
      </c>
      <c r="F1744">
        <v>0.24302480000000001</v>
      </c>
      <c r="G1744">
        <v>99.5</v>
      </c>
      <c r="H1744">
        <v>0.12569440000000001</v>
      </c>
      <c r="I1744">
        <v>0.1950141</v>
      </c>
      <c r="J1744">
        <v>0.24302480000000001</v>
      </c>
      <c r="K1744">
        <v>0.2910355</v>
      </c>
      <c r="L1744">
        <v>0.36035529999999999</v>
      </c>
      <c r="M1744">
        <v>9.1553399999999993E-2</v>
      </c>
      <c r="N1744">
        <v>8.3820000000000006E-3</v>
      </c>
      <c r="O1744">
        <v>117</v>
      </c>
    </row>
    <row r="1745" spans="1:15">
      <c r="A1745" t="s">
        <v>53</v>
      </c>
      <c r="B1745" s="34">
        <v>40036</v>
      </c>
      <c r="C1745">
        <v>16</v>
      </c>
      <c r="D1745">
        <v>2.9310860000000001</v>
      </c>
      <c r="E1745">
        <v>2.6286200000000002</v>
      </c>
      <c r="F1745">
        <v>0.30246630000000002</v>
      </c>
      <c r="G1745">
        <v>101</v>
      </c>
      <c r="H1745">
        <v>0.18513579999999999</v>
      </c>
      <c r="I1745">
        <v>0.2544556</v>
      </c>
      <c r="J1745">
        <v>0.30246630000000002</v>
      </c>
      <c r="K1745">
        <v>0.35047699999999998</v>
      </c>
      <c r="L1745">
        <v>0.41979670000000002</v>
      </c>
      <c r="M1745">
        <v>9.1553399999999993E-2</v>
      </c>
      <c r="N1745">
        <v>8.3820000000000006E-3</v>
      </c>
      <c r="O1745">
        <v>117</v>
      </c>
    </row>
    <row r="1746" spans="1:15">
      <c r="A1746" t="s">
        <v>53</v>
      </c>
      <c r="B1746" s="34">
        <v>40036</v>
      </c>
      <c r="C1746">
        <v>17</v>
      </c>
      <c r="D1746">
        <v>2.740281</v>
      </c>
      <c r="E1746">
        <v>2.4344229999999998</v>
      </c>
      <c r="F1746">
        <v>0.30585820000000002</v>
      </c>
      <c r="G1746">
        <v>101.5</v>
      </c>
      <c r="H1746">
        <v>0.1885278</v>
      </c>
      <c r="I1746">
        <v>0.25784750000000001</v>
      </c>
      <c r="J1746">
        <v>0.30585820000000002</v>
      </c>
      <c r="K1746">
        <v>0.35386889999999999</v>
      </c>
      <c r="L1746">
        <v>0.42318860000000003</v>
      </c>
      <c r="M1746">
        <v>9.1553399999999993E-2</v>
      </c>
      <c r="N1746">
        <v>8.3820000000000006E-3</v>
      </c>
      <c r="O1746">
        <v>117</v>
      </c>
    </row>
    <row r="1747" spans="1:15">
      <c r="A1747" t="s">
        <v>53</v>
      </c>
      <c r="B1747" s="34">
        <v>40036</v>
      </c>
      <c r="C1747">
        <v>18</v>
      </c>
      <c r="D1747">
        <v>2.6319720000000002</v>
      </c>
      <c r="E1747">
        <v>2.2862110000000002</v>
      </c>
      <c r="F1747">
        <v>0.3457616</v>
      </c>
      <c r="G1747">
        <v>102</v>
      </c>
      <c r="H1747">
        <v>0.2284311</v>
      </c>
      <c r="I1747">
        <v>0.29775089999999999</v>
      </c>
      <c r="J1747">
        <v>0.3457616</v>
      </c>
      <c r="K1747">
        <v>0.39377220000000002</v>
      </c>
      <c r="L1747">
        <v>0.463092</v>
      </c>
      <c r="M1747">
        <v>9.1553399999999993E-2</v>
      </c>
      <c r="N1747">
        <v>8.3820000000000006E-3</v>
      </c>
      <c r="O1747">
        <v>117</v>
      </c>
    </row>
    <row r="1748" spans="1:15">
      <c r="A1748" t="s">
        <v>53</v>
      </c>
      <c r="B1748" s="34">
        <v>40036</v>
      </c>
      <c r="C1748">
        <v>19</v>
      </c>
      <c r="D1748">
        <v>2.4867689999999998</v>
      </c>
      <c r="E1748">
        <v>2.7407689999999998</v>
      </c>
      <c r="F1748">
        <v>-0.25400020000000001</v>
      </c>
      <c r="G1748">
        <v>100.5</v>
      </c>
      <c r="H1748">
        <v>-0.37133060000000001</v>
      </c>
      <c r="I1748">
        <v>-0.30201080000000002</v>
      </c>
      <c r="J1748">
        <v>-0.25400020000000001</v>
      </c>
      <c r="K1748">
        <v>-0.20598949999999999</v>
      </c>
      <c r="L1748">
        <v>-0.13666970000000001</v>
      </c>
      <c r="M1748">
        <v>9.1553399999999993E-2</v>
      </c>
      <c r="N1748">
        <v>8.3820000000000006E-3</v>
      </c>
      <c r="O1748">
        <v>117</v>
      </c>
    </row>
    <row r="1749" spans="1:15">
      <c r="A1749" t="s">
        <v>53</v>
      </c>
      <c r="B1749" s="34">
        <v>40036</v>
      </c>
      <c r="C1749">
        <v>20</v>
      </c>
      <c r="D1749">
        <v>2.320154</v>
      </c>
      <c r="E1749">
        <v>2.3616229999999998</v>
      </c>
      <c r="F1749">
        <v>-4.1469199999999998E-2</v>
      </c>
      <c r="G1749">
        <v>97</v>
      </c>
      <c r="H1749">
        <v>-0.15879969999999999</v>
      </c>
      <c r="I1749">
        <v>-8.9479900000000001E-2</v>
      </c>
      <c r="J1749">
        <v>-4.1469199999999998E-2</v>
      </c>
      <c r="K1749">
        <v>6.5414000000000002E-3</v>
      </c>
      <c r="L1749">
        <v>7.5861200000000004E-2</v>
      </c>
      <c r="M1749">
        <v>9.1553399999999993E-2</v>
      </c>
      <c r="N1749">
        <v>8.3820000000000006E-3</v>
      </c>
      <c r="O1749">
        <v>117</v>
      </c>
    </row>
    <row r="1750" spans="1:15">
      <c r="A1750" t="s">
        <v>53</v>
      </c>
      <c r="B1750" s="34">
        <v>40036</v>
      </c>
      <c r="C1750">
        <v>21</v>
      </c>
      <c r="D1750">
        <v>2.2635390000000002</v>
      </c>
      <c r="E1750">
        <v>2.231595</v>
      </c>
      <c r="F1750">
        <v>3.1943899999999997E-2</v>
      </c>
      <c r="G1750">
        <v>94.5</v>
      </c>
      <c r="H1750">
        <v>-8.5386500000000004E-2</v>
      </c>
      <c r="I1750">
        <v>-1.60667E-2</v>
      </c>
      <c r="J1750">
        <v>3.1943899999999997E-2</v>
      </c>
      <c r="K1750">
        <v>7.9954600000000001E-2</v>
      </c>
      <c r="L1750">
        <v>0.1492744</v>
      </c>
      <c r="M1750">
        <v>9.1553399999999993E-2</v>
      </c>
      <c r="N1750">
        <v>8.3820000000000006E-3</v>
      </c>
      <c r="O1750">
        <v>117</v>
      </c>
    </row>
    <row r="1751" spans="1:15">
      <c r="A1751" t="s">
        <v>53</v>
      </c>
      <c r="B1751" s="34">
        <v>40036</v>
      </c>
      <c r="C1751">
        <v>22</v>
      </c>
      <c r="D1751">
        <v>2.0767720000000001</v>
      </c>
      <c r="E1751">
        <v>2.0531890000000002</v>
      </c>
      <c r="F1751">
        <v>2.35829E-2</v>
      </c>
      <c r="G1751">
        <v>92</v>
      </c>
      <c r="H1751">
        <v>-9.3747499999999997E-2</v>
      </c>
      <c r="I1751">
        <v>-2.44278E-2</v>
      </c>
      <c r="J1751">
        <v>2.35829E-2</v>
      </c>
      <c r="K1751">
        <v>7.1593599999999993E-2</v>
      </c>
      <c r="L1751">
        <v>0.14091329999999999</v>
      </c>
      <c r="M1751">
        <v>9.1553399999999993E-2</v>
      </c>
      <c r="N1751">
        <v>8.3820000000000006E-3</v>
      </c>
      <c r="O1751">
        <v>117</v>
      </c>
    </row>
    <row r="1752" spans="1:15">
      <c r="A1752" t="s">
        <v>53</v>
      </c>
      <c r="B1752" s="34">
        <v>40036</v>
      </c>
      <c r="C1752">
        <v>23</v>
      </c>
      <c r="D1752">
        <v>1.715608</v>
      </c>
      <c r="E1752">
        <v>1.7176469999999999</v>
      </c>
      <c r="F1752">
        <v>-2.0390999999999999E-3</v>
      </c>
      <c r="G1752">
        <v>88.5</v>
      </c>
      <c r="H1752">
        <v>-0.11936960000000001</v>
      </c>
      <c r="I1752">
        <v>-5.0049799999999998E-2</v>
      </c>
      <c r="J1752">
        <v>-2.0390999999999999E-3</v>
      </c>
      <c r="K1752">
        <v>4.5971499999999998E-2</v>
      </c>
      <c r="L1752">
        <v>0.1152913</v>
      </c>
      <c r="M1752">
        <v>9.1553399999999993E-2</v>
      </c>
      <c r="N1752">
        <v>8.3820000000000006E-3</v>
      </c>
      <c r="O1752">
        <v>117</v>
      </c>
    </row>
    <row r="1753" spans="1:15">
      <c r="A1753" t="s">
        <v>53</v>
      </c>
      <c r="B1753" s="34">
        <v>40036</v>
      </c>
      <c r="C1753">
        <v>24</v>
      </c>
      <c r="D1753">
        <v>1.4473039999999999</v>
      </c>
      <c r="E1753">
        <v>1.4543200000000001</v>
      </c>
      <c r="F1753">
        <v>-7.0162999999999996E-3</v>
      </c>
      <c r="G1753">
        <v>85.5</v>
      </c>
      <c r="H1753">
        <v>-0.12434679999999999</v>
      </c>
      <c r="I1753">
        <v>-5.5027E-2</v>
      </c>
      <c r="J1753">
        <v>-7.0162999999999996E-3</v>
      </c>
      <c r="K1753">
        <v>4.0994299999999997E-2</v>
      </c>
      <c r="L1753">
        <v>0.1103141</v>
      </c>
      <c r="M1753">
        <v>9.1553399999999993E-2</v>
      </c>
      <c r="N1753">
        <v>8.3820000000000006E-3</v>
      </c>
      <c r="O1753">
        <v>117</v>
      </c>
    </row>
    <row r="1754" spans="1:15">
      <c r="A1754" t="s">
        <v>53</v>
      </c>
      <c r="B1754" s="34">
        <v>40043</v>
      </c>
      <c r="C1754">
        <v>1</v>
      </c>
      <c r="D1754">
        <v>1.225082</v>
      </c>
      <c r="E1754">
        <v>1.2140409999999999</v>
      </c>
      <c r="F1754">
        <v>1.10411E-2</v>
      </c>
      <c r="G1754">
        <v>79.5</v>
      </c>
      <c r="H1754">
        <v>-0.10628940000000001</v>
      </c>
      <c r="I1754">
        <v>-3.6969599999999998E-2</v>
      </c>
      <c r="J1754">
        <v>1.10411E-2</v>
      </c>
      <c r="K1754">
        <v>5.9051699999999999E-2</v>
      </c>
      <c r="L1754">
        <v>0.1283715</v>
      </c>
      <c r="M1754">
        <v>9.1553399999999993E-2</v>
      </c>
      <c r="N1754">
        <v>8.3820000000000006E-3</v>
      </c>
      <c r="O1754">
        <v>117</v>
      </c>
    </row>
    <row r="1755" spans="1:15">
      <c r="A1755" t="s">
        <v>53</v>
      </c>
      <c r="B1755" s="34">
        <v>40043</v>
      </c>
      <c r="C1755">
        <v>2</v>
      </c>
      <c r="D1755">
        <v>1.208723</v>
      </c>
      <c r="E1755">
        <v>1.1953450000000001</v>
      </c>
      <c r="F1755">
        <v>1.33773E-2</v>
      </c>
      <c r="G1755">
        <v>76.5</v>
      </c>
      <c r="H1755">
        <v>-0.10395310000000001</v>
      </c>
      <c r="I1755">
        <v>-3.4633400000000002E-2</v>
      </c>
      <c r="J1755">
        <v>1.33773E-2</v>
      </c>
      <c r="K1755">
        <v>6.1387999999999998E-2</v>
      </c>
      <c r="L1755">
        <v>0.13070770000000001</v>
      </c>
      <c r="M1755">
        <v>9.1553399999999993E-2</v>
      </c>
      <c r="N1755">
        <v>8.3820000000000006E-3</v>
      </c>
      <c r="O1755">
        <v>117</v>
      </c>
    </row>
    <row r="1756" spans="1:15">
      <c r="A1756" t="s">
        <v>53</v>
      </c>
      <c r="B1756" s="34">
        <v>40043</v>
      </c>
      <c r="C1756">
        <v>3</v>
      </c>
      <c r="D1756">
        <v>1.1775260000000001</v>
      </c>
      <c r="E1756">
        <v>1.174183</v>
      </c>
      <c r="F1756">
        <v>3.3430999999999999E-3</v>
      </c>
      <c r="G1756">
        <v>74.5</v>
      </c>
      <c r="H1756">
        <v>-0.1139873</v>
      </c>
      <c r="I1756">
        <v>-4.4667499999999999E-2</v>
      </c>
      <c r="J1756">
        <v>3.3430999999999999E-3</v>
      </c>
      <c r="K1756">
        <v>5.1353799999999998E-2</v>
      </c>
      <c r="L1756">
        <v>0.12067360000000001</v>
      </c>
      <c r="M1756">
        <v>9.1553399999999993E-2</v>
      </c>
      <c r="N1756">
        <v>8.3820000000000006E-3</v>
      </c>
      <c r="O1756">
        <v>117</v>
      </c>
    </row>
    <row r="1757" spans="1:15">
      <c r="A1757" t="s">
        <v>53</v>
      </c>
      <c r="B1757" s="34">
        <v>40043</v>
      </c>
      <c r="C1757">
        <v>4</v>
      </c>
      <c r="D1757">
        <v>1.1360440000000001</v>
      </c>
      <c r="E1757">
        <v>1.1387769999999999</v>
      </c>
      <c r="F1757">
        <v>-2.7333000000000001E-3</v>
      </c>
      <c r="G1757">
        <v>73</v>
      </c>
      <c r="H1757">
        <v>-0.1200637</v>
      </c>
      <c r="I1757">
        <v>-5.0743900000000002E-2</v>
      </c>
      <c r="J1757">
        <v>-2.7333000000000001E-3</v>
      </c>
      <c r="K1757">
        <v>4.5277400000000002E-2</v>
      </c>
      <c r="L1757">
        <v>0.1145972</v>
      </c>
      <c r="M1757">
        <v>9.1553399999999993E-2</v>
      </c>
      <c r="N1757">
        <v>8.3820000000000006E-3</v>
      </c>
      <c r="O1757">
        <v>117</v>
      </c>
    </row>
    <row r="1758" spans="1:15">
      <c r="A1758" t="s">
        <v>53</v>
      </c>
      <c r="B1758" s="34">
        <v>40043</v>
      </c>
      <c r="C1758">
        <v>5</v>
      </c>
      <c r="D1758">
        <v>1.144784</v>
      </c>
      <c r="E1758">
        <v>1.1474960000000001</v>
      </c>
      <c r="F1758">
        <v>-2.7120999999999998E-3</v>
      </c>
      <c r="G1758">
        <v>71.5</v>
      </c>
      <c r="H1758">
        <v>-0.1200425</v>
      </c>
      <c r="I1758">
        <v>-5.0722700000000003E-2</v>
      </c>
      <c r="J1758">
        <v>-2.7120999999999998E-3</v>
      </c>
      <c r="K1758">
        <v>4.5298600000000001E-2</v>
      </c>
      <c r="L1758">
        <v>0.1146184</v>
      </c>
      <c r="M1758">
        <v>9.1553399999999993E-2</v>
      </c>
      <c r="N1758">
        <v>8.3820000000000006E-3</v>
      </c>
      <c r="O1758">
        <v>117</v>
      </c>
    </row>
    <row r="1759" spans="1:15">
      <c r="A1759" t="s">
        <v>53</v>
      </c>
      <c r="B1759" s="34">
        <v>40043</v>
      </c>
      <c r="C1759">
        <v>6</v>
      </c>
      <c r="D1759">
        <v>1.2051700000000001</v>
      </c>
      <c r="E1759">
        <v>1.237134</v>
      </c>
      <c r="F1759">
        <v>-3.1964399999999997E-2</v>
      </c>
      <c r="G1759">
        <v>70</v>
      </c>
      <c r="H1759">
        <v>-0.14929480000000001</v>
      </c>
      <c r="I1759">
        <v>-7.9975099999999993E-2</v>
      </c>
      <c r="J1759">
        <v>-3.1964399999999997E-2</v>
      </c>
      <c r="K1759">
        <v>1.6046299999999999E-2</v>
      </c>
      <c r="L1759">
        <v>8.5365999999999997E-2</v>
      </c>
      <c r="M1759">
        <v>9.1553399999999993E-2</v>
      </c>
      <c r="N1759">
        <v>8.3820000000000006E-3</v>
      </c>
      <c r="O1759">
        <v>117</v>
      </c>
    </row>
    <row r="1760" spans="1:15">
      <c r="A1760" t="s">
        <v>53</v>
      </c>
      <c r="B1760" s="34">
        <v>40043</v>
      </c>
      <c r="C1760">
        <v>7</v>
      </c>
      <c r="D1760">
        <v>1.1267739999999999</v>
      </c>
      <c r="E1760">
        <v>1.149813</v>
      </c>
      <c r="F1760">
        <v>-2.30391E-2</v>
      </c>
      <c r="G1760">
        <v>70</v>
      </c>
      <c r="H1760">
        <v>-0.14036950000000001</v>
      </c>
      <c r="I1760">
        <v>-7.1049799999999996E-2</v>
      </c>
      <c r="J1760">
        <v>-2.30391E-2</v>
      </c>
      <c r="K1760">
        <v>2.49716E-2</v>
      </c>
      <c r="L1760">
        <v>9.4291299999999995E-2</v>
      </c>
      <c r="M1760">
        <v>9.1553399999999993E-2</v>
      </c>
      <c r="N1760">
        <v>8.3820000000000006E-3</v>
      </c>
      <c r="O1760">
        <v>117</v>
      </c>
    </row>
    <row r="1761" spans="1:15">
      <c r="A1761" t="s">
        <v>53</v>
      </c>
      <c r="B1761" s="34">
        <v>40043</v>
      </c>
      <c r="C1761">
        <v>8</v>
      </c>
      <c r="D1761">
        <v>1.1743079999999999</v>
      </c>
      <c r="E1761">
        <v>1.225006</v>
      </c>
      <c r="F1761">
        <v>-5.0698300000000002E-2</v>
      </c>
      <c r="G1761">
        <v>70.5</v>
      </c>
      <c r="H1761">
        <v>-0.16802880000000001</v>
      </c>
      <c r="I1761">
        <v>-9.8709000000000005E-2</v>
      </c>
      <c r="J1761">
        <v>-5.0698300000000002E-2</v>
      </c>
      <c r="K1761">
        <v>-2.6876999999999999E-3</v>
      </c>
      <c r="L1761">
        <v>6.66321E-2</v>
      </c>
      <c r="M1761">
        <v>9.1553399999999993E-2</v>
      </c>
      <c r="N1761">
        <v>8.3820000000000006E-3</v>
      </c>
      <c r="O1761">
        <v>117</v>
      </c>
    </row>
    <row r="1762" spans="1:15">
      <c r="A1762" t="s">
        <v>53</v>
      </c>
      <c r="B1762" s="34">
        <v>40043</v>
      </c>
      <c r="C1762">
        <v>9</v>
      </c>
      <c r="D1762">
        <v>1.6475359999999999</v>
      </c>
      <c r="E1762">
        <v>1.6135889999999999</v>
      </c>
      <c r="F1762">
        <v>3.39473E-2</v>
      </c>
      <c r="G1762">
        <v>74.5</v>
      </c>
      <c r="H1762">
        <v>-8.3383100000000002E-2</v>
      </c>
      <c r="I1762">
        <v>-1.40634E-2</v>
      </c>
      <c r="J1762">
        <v>3.39473E-2</v>
      </c>
      <c r="K1762">
        <v>8.1958000000000003E-2</v>
      </c>
      <c r="L1762">
        <v>0.15127779999999999</v>
      </c>
      <c r="M1762">
        <v>9.1553399999999993E-2</v>
      </c>
      <c r="N1762">
        <v>8.3820000000000006E-3</v>
      </c>
      <c r="O1762">
        <v>117</v>
      </c>
    </row>
    <row r="1763" spans="1:15">
      <c r="A1763" t="s">
        <v>53</v>
      </c>
      <c r="B1763" s="34">
        <v>40043</v>
      </c>
      <c r="C1763">
        <v>10</v>
      </c>
      <c r="D1763">
        <v>2.0169039999999998</v>
      </c>
      <c r="E1763">
        <v>2.0066060000000001</v>
      </c>
      <c r="F1763">
        <v>1.0298399999999999E-2</v>
      </c>
      <c r="G1763">
        <v>79.5</v>
      </c>
      <c r="H1763">
        <v>-0.10703210000000001</v>
      </c>
      <c r="I1763">
        <v>-3.7712299999999997E-2</v>
      </c>
      <c r="J1763">
        <v>1.0298399999999999E-2</v>
      </c>
      <c r="K1763">
        <v>5.8309E-2</v>
      </c>
      <c r="L1763">
        <v>0.12762879999999999</v>
      </c>
      <c r="M1763">
        <v>9.1553399999999993E-2</v>
      </c>
      <c r="N1763">
        <v>8.3820000000000006E-3</v>
      </c>
      <c r="O1763">
        <v>117</v>
      </c>
    </row>
    <row r="1764" spans="1:15">
      <c r="A1764" t="s">
        <v>53</v>
      </c>
      <c r="B1764" s="34">
        <v>40043</v>
      </c>
      <c r="C1764">
        <v>11</v>
      </c>
      <c r="D1764">
        <v>2.3774989999999998</v>
      </c>
      <c r="E1764">
        <v>2.4003580000000002</v>
      </c>
      <c r="F1764">
        <v>-2.2859000000000001E-2</v>
      </c>
      <c r="G1764">
        <v>84</v>
      </c>
      <c r="H1764">
        <v>-0.14018949999999999</v>
      </c>
      <c r="I1764">
        <v>-7.0869699999999994E-2</v>
      </c>
      <c r="J1764">
        <v>-2.2859000000000001E-2</v>
      </c>
      <c r="K1764">
        <v>2.51516E-2</v>
      </c>
      <c r="L1764">
        <v>9.4471399999999997E-2</v>
      </c>
      <c r="M1764">
        <v>9.1553399999999993E-2</v>
      </c>
      <c r="N1764">
        <v>8.3820000000000006E-3</v>
      </c>
      <c r="O1764">
        <v>117</v>
      </c>
    </row>
    <row r="1765" spans="1:15">
      <c r="A1765" t="s">
        <v>53</v>
      </c>
      <c r="B1765" s="34">
        <v>40043</v>
      </c>
      <c r="C1765">
        <v>12</v>
      </c>
      <c r="D1765">
        <v>2.5303719999999998</v>
      </c>
      <c r="E1765">
        <v>2.5493070000000002</v>
      </c>
      <c r="F1765">
        <v>-1.8934599999999999E-2</v>
      </c>
      <c r="G1765">
        <v>88</v>
      </c>
      <c r="H1765">
        <v>-0.136265</v>
      </c>
      <c r="I1765">
        <v>-6.6945199999999996E-2</v>
      </c>
      <c r="J1765">
        <v>-1.8934599999999999E-2</v>
      </c>
      <c r="K1765">
        <v>2.9076100000000001E-2</v>
      </c>
      <c r="L1765">
        <v>9.8395899999999994E-2</v>
      </c>
      <c r="M1765">
        <v>9.1553399999999993E-2</v>
      </c>
      <c r="N1765">
        <v>8.3820000000000006E-3</v>
      </c>
      <c r="O1765">
        <v>117</v>
      </c>
    </row>
    <row r="1766" spans="1:15">
      <c r="A1766" t="s">
        <v>53</v>
      </c>
      <c r="B1766" s="34">
        <v>40043</v>
      </c>
      <c r="C1766">
        <v>13</v>
      </c>
      <c r="D1766">
        <v>2.655008</v>
      </c>
      <c r="E1766">
        <v>2.6620970000000002</v>
      </c>
      <c r="F1766">
        <v>-7.0888000000000001E-3</v>
      </c>
      <c r="G1766">
        <v>92</v>
      </c>
      <c r="H1766">
        <v>-0.12441919999999999</v>
      </c>
      <c r="I1766">
        <v>-5.5099500000000003E-2</v>
      </c>
      <c r="J1766">
        <v>-7.0888000000000001E-3</v>
      </c>
      <c r="K1766">
        <v>4.0921899999999997E-2</v>
      </c>
      <c r="L1766">
        <v>0.1102417</v>
      </c>
      <c r="M1766">
        <v>9.1553399999999993E-2</v>
      </c>
      <c r="N1766">
        <v>8.3820000000000006E-3</v>
      </c>
      <c r="O1766">
        <v>117</v>
      </c>
    </row>
    <row r="1767" spans="1:15">
      <c r="A1767" t="s">
        <v>53</v>
      </c>
      <c r="B1767" s="34">
        <v>40043</v>
      </c>
      <c r="C1767">
        <v>14</v>
      </c>
      <c r="D1767">
        <v>2.7607409999999999</v>
      </c>
      <c r="E1767">
        <v>2.7803439999999999</v>
      </c>
      <c r="F1767">
        <v>-1.9603599999999999E-2</v>
      </c>
      <c r="G1767">
        <v>94.5</v>
      </c>
      <c r="H1767">
        <v>-0.1369341</v>
      </c>
      <c r="I1767">
        <v>-6.7614300000000002E-2</v>
      </c>
      <c r="J1767">
        <v>-1.9603599999999999E-2</v>
      </c>
      <c r="K1767">
        <v>2.8407000000000002E-2</v>
      </c>
      <c r="L1767">
        <v>9.7726800000000003E-2</v>
      </c>
      <c r="M1767">
        <v>9.1553399999999993E-2</v>
      </c>
      <c r="N1767">
        <v>8.3820000000000006E-3</v>
      </c>
      <c r="O1767">
        <v>117</v>
      </c>
    </row>
    <row r="1768" spans="1:15">
      <c r="A1768" t="s">
        <v>53</v>
      </c>
      <c r="B1768" s="34">
        <v>40043</v>
      </c>
      <c r="C1768">
        <v>15</v>
      </c>
      <c r="D1768">
        <v>2.8148719999999998</v>
      </c>
      <c r="E1768">
        <v>2.5806279999999999</v>
      </c>
      <c r="F1768">
        <v>0.2342439</v>
      </c>
      <c r="G1768">
        <v>96.5</v>
      </c>
      <c r="H1768">
        <v>0.1169134</v>
      </c>
      <c r="I1768">
        <v>0.18623319999999999</v>
      </c>
      <c r="J1768">
        <v>0.2342439</v>
      </c>
      <c r="K1768">
        <v>0.28225450000000002</v>
      </c>
      <c r="L1768">
        <v>0.35157430000000001</v>
      </c>
      <c r="M1768">
        <v>9.1553399999999993E-2</v>
      </c>
      <c r="N1768">
        <v>8.3820000000000006E-3</v>
      </c>
      <c r="O1768">
        <v>117</v>
      </c>
    </row>
    <row r="1769" spans="1:15">
      <c r="A1769" t="s">
        <v>53</v>
      </c>
      <c r="B1769" s="34">
        <v>40043</v>
      </c>
      <c r="C1769">
        <v>16</v>
      </c>
      <c r="D1769">
        <v>2.8283839999999998</v>
      </c>
      <c r="E1769">
        <v>2.5584150000000001</v>
      </c>
      <c r="F1769">
        <v>0.26996940000000003</v>
      </c>
      <c r="G1769">
        <v>98</v>
      </c>
      <c r="H1769">
        <v>0.152639</v>
      </c>
      <c r="I1769">
        <v>0.22195880000000001</v>
      </c>
      <c r="J1769">
        <v>0.26996940000000003</v>
      </c>
      <c r="K1769">
        <v>0.31798009999999999</v>
      </c>
      <c r="L1769">
        <v>0.38729989999999997</v>
      </c>
      <c r="M1769">
        <v>9.1553399999999993E-2</v>
      </c>
      <c r="N1769">
        <v>8.3820000000000006E-3</v>
      </c>
      <c r="O1769">
        <v>117</v>
      </c>
    </row>
    <row r="1770" spans="1:15">
      <c r="A1770" t="s">
        <v>53</v>
      </c>
      <c r="B1770" s="34">
        <v>40043</v>
      </c>
      <c r="C1770">
        <v>17</v>
      </c>
      <c r="D1770">
        <v>2.658944</v>
      </c>
      <c r="E1770">
        <v>2.3644690000000002</v>
      </c>
      <c r="F1770">
        <v>0.29447519999999999</v>
      </c>
      <c r="G1770">
        <v>98.5</v>
      </c>
      <c r="H1770">
        <v>0.17714479999999999</v>
      </c>
      <c r="I1770">
        <v>0.2464645</v>
      </c>
      <c r="J1770">
        <v>0.29447519999999999</v>
      </c>
      <c r="K1770">
        <v>0.34248590000000001</v>
      </c>
      <c r="L1770">
        <v>0.41180559999999999</v>
      </c>
      <c r="M1770">
        <v>9.1553399999999993E-2</v>
      </c>
      <c r="N1770">
        <v>8.3820000000000006E-3</v>
      </c>
      <c r="O1770">
        <v>117</v>
      </c>
    </row>
    <row r="1771" spans="1:15">
      <c r="A1771" t="s">
        <v>53</v>
      </c>
      <c r="B1771" s="34">
        <v>40043</v>
      </c>
      <c r="C1771">
        <v>18</v>
      </c>
      <c r="D1771">
        <v>2.5524900000000001</v>
      </c>
      <c r="E1771">
        <v>2.2363879999999998</v>
      </c>
      <c r="F1771">
        <v>0.31610270000000001</v>
      </c>
      <c r="G1771">
        <v>99</v>
      </c>
      <c r="H1771">
        <v>0.19877230000000001</v>
      </c>
      <c r="I1771">
        <v>0.2680921</v>
      </c>
      <c r="J1771">
        <v>0.31610270000000001</v>
      </c>
      <c r="K1771">
        <v>0.36411339999999998</v>
      </c>
      <c r="L1771">
        <v>0.43343320000000002</v>
      </c>
      <c r="M1771">
        <v>9.1553399999999993E-2</v>
      </c>
      <c r="N1771">
        <v>8.3820000000000006E-3</v>
      </c>
      <c r="O1771">
        <v>117</v>
      </c>
    </row>
    <row r="1772" spans="1:15">
      <c r="A1772" t="s">
        <v>53</v>
      </c>
      <c r="B1772" s="34">
        <v>40043</v>
      </c>
      <c r="C1772">
        <v>19</v>
      </c>
      <c r="D1772">
        <v>2.429341</v>
      </c>
      <c r="E1772">
        <v>2.7998980000000002</v>
      </c>
      <c r="F1772">
        <v>-0.37055700000000003</v>
      </c>
      <c r="G1772">
        <v>98.5</v>
      </c>
      <c r="H1772">
        <v>-0.48788740000000003</v>
      </c>
      <c r="I1772">
        <v>-0.41856769999999999</v>
      </c>
      <c r="J1772">
        <v>-0.37055700000000003</v>
      </c>
      <c r="K1772">
        <v>-0.32254630000000001</v>
      </c>
      <c r="L1772">
        <v>-0.25322650000000002</v>
      </c>
      <c r="M1772">
        <v>9.1553399999999993E-2</v>
      </c>
      <c r="N1772">
        <v>8.3820000000000006E-3</v>
      </c>
      <c r="O1772">
        <v>117</v>
      </c>
    </row>
    <row r="1773" spans="1:15">
      <c r="A1773" t="s">
        <v>53</v>
      </c>
      <c r="B1773" s="34">
        <v>40043</v>
      </c>
      <c r="C1773">
        <v>20</v>
      </c>
      <c r="D1773">
        <v>2.3067289999999998</v>
      </c>
      <c r="E1773">
        <v>2.3687309999999999</v>
      </c>
      <c r="F1773">
        <v>-6.2001399999999998E-2</v>
      </c>
      <c r="G1773">
        <v>96</v>
      </c>
      <c r="H1773">
        <v>-0.17933189999999999</v>
      </c>
      <c r="I1773">
        <v>-0.1100121</v>
      </c>
      <c r="J1773">
        <v>-6.2001399999999998E-2</v>
      </c>
      <c r="K1773">
        <v>-1.3990799999999999E-2</v>
      </c>
      <c r="L1773">
        <v>5.5329000000000003E-2</v>
      </c>
      <c r="M1773">
        <v>9.1553399999999993E-2</v>
      </c>
      <c r="N1773">
        <v>8.3820000000000006E-3</v>
      </c>
      <c r="O1773">
        <v>117</v>
      </c>
    </row>
    <row r="1774" spans="1:15">
      <c r="A1774" t="s">
        <v>53</v>
      </c>
      <c r="B1774" s="34">
        <v>40043</v>
      </c>
      <c r="C1774">
        <v>21</v>
      </c>
      <c r="D1774">
        <v>2.2366480000000002</v>
      </c>
      <c r="E1774">
        <v>2.2093729999999998</v>
      </c>
      <c r="F1774">
        <v>2.7274400000000001E-2</v>
      </c>
      <c r="G1774">
        <v>92.5</v>
      </c>
      <c r="H1774">
        <v>-9.0055999999999997E-2</v>
      </c>
      <c r="I1774">
        <v>-2.07362E-2</v>
      </c>
      <c r="J1774">
        <v>2.7274400000000001E-2</v>
      </c>
      <c r="K1774">
        <v>7.5285099999999994E-2</v>
      </c>
      <c r="L1774">
        <v>0.14460490000000001</v>
      </c>
      <c r="M1774">
        <v>9.1553399999999993E-2</v>
      </c>
      <c r="N1774">
        <v>8.3820000000000006E-3</v>
      </c>
      <c r="O1774">
        <v>117</v>
      </c>
    </row>
    <row r="1775" spans="1:15">
      <c r="A1775" t="s">
        <v>53</v>
      </c>
      <c r="B1775" s="34">
        <v>40043</v>
      </c>
      <c r="C1775">
        <v>22</v>
      </c>
      <c r="D1775">
        <v>2.029512</v>
      </c>
      <c r="E1775">
        <v>1.979352</v>
      </c>
      <c r="F1775">
        <v>5.0160000000000003E-2</v>
      </c>
      <c r="G1775">
        <v>89</v>
      </c>
      <c r="H1775">
        <v>-6.7170499999999994E-2</v>
      </c>
      <c r="I1775">
        <v>2.1492999999999998E-3</v>
      </c>
      <c r="J1775">
        <v>5.0160000000000003E-2</v>
      </c>
      <c r="K1775">
        <v>9.8170599999999997E-2</v>
      </c>
      <c r="L1775">
        <v>0.16749040000000001</v>
      </c>
      <c r="M1775">
        <v>9.1553399999999993E-2</v>
      </c>
      <c r="N1775">
        <v>8.3820000000000006E-3</v>
      </c>
      <c r="O1775">
        <v>117</v>
      </c>
    </row>
    <row r="1776" spans="1:15">
      <c r="A1776" t="s">
        <v>53</v>
      </c>
      <c r="B1776" s="34">
        <v>40043</v>
      </c>
      <c r="C1776">
        <v>23</v>
      </c>
      <c r="D1776">
        <v>1.689325</v>
      </c>
      <c r="E1776">
        <v>1.677915</v>
      </c>
      <c r="F1776">
        <v>1.14103E-2</v>
      </c>
      <c r="G1776">
        <v>86.5</v>
      </c>
      <c r="H1776">
        <v>-0.10592020000000001</v>
      </c>
      <c r="I1776">
        <v>-3.6600399999999998E-2</v>
      </c>
      <c r="J1776">
        <v>1.14103E-2</v>
      </c>
      <c r="K1776">
        <v>5.9420899999999999E-2</v>
      </c>
      <c r="L1776">
        <v>0.12874070000000001</v>
      </c>
      <c r="M1776">
        <v>9.1553399999999993E-2</v>
      </c>
      <c r="N1776">
        <v>8.3820000000000006E-3</v>
      </c>
      <c r="O1776">
        <v>117</v>
      </c>
    </row>
    <row r="1777" spans="1:15">
      <c r="A1777" t="s">
        <v>53</v>
      </c>
      <c r="B1777" s="34">
        <v>40043</v>
      </c>
      <c r="C1777">
        <v>24</v>
      </c>
      <c r="D1777">
        <v>1.425616</v>
      </c>
      <c r="E1777">
        <v>1.4194800000000001</v>
      </c>
      <c r="F1777">
        <v>6.1361000000000002E-3</v>
      </c>
      <c r="G1777">
        <v>84</v>
      </c>
      <c r="H1777">
        <v>-0.1111943</v>
      </c>
      <c r="I1777">
        <v>-4.1874500000000002E-2</v>
      </c>
      <c r="J1777">
        <v>6.1361000000000002E-3</v>
      </c>
      <c r="K1777">
        <v>5.4146800000000002E-2</v>
      </c>
      <c r="L1777">
        <v>0.1234666</v>
      </c>
      <c r="M1777">
        <v>9.1553399999999993E-2</v>
      </c>
      <c r="N1777">
        <v>8.3820000000000006E-3</v>
      </c>
      <c r="O1777">
        <v>117</v>
      </c>
    </row>
    <row r="1778" spans="1:15">
      <c r="A1778" t="s">
        <v>53</v>
      </c>
      <c r="B1778" s="34">
        <v>40052</v>
      </c>
      <c r="C1778">
        <v>1</v>
      </c>
      <c r="D1778">
        <v>0.93506279999999997</v>
      </c>
      <c r="E1778">
        <v>0.9199927</v>
      </c>
      <c r="F1778">
        <v>1.5070200000000001E-2</v>
      </c>
      <c r="G1778">
        <v>78</v>
      </c>
      <c r="H1778">
        <v>-7.30798E-2</v>
      </c>
      <c r="I1778">
        <v>-2.1000100000000001E-2</v>
      </c>
      <c r="J1778">
        <v>1.5070200000000001E-2</v>
      </c>
      <c r="K1778">
        <v>5.1140400000000003E-2</v>
      </c>
      <c r="L1778">
        <v>0.1032201</v>
      </c>
      <c r="M1778">
        <v>6.8783800000000006E-2</v>
      </c>
      <c r="N1778">
        <v>4.7311999999999996E-3</v>
      </c>
      <c r="O1778">
        <v>109</v>
      </c>
    </row>
    <row r="1779" spans="1:15">
      <c r="A1779" t="s">
        <v>53</v>
      </c>
      <c r="B1779" s="34">
        <v>40052</v>
      </c>
      <c r="C1779">
        <v>2</v>
      </c>
      <c r="D1779">
        <v>0.93575850000000005</v>
      </c>
      <c r="E1779">
        <v>0.92700990000000005</v>
      </c>
      <c r="F1779">
        <v>8.7484999999999993E-3</v>
      </c>
      <c r="G1779">
        <v>77</v>
      </c>
      <c r="H1779">
        <v>-7.9401399999999997E-2</v>
      </c>
      <c r="I1779">
        <v>-2.7321700000000001E-2</v>
      </c>
      <c r="J1779">
        <v>8.7484999999999993E-3</v>
      </c>
      <c r="K1779">
        <v>4.4818700000000003E-2</v>
      </c>
      <c r="L1779">
        <v>9.6898399999999996E-2</v>
      </c>
      <c r="M1779">
        <v>6.8783800000000006E-2</v>
      </c>
      <c r="N1779">
        <v>4.7311999999999996E-3</v>
      </c>
      <c r="O1779">
        <v>109</v>
      </c>
    </row>
    <row r="1780" spans="1:15">
      <c r="A1780" t="s">
        <v>53</v>
      </c>
      <c r="B1780" s="34">
        <v>40052</v>
      </c>
      <c r="C1780">
        <v>3</v>
      </c>
      <c r="D1780">
        <v>0.91681469999999998</v>
      </c>
      <c r="E1780">
        <v>0.91136450000000002</v>
      </c>
      <c r="F1780">
        <v>5.4501999999999997E-3</v>
      </c>
      <c r="G1780">
        <v>77</v>
      </c>
      <c r="H1780">
        <v>-8.2699700000000001E-2</v>
      </c>
      <c r="I1780">
        <v>-3.0620000000000001E-2</v>
      </c>
      <c r="J1780">
        <v>5.4501999999999997E-3</v>
      </c>
      <c r="K1780">
        <v>4.1520500000000002E-2</v>
      </c>
      <c r="L1780">
        <v>9.3600199999999995E-2</v>
      </c>
      <c r="M1780">
        <v>6.8783800000000006E-2</v>
      </c>
      <c r="N1780">
        <v>4.7311999999999996E-3</v>
      </c>
      <c r="O1780">
        <v>109</v>
      </c>
    </row>
    <row r="1781" spans="1:15">
      <c r="A1781" t="s">
        <v>53</v>
      </c>
      <c r="B1781" s="34">
        <v>40052</v>
      </c>
      <c r="C1781">
        <v>4</v>
      </c>
      <c r="D1781">
        <v>0.88436130000000002</v>
      </c>
      <c r="E1781">
        <v>0.88414179999999998</v>
      </c>
      <c r="F1781">
        <v>2.195E-4</v>
      </c>
      <c r="G1781">
        <v>74</v>
      </c>
      <c r="H1781">
        <v>-8.7930499999999995E-2</v>
      </c>
      <c r="I1781">
        <v>-3.5850800000000002E-2</v>
      </c>
      <c r="J1781">
        <v>2.195E-4</v>
      </c>
      <c r="K1781">
        <v>3.6289700000000001E-2</v>
      </c>
      <c r="L1781">
        <v>8.8369400000000001E-2</v>
      </c>
      <c r="M1781">
        <v>6.8783800000000006E-2</v>
      </c>
      <c r="N1781">
        <v>4.7311999999999996E-3</v>
      </c>
      <c r="O1781">
        <v>109</v>
      </c>
    </row>
    <row r="1782" spans="1:15">
      <c r="A1782" t="s">
        <v>53</v>
      </c>
      <c r="B1782" s="34">
        <v>40052</v>
      </c>
      <c r="C1782">
        <v>5</v>
      </c>
      <c r="D1782">
        <v>0.87545320000000004</v>
      </c>
      <c r="E1782">
        <v>0.87974240000000004</v>
      </c>
      <c r="F1782">
        <v>-4.2892E-3</v>
      </c>
      <c r="G1782">
        <v>70</v>
      </c>
      <c r="H1782">
        <v>-9.2439199999999999E-2</v>
      </c>
      <c r="I1782">
        <v>-4.03595E-2</v>
      </c>
      <c r="J1782">
        <v>-4.2892E-3</v>
      </c>
      <c r="K1782">
        <v>3.1780999999999997E-2</v>
      </c>
      <c r="L1782">
        <v>8.3860699999999996E-2</v>
      </c>
      <c r="M1782">
        <v>6.8783800000000006E-2</v>
      </c>
      <c r="N1782">
        <v>4.7311999999999996E-3</v>
      </c>
      <c r="O1782">
        <v>109</v>
      </c>
    </row>
    <row r="1783" spans="1:15">
      <c r="A1783" t="s">
        <v>53</v>
      </c>
      <c r="B1783" s="34">
        <v>40052</v>
      </c>
      <c r="C1783">
        <v>6</v>
      </c>
      <c r="D1783">
        <v>0.92588420000000005</v>
      </c>
      <c r="E1783">
        <v>0.95208749999999998</v>
      </c>
      <c r="F1783">
        <v>-2.6203199999999999E-2</v>
      </c>
      <c r="G1783">
        <v>69</v>
      </c>
      <c r="H1783">
        <v>-0.1143532</v>
      </c>
      <c r="I1783">
        <v>-6.2273500000000002E-2</v>
      </c>
      <c r="J1783">
        <v>-2.6203199999999999E-2</v>
      </c>
      <c r="K1783">
        <v>9.8670000000000008E-3</v>
      </c>
      <c r="L1783">
        <v>6.19467E-2</v>
      </c>
      <c r="M1783">
        <v>6.8783800000000006E-2</v>
      </c>
      <c r="N1783">
        <v>4.7311999999999996E-3</v>
      </c>
      <c r="O1783">
        <v>109</v>
      </c>
    </row>
    <row r="1784" spans="1:15">
      <c r="A1784" t="s">
        <v>53</v>
      </c>
      <c r="B1784" s="34">
        <v>40052</v>
      </c>
      <c r="C1784">
        <v>7</v>
      </c>
      <c r="D1784">
        <v>0.81252970000000002</v>
      </c>
      <c r="E1784">
        <v>0.81575109999999995</v>
      </c>
      <c r="F1784">
        <v>-3.2214000000000001E-3</v>
      </c>
      <c r="G1784">
        <v>68</v>
      </c>
      <c r="H1784">
        <v>-9.1371300000000003E-2</v>
      </c>
      <c r="I1784">
        <v>-3.9291600000000003E-2</v>
      </c>
      <c r="J1784">
        <v>-3.2214000000000001E-3</v>
      </c>
      <c r="K1784">
        <v>3.28489E-2</v>
      </c>
      <c r="L1784">
        <v>8.4928600000000007E-2</v>
      </c>
      <c r="M1784">
        <v>6.8783800000000006E-2</v>
      </c>
      <c r="N1784">
        <v>4.7311999999999996E-3</v>
      </c>
      <c r="O1784">
        <v>109</v>
      </c>
    </row>
    <row r="1785" spans="1:15">
      <c r="A1785" t="s">
        <v>53</v>
      </c>
      <c r="B1785" s="34">
        <v>40052</v>
      </c>
      <c r="C1785">
        <v>8</v>
      </c>
      <c r="D1785">
        <v>0.79130509999999998</v>
      </c>
      <c r="E1785">
        <v>0.815438</v>
      </c>
      <c r="F1785">
        <v>-2.4133000000000002E-2</v>
      </c>
      <c r="G1785">
        <v>70.5</v>
      </c>
      <c r="H1785">
        <v>-0.1122829</v>
      </c>
      <c r="I1785">
        <v>-6.0203199999999998E-2</v>
      </c>
      <c r="J1785">
        <v>-2.4133000000000002E-2</v>
      </c>
      <c r="K1785">
        <v>1.19373E-2</v>
      </c>
      <c r="L1785">
        <v>6.4017000000000004E-2</v>
      </c>
      <c r="M1785">
        <v>6.8783800000000006E-2</v>
      </c>
      <c r="N1785">
        <v>4.7311999999999996E-3</v>
      </c>
      <c r="O1785">
        <v>109</v>
      </c>
    </row>
    <row r="1786" spans="1:15">
      <c r="A1786" t="s">
        <v>53</v>
      </c>
      <c r="B1786" s="34">
        <v>40052</v>
      </c>
      <c r="C1786">
        <v>9</v>
      </c>
      <c r="D1786">
        <v>1.109785</v>
      </c>
      <c r="E1786">
        <v>1.101264</v>
      </c>
      <c r="F1786">
        <v>8.5211999999999996E-3</v>
      </c>
      <c r="G1786">
        <v>75.5</v>
      </c>
      <c r="H1786">
        <v>-7.9628699999999997E-2</v>
      </c>
      <c r="I1786">
        <v>-2.7549000000000001E-2</v>
      </c>
      <c r="J1786">
        <v>8.5211999999999996E-3</v>
      </c>
      <c r="K1786">
        <v>4.4591499999999999E-2</v>
      </c>
      <c r="L1786">
        <v>9.6671099999999996E-2</v>
      </c>
      <c r="M1786">
        <v>6.8783800000000006E-2</v>
      </c>
      <c r="N1786">
        <v>4.7311999999999996E-3</v>
      </c>
      <c r="O1786">
        <v>109</v>
      </c>
    </row>
    <row r="1787" spans="1:15">
      <c r="A1787" t="s">
        <v>53</v>
      </c>
      <c r="B1787" s="34">
        <v>40052</v>
      </c>
      <c r="C1787">
        <v>10</v>
      </c>
      <c r="D1787">
        <v>1.3659870000000001</v>
      </c>
      <c r="E1787">
        <v>1.366547</v>
      </c>
      <c r="F1787">
        <v>-5.6030000000000001E-4</v>
      </c>
      <c r="G1787">
        <v>79.5</v>
      </c>
      <c r="H1787">
        <v>-8.8710200000000003E-2</v>
      </c>
      <c r="I1787">
        <v>-3.6630599999999999E-2</v>
      </c>
      <c r="J1787">
        <v>-5.6030000000000001E-4</v>
      </c>
      <c r="K1787">
        <v>3.5509899999999997E-2</v>
      </c>
      <c r="L1787">
        <v>8.7589600000000004E-2</v>
      </c>
      <c r="M1787">
        <v>6.8783800000000006E-2</v>
      </c>
      <c r="N1787">
        <v>4.7311999999999996E-3</v>
      </c>
      <c r="O1787">
        <v>109</v>
      </c>
    </row>
    <row r="1788" spans="1:15">
      <c r="A1788" t="s">
        <v>53</v>
      </c>
      <c r="B1788" s="34">
        <v>40052</v>
      </c>
      <c r="C1788">
        <v>11</v>
      </c>
      <c r="D1788">
        <v>1.5230649999999999</v>
      </c>
      <c r="E1788">
        <v>1.565555</v>
      </c>
      <c r="F1788">
        <v>-4.2489899999999997E-2</v>
      </c>
      <c r="G1788">
        <v>83</v>
      </c>
      <c r="H1788">
        <v>-0.1306398</v>
      </c>
      <c r="I1788">
        <v>-7.8560099999999994E-2</v>
      </c>
      <c r="J1788">
        <v>-4.2489899999999997E-2</v>
      </c>
      <c r="K1788">
        <v>-6.4196000000000001E-3</v>
      </c>
      <c r="L1788">
        <v>4.5660100000000002E-2</v>
      </c>
      <c r="M1788">
        <v>6.8783800000000006E-2</v>
      </c>
      <c r="N1788">
        <v>4.7311999999999996E-3</v>
      </c>
      <c r="O1788">
        <v>109</v>
      </c>
    </row>
    <row r="1789" spans="1:15">
      <c r="A1789" t="s">
        <v>53</v>
      </c>
      <c r="B1789" s="34">
        <v>40052</v>
      </c>
      <c r="C1789">
        <v>12</v>
      </c>
      <c r="D1789">
        <v>1.5618259999999999</v>
      </c>
      <c r="E1789">
        <v>1.5859749999999999</v>
      </c>
      <c r="F1789">
        <v>-2.4148900000000001E-2</v>
      </c>
      <c r="G1789">
        <v>85.5</v>
      </c>
      <c r="H1789">
        <v>-0.1122988</v>
      </c>
      <c r="I1789">
        <v>-6.0219200000000001E-2</v>
      </c>
      <c r="J1789">
        <v>-2.4148900000000001E-2</v>
      </c>
      <c r="K1789">
        <v>1.1921299999999999E-2</v>
      </c>
      <c r="L1789">
        <v>6.4001000000000002E-2</v>
      </c>
      <c r="M1789">
        <v>6.8783800000000006E-2</v>
      </c>
      <c r="N1789">
        <v>4.7311999999999996E-3</v>
      </c>
      <c r="O1789">
        <v>109</v>
      </c>
    </row>
    <row r="1790" spans="1:15">
      <c r="A1790" t="s">
        <v>53</v>
      </c>
      <c r="B1790" s="34">
        <v>40052</v>
      </c>
      <c r="C1790">
        <v>13</v>
      </c>
      <c r="D1790">
        <v>1.5970089999999999</v>
      </c>
      <c r="E1790">
        <v>1.6629769999999999</v>
      </c>
      <c r="F1790">
        <v>-6.5968899999999997E-2</v>
      </c>
      <c r="G1790">
        <v>88.5</v>
      </c>
      <c r="H1790">
        <v>-0.1541189</v>
      </c>
      <c r="I1790">
        <v>-0.1020392</v>
      </c>
      <c r="J1790">
        <v>-6.5968899999999997E-2</v>
      </c>
      <c r="K1790">
        <v>-2.98987E-2</v>
      </c>
      <c r="L1790">
        <v>2.2180999999999999E-2</v>
      </c>
      <c r="M1790">
        <v>6.8783800000000006E-2</v>
      </c>
      <c r="N1790">
        <v>4.7311999999999996E-3</v>
      </c>
      <c r="O1790">
        <v>109</v>
      </c>
    </row>
    <row r="1791" spans="1:15">
      <c r="A1791" t="s">
        <v>53</v>
      </c>
      <c r="B1791" s="34">
        <v>40052</v>
      </c>
      <c r="C1791">
        <v>14</v>
      </c>
      <c r="D1791">
        <v>1.677862</v>
      </c>
      <c r="E1791">
        <v>1.706229</v>
      </c>
      <c r="F1791">
        <v>-2.8367400000000001E-2</v>
      </c>
      <c r="G1791">
        <v>91.5</v>
      </c>
      <c r="H1791">
        <v>-0.1165173</v>
      </c>
      <c r="I1791">
        <v>-6.4437599999999998E-2</v>
      </c>
      <c r="J1791">
        <v>-2.8367400000000001E-2</v>
      </c>
      <c r="K1791">
        <v>7.7028000000000001E-3</v>
      </c>
      <c r="L1791">
        <v>5.9782500000000002E-2</v>
      </c>
      <c r="M1791">
        <v>6.8783800000000006E-2</v>
      </c>
      <c r="N1791">
        <v>4.7311999999999996E-3</v>
      </c>
      <c r="O1791">
        <v>109</v>
      </c>
    </row>
    <row r="1792" spans="1:15">
      <c r="A1792" t="s">
        <v>53</v>
      </c>
      <c r="B1792" s="34">
        <v>40052</v>
      </c>
      <c r="C1792">
        <v>15</v>
      </c>
      <c r="D1792">
        <v>1.7469349999999999</v>
      </c>
      <c r="E1792">
        <v>1.690952</v>
      </c>
      <c r="F1792">
        <v>5.5983199999999997E-2</v>
      </c>
      <c r="G1792">
        <v>93.5</v>
      </c>
      <c r="H1792">
        <v>-3.2166699999999999E-2</v>
      </c>
      <c r="I1792">
        <v>1.9913E-2</v>
      </c>
      <c r="J1792">
        <v>5.5983199999999997E-2</v>
      </c>
      <c r="K1792">
        <v>9.2053499999999996E-2</v>
      </c>
      <c r="L1792">
        <v>0.14413319999999999</v>
      </c>
      <c r="M1792">
        <v>6.8783800000000006E-2</v>
      </c>
      <c r="N1792">
        <v>4.7311999999999996E-3</v>
      </c>
      <c r="O1792">
        <v>109</v>
      </c>
    </row>
    <row r="1793" spans="1:15">
      <c r="A1793" t="s">
        <v>53</v>
      </c>
      <c r="B1793" s="34">
        <v>40052</v>
      </c>
      <c r="C1793">
        <v>16</v>
      </c>
      <c r="D1793">
        <v>1.7874030000000001</v>
      </c>
      <c r="E1793">
        <v>1.743922</v>
      </c>
      <c r="F1793">
        <v>4.3481400000000003E-2</v>
      </c>
      <c r="G1793">
        <v>95.5</v>
      </c>
      <c r="H1793">
        <v>-4.46685E-2</v>
      </c>
      <c r="I1793">
        <v>7.4111999999999997E-3</v>
      </c>
      <c r="J1793">
        <v>4.3481400000000003E-2</v>
      </c>
      <c r="K1793">
        <v>7.95516E-2</v>
      </c>
      <c r="L1793">
        <v>0.13163130000000001</v>
      </c>
      <c r="M1793">
        <v>6.8783800000000006E-2</v>
      </c>
      <c r="N1793">
        <v>4.7311999999999996E-3</v>
      </c>
      <c r="O1793">
        <v>109</v>
      </c>
    </row>
    <row r="1794" spans="1:15">
      <c r="A1794" t="s">
        <v>53</v>
      </c>
      <c r="B1794" s="34">
        <v>40052</v>
      </c>
      <c r="C1794">
        <v>17</v>
      </c>
      <c r="D1794">
        <v>1.760605</v>
      </c>
      <c r="E1794">
        <v>1.7600340000000001</v>
      </c>
      <c r="F1794">
        <v>5.7039999999999999E-4</v>
      </c>
      <c r="G1794">
        <v>97</v>
      </c>
      <c r="H1794">
        <v>-8.7579500000000005E-2</v>
      </c>
      <c r="I1794">
        <v>-3.5499799999999998E-2</v>
      </c>
      <c r="J1794">
        <v>5.7039999999999999E-4</v>
      </c>
      <c r="K1794">
        <v>3.6640600000000002E-2</v>
      </c>
      <c r="L1794">
        <v>8.8720300000000002E-2</v>
      </c>
      <c r="M1794">
        <v>6.8783800000000006E-2</v>
      </c>
      <c r="N1794">
        <v>4.7311999999999996E-3</v>
      </c>
      <c r="O1794">
        <v>109</v>
      </c>
    </row>
    <row r="1795" spans="1:15">
      <c r="A1795" t="s">
        <v>53</v>
      </c>
      <c r="B1795" s="34">
        <v>40052</v>
      </c>
      <c r="C1795">
        <v>18</v>
      </c>
      <c r="D1795">
        <v>1.657583</v>
      </c>
      <c r="E1795">
        <v>1.61216</v>
      </c>
      <c r="F1795">
        <v>4.5422900000000002E-2</v>
      </c>
      <c r="G1795">
        <v>97</v>
      </c>
      <c r="H1795">
        <v>-4.2727099999999997E-2</v>
      </c>
      <c r="I1795">
        <v>9.3526000000000008E-3</v>
      </c>
      <c r="J1795">
        <v>4.5422900000000002E-2</v>
      </c>
      <c r="K1795">
        <v>8.1493099999999999E-2</v>
      </c>
      <c r="L1795">
        <v>0.13357279999999999</v>
      </c>
      <c r="M1795">
        <v>6.8783800000000006E-2</v>
      </c>
      <c r="N1795">
        <v>4.7311999999999996E-3</v>
      </c>
      <c r="O1795">
        <v>109</v>
      </c>
    </row>
    <row r="1796" spans="1:15">
      <c r="A1796" t="s">
        <v>53</v>
      </c>
      <c r="B1796" s="34">
        <v>40052</v>
      </c>
      <c r="C1796">
        <v>19</v>
      </c>
      <c r="D1796">
        <v>1.645052</v>
      </c>
      <c r="E1796">
        <v>1.7140329999999999</v>
      </c>
      <c r="F1796">
        <v>-6.89805E-2</v>
      </c>
      <c r="G1796">
        <v>96</v>
      </c>
      <c r="H1796">
        <v>-0.1571304</v>
      </c>
      <c r="I1796">
        <v>-0.1050507</v>
      </c>
      <c r="J1796">
        <v>-6.89805E-2</v>
      </c>
      <c r="K1796">
        <v>-3.2910200000000001E-2</v>
      </c>
      <c r="L1796">
        <v>1.9169499999999999E-2</v>
      </c>
      <c r="M1796">
        <v>6.8783800000000006E-2</v>
      </c>
      <c r="N1796">
        <v>4.7311999999999996E-3</v>
      </c>
      <c r="O1796">
        <v>109</v>
      </c>
    </row>
    <row r="1797" spans="1:15">
      <c r="A1797" t="s">
        <v>53</v>
      </c>
      <c r="B1797" s="34">
        <v>40052</v>
      </c>
      <c r="C1797">
        <v>20</v>
      </c>
      <c r="D1797">
        <v>1.6790750000000001</v>
      </c>
      <c r="E1797">
        <v>1.814659</v>
      </c>
      <c r="F1797">
        <v>-0.1355846</v>
      </c>
      <c r="G1797">
        <v>94</v>
      </c>
      <c r="H1797">
        <v>-0.2237345</v>
      </c>
      <c r="I1797">
        <v>-0.1716548</v>
      </c>
      <c r="J1797">
        <v>-0.1355846</v>
      </c>
      <c r="K1797">
        <v>-9.95143E-2</v>
      </c>
      <c r="L1797">
        <v>-4.74346E-2</v>
      </c>
      <c r="M1797">
        <v>6.8783800000000006E-2</v>
      </c>
      <c r="N1797">
        <v>4.7311999999999996E-3</v>
      </c>
      <c r="O1797">
        <v>109</v>
      </c>
    </row>
    <row r="1798" spans="1:15">
      <c r="A1798" t="s">
        <v>53</v>
      </c>
      <c r="B1798" s="34">
        <v>40052</v>
      </c>
      <c r="C1798">
        <v>21</v>
      </c>
      <c r="D1798">
        <v>1.6810320000000001</v>
      </c>
      <c r="E1798">
        <v>1.7185239999999999</v>
      </c>
      <c r="F1798">
        <v>-3.7491700000000003E-2</v>
      </c>
      <c r="G1798">
        <v>89</v>
      </c>
      <c r="H1798">
        <v>-0.12564159999999999</v>
      </c>
      <c r="I1798">
        <v>-7.35619E-2</v>
      </c>
      <c r="J1798">
        <v>-3.7491700000000003E-2</v>
      </c>
      <c r="K1798">
        <v>-1.4215E-3</v>
      </c>
      <c r="L1798">
        <v>5.06582E-2</v>
      </c>
      <c r="M1798">
        <v>6.8783800000000006E-2</v>
      </c>
      <c r="N1798">
        <v>4.7311999999999996E-3</v>
      </c>
      <c r="O1798">
        <v>109</v>
      </c>
    </row>
    <row r="1799" spans="1:15">
      <c r="A1799" t="s">
        <v>53</v>
      </c>
      <c r="B1799" s="34">
        <v>40052</v>
      </c>
      <c r="C1799">
        <v>22</v>
      </c>
      <c r="D1799">
        <v>1.5428310000000001</v>
      </c>
      <c r="E1799">
        <v>1.5098020000000001</v>
      </c>
      <c r="F1799">
        <v>3.3028399999999999E-2</v>
      </c>
      <c r="G1799">
        <v>86.5</v>
      </c>
      <c r="H1799">
        <v>-5.51216E-2</v>
      </c>
      <c r="I1799">
        <v>-3.0419000000000002E-3</v>
      </c>
      <c r="J1799">
        <v>3.3028399999999999E-2</v>
      </c>
      <c r="K1799">
        <v>6.9098599999999996E-2</v>
      </c>
      <c r="L1799">
        <v>0.1211783</v>
      </c>
      <c r="M1799">
        <v>6.8783800000000006E-2</v>
      </c>
      <c r="N1799">
        <v>4.7311999999999996E-3</v>
      </c>
      <c r="O1799">
        <v>109</v>
      </c>
    </row>
    <row r="1800" spans="1:15">
      <c r="A1800" t="s">
        <v>53</v>
      </c>
      <c r="B1800" s="34">
        <v>40052</v>
      </c>
      <c r="C1800">
        <v>23</v>
      </c>
      <c r="D1800">
        <v>1.276184</v>
      </c>
      <c r="E1800">
        <v>1.2351289999999999</v>
      </c>
      <c r="F1800">
        <v>4.1055399999999999E-2</v>
      </c>
      <c r="G1800">
        <v>83</v>
      </c>
      <c r="H1800">
        <v>-4.70946E-2</v>
      </c>
      <c r="I1800">
        <v>4.9851000000000001E-3</v>
      </c>
      <c r="J1800">
        <v>4.1055399999999999E-2</v>
      </c>
      <c r="K1800">
        <v>7.7125600000000002E-2</v>
      </c>
      <c r="L1800">
        <v>0.1292053</v>
      </c>
      <c r="M1800">
        <v>6.8783800000000006E-2</v>
      </c>
      <c r="N1800">
        <v>4.7311999999999996E-3</v>
      </c>
      <c r="O1800">
        <v>109</v>
      </c>
    </row>
    <row r="1801" spans="1:15">
      <c r="A1801" t="s">
        <v>53</v>
      </c>
      <c r="B1801" s="34">
        <v>40052</v>
      </c>
      <c r="C1801">
        <v>24</v>
      </c>
      <c r="D1801">
        <v>1.1285080000000001</v>
      </c>
      <c r="E1801">
        <v>1.1120620000000001</v>
      </c>
      <c r="F1801">
        <v>1.64464E-2</v>
      </c>
      <c r="G1801">
        <v>80.5</v>
      </c>
      <c r="H1801">
        <v>-7.1703500000000003E-2</v>
      </c>
      <c r="I1801">
        <v>-1.96238E-2</v>
      </c>
      <c r="J1801">
        <v>1.64464E-2</v>
      </c>
      <c r="K1801">
        <v>5.2516699999999999E-2</v>
      </c>
      <c r="L1801">
        <v>0.10459640000000001</v>
      </c>
      <c r="M1801">
        <v>6.8783800000000006E-2</v>
      </c>
      <c r="N1801">
        <v>4.7311999999999996E-3</v>
      </c>
      <c r="O1801">
        <v>109</v>
      </c>
    </row>
    <row r="1802" spans="1:15">
      <c r="A1802" t="s">
        <v>53</v>
      </c>
      <c r="B1802" s="34">
        <v>40053</v>
      </c>
      <c r="C1802">
        <v>1</v>
      </c>
      <c r="D1802">
        <v>1.221139</v>
      </c>
      <c r="E1802">
        <v>1.2220690000000001</v>
      </c>
      <c r="F1802">
        <v>-9.299E-4</v>
      </c>
      <c r="G1802">
        <v>78.5</v>
      </c>
      <c r="H1802">
        <v>-0.1182604</v>
      </c>
      <c r="I1802">
        <v>-4.8940600000000001E-2</v>
      </c>
      <c r="J1802">
        <v>-9.299E-4</v>
      </c>
      <c r="K1802">
        <v>4.7080700000000003E-2</v>
      </c>
      <c r="L1802">
        <v>0.1164005</v>
      </c>
      <c r="M1802">
        <v>9.1553399999999993E-2</v>
      </c>
      <c r="N1802">
        <v>8.3820000000000006E-3</v>
      </c>
      <c r="O1802">
        <v>117</v>
      </c>
    </row>
    <row r="1803" spans="1:15">
      <c r="A1803" t="s">
        <v>53</v>
      </c>
      <c r="B1803" s="34">
        <v>40053</v>
      </c>
      <c r="C1803">
        <v>2</v>
      </c>
      <c r="D1803">
        <v>1.207722</v>
      </c>
      <c r="E1803">
        <v>1.202939</v>
      </c>
      <c r="F1803">
        <v>4.7822999999999997E-3</v>
      </c>
      <c r="G1803">
        <v>78</v>
      </c>
      <c r="H1803">
        <v>-0.1125481</v>
      </c>
      <c r="I1803">
        <v>-4.3228299999999997E-2</v>
      </c>
      <c r="J1803">
        <v>4.7822999999999997E-3</v>
      </c>
      <c r="K1803">
        <v>5.2793E-2</v>
      </c>
      <c r="L1803">
        <v>0.12211279999999999</v>
      </c>
      <c r="M1803">
        <v>9.1553399999999993E-2</v>
      </c>
      <c r="N1803">
        <v>8.3820000000000006E-3</v>
      </c>
      <c r="O1803">
        <v>117</v>
      </c>
    </row>
    <row r="1804" spans="1:15">
      <c r="A1804" t="s">
        <v>53</v>
      </c>
      <c r="B1804" s="34">
        <v>40053</v>
      </c>
      <c r="C1804">
        <v>3</v>
      </c>
      <c r="D1804">
        <v>1.18344</v>
      </c>
      <c r="E1804">
        <v>1.192299</v>
      </c>
      <c r="F1804">
        <v>-8.8590000000000006E-3</v>
      </c>
      <c r="G1804">
        <v>75.5</v>
      </c>
      <c r="H1804">
        <v>-0.12618940000000001</v>
      </c>
      <c r="I1804">
        <v>-5.6869599999999999E-2</v>
      </c>
      <c r="J1804">
        <v>-8.8590000000000006E-3</v>
      </c>
      <c r="K1804">
        <v>3.9151699999999998E-2</v>
      </c>
      <c r="L1804">
        <v>0.1084715</v>
      </c>
      <c r="M1804">
        <v>9.1553399999999993E-2</v>
      </c>
      <c r="N1804">
        <v>8.3820000000000006E-3</v>
      </c>
      <c r="O1804">
        <v>117</v>
      </c>
    </row>
    <row r="1805" spans="1:15">
      <c r="A1805" t="s">
        <v>53</v>
      </c>
      <c r="B1805" s="34">
        <v>40053</v>
      </c>
      <c r="C1805">
        <v>4</v>
      </c>
      <c r="D1805">
        <v>1.1421429999999999</v>
      </c>
      <c r="E1805">
        <v>1.1540159999999999</v>
      </c>
      <c r="F1805">
        <v>-1.1872799999999999E-2</v>
      </c>
      <c r="G1805">
        <v>74</v>
      </c>
      <c r="H1805">
        <v>-0.12920319999999999</v>
      </c>
      <c r="I1805">
        <v>-5.9883499999999999E-2</v>
      </c>
      <c r="J1805">
        <v>-1.1872799999999999E-2</v>
      </c>
      <c r="K1805">
        <v>3.6137900000000001E-2</v>
      </c>
      <c r="L1805">
        <v>0.1054576</v>
      </c>
      <c r="M1805">
        <v>9.1553399999999993E-2</v>
      </c>
      <c r="N1805">
        <v>8.3820000000000006E-3</v>
      </c>
      <c r="O1805">
        <v>117</v>
      </c>
    </row>
    <row r="1806" spans="1:15">
      <c r="A1806" t="s">
        <v>53</v>
      </c>
      <c r="B1806" s="34">
        <v>40053</v>
      </c>
      <c r="C1806">
        <v>5</v>
      </c>
      <c r="D1806">
        <v>1.1412960000000001</v>
      </c>
      <c r="E1806">
        <v>1.1558600000000001</v>
      </c>
      <c r="F1806">
        <v>-1.4563700000000001E-2</v>
      </c>
      <c r="G1806">
        <v>72</v>
      </c>
      <c r="H1806">
        <v>-0.13189409999999999</v>
      </c>
      <c r="I1806">
        <v>-6.2574400000000002E-2</v>
      </c>
      <c r="J1806">
        <v>-1.4563700000000001E-2</v>
      </c>
      <c r="K1806">
        <v>3.3446999999999998E-2</v>
      </c>
      <c r="L1806">
        <v>0.1027667</v>
      </c>
      <c r="M1806">
        <v>9.1553399999999993E-2</v>
      </c>
      <c r="N1806">
        <v>8.3820000000000006E-3</v>
      </c>
      <c r="O1806">
        <v>117</v>
      </c>
    </row>
    <row r="1807" spans="1:15">
      <c r="A1807" t="s">
        <v>53</v>
      </c>
      <c r="B1807" s="34">
        <v>40053</v>
      </c>
      <c r="C1807">
        <v>6</v>
      </c>
      <c r="D1807">
        <v>1.2292920000000001</v>
      </c>
      <c r="E1807">
        <v>1.2712079999999999</v>
      </c>
      <c r="F1807">
        <v>-4.1915800000000003E-2</v>
      </c>
      <c r="G1807">
        <v>71.5</v>
      </c>
      <c r="H1807">
        <v>-0.15924630000000001</v>
      </c>
      <c r="I1807">
        <v>-8.9926500000000006E-2</v>
      </c>
      <c r="J1807">
        <v>-4.1915800000000003E-2</v>
      </c>
      <c r="K1807">
        <v>6.0949000000000003E-3</v>
      </c>
      <c r="L1807">
        <v>7.5414599999999998E-2</v>
      </c>
      <c r="M1807">
        <v>9.1553399999999993E-2</v>
      </c>
      <c r="N1807">
        <v>8.3820000000000006E-3</v>
      </c>
      <c r="O1807">
        <v>117</v>
      </c>
    </row>
    <row r="1808" spans="1:15">
      <c r="A1808" t="s">
        <v>53</v>
      </c>
      <c r="B1808" s="34">
        <v>40053</v>
      </c>
      <c r="C1808">
        <v>7</v>
      </c>
      <c r="D1808">
        <v>1.1267739999999999</v>
      </c>
      <c r="E1808">
        <v>1.162936</v>
      </c>
      <c r="F1808">
        <v>-3.6161400000000003E-2</v>
      </c>
      <c r="G1808">
        <v>70</v>
      </c>
      <c r="H1808">
        <v>-0.15349189999999999</v>
      </c>
      <c r="I1808">
        <v>-8.41721E-2</v>
      </c>
      <c r="J1808">
        <v>-3.6161400000000003E-2</v>
      </c>
      <c r="K1808">
        <v>1.1849200000000001E-2</v>
      </c>
      <c r="L1808">
        <v>8.1169000000000005E-2</v>
      </c>
      <c r="M1808">
        <v>9.1553399999999993E-2</v>
      </c>
      <c r="N1808">
        <v>8.3820000000000006E-3</v>
      </c>
      <c r="O1808">
        <v>117</v>
      </c>
    </row>
    <row r="1809" spans="1:15">
      <c r="A1809" t="s">
        <v>53</v>
      </c>
      <c r="B1809" s="34">
        <v>40053</v>
      </c>
      <c r="C1809">
        <v>8</v>
      </c>
      <c r="D1809">
        <v>1.223017</v>
      </c>
      <c r="E1809">
        <v>1.238804</v>
      </c>
      <c r="F1809">
        <v>-1.5786499999999998E-2</v>
      </c>
      <c r="G1809">
        <v>74</v>
      </c>
      <c r="H1809">
        <v>-0.13311700000000001</v>
      </c>
      <c r="I1809">
        <v>-6.3797199999999998E-2</v>
      </c>
      <c r="J1809">
        <v>-1.5786499999999998E-2</v>
      </c>
      <c r="K1809">
        <v>3.2224099999999999E-2</v>
      </c>
      <c r="L1809">
        <v>0.10154390000000001</v>
      </c>
      <c r="M1809">
        <v>9.1553399999999993E-2</v>
      </c>
      <c r="N1809">
        <v>8.3820000000000006E-3</v>
      </c>
      <c r="O1809">
        <v>117</v>
      </c>
    </row>
    <row r="1810" spans="1:15">
      <c r="A1810" t="s">
        <v>53</v>
      </c>
      <c r="B1810" s="34">
        <v>40053</v>
      </c>
      <c r="C1810">
        <v>9</v>
      </c>
      <c r="D1810">
        <v>1.786667</v>
      </c>
      <c r="E1810">
        <v>1.7529239999999999</v>
      </c>
      <c r="F1810">
        <v>3.3743099999999998E-2</v>
      </c>
      <c r="G1810">
        <v>80</v>
      </c>
      <c r="H1810">
        <v>-8.3587300000000003E-2</v>
      </c>
      <c r="I1810">
        <v>-1.42676E-2</v>
      </c>
      <c r="J1810">
        <v>3.3743099999999998E-2</v>
      </c>
      <c r="K1810">
        <v>8.1753800000000001E-2</v>
      </c>
      <c r="L1810">
        <v>0.1510735</v>
      </c>
      <c r="M1810">
        <v>9.1553399999999993E-2</v>
      </c>
      <c r="N1810">
        <v>8.3820000000000006E-3</v>
      </c>
      <c r="O1810">
        <v>117</v>
      </c>
    </row>
    <row r="1811" spans="1:15">
      <c r="A1811" t="s">
        <v>53</v>
      </c>
      <c r="B1811" s="34">
        <v>40053</v>
      </c>
      <c r="C1811">
        <v>10</v>
      </c>
      <c r="D1811">
        <v>2.1724429999999999</v>
      </c>
      <c r="E1811">
        <v>2.2195070000000001</v>
      </c>
      <c r="F1811">
        <v>-4.7063599999999997E-2</v>
      </c>
      <c r="G1811">
        <v>85</v>
      </c>
      <c r="H1811">
        <v>-0.16439400000000001</v>
      </c>
      <c r="I1811">
        <v>-9.50743E-2</v>
      </c>
      <c r="J1811">
        <v>-4.7063599999999997E-2</v>
      </c>
      <c r="K1811">
        <v>9.4709999999999998E-4</v>
      </c>
      <c r="L1811">
        <v>7.0266800000000004E-2</v>
      </c>
      <c r="M1811">
        <v>9.1553399999999993E-2</v>
      </c>
      <c r="N1811">
        <v>8.3820000000000006E-3</v>
      </c>
      <c r="O1811">
        <v>117</v>
      </c>
    </row>
    <row r="1812" spans="1:15">
      <c r="A1812" t="s">
        <v>53</v>
      </c>
      <c r="B1812" s="34">
        <v>40053</v>
      </c>
      <c r="C1812">
        <v>11</v>
      </c>
      <c r="D1812">
        <v>2.5383049999999998</v>
      </c>
      <c r="E1812">
        <v>2.5631330000000001</v>
      </c>
      <c r="F1812">
        <v>-2.48279E-2</v>
      </c>
      <c r="G1812">
        <v>88.5</v>
      </c>
      <c r="H1812">
        <v>-0.14215829999999999</v>
      </c>
      <c r="I1812">
        <v>-7.2838600000000003E-2</v>
      </c>
      <c r="J1812">
        <v>-2.48279E-2</v>
      </c>
      <c r="K1812">
        <v>2.31828E-2</v>
      </c>
      <c r="L1812">
        <v>9.2502500000000001E-2</v>
      </c>
      <c r="M1812">
        <v>9.1553399999999993E-2</v>
      </c>
      <c r="N1812">
        <v>8.3820000000000006E-3</v>
      </c>
      <c r="O1812">
        <v>117</v>
      </c>
    </row>
    <row r="1813" spans="1:15">
      <c r="A1813" t="s">
        <v>53</v>
      </c>
      <c r="B1813" s="34">
        <v>40053</v>
      </c>
      <c r="C1813">
        <v>12</v>
      </c>
      <c r="D1813">
        <v>2.657807</v>
      </c>
      <c r="E1813">
        <v>2.6922709999999999</v>
      </c>
      <c r="F1813">
        <v>-3.4463500000000001E-2</v>
      </c>
      <c r="G1813">
        <v>91</v>
      </c>
      <c r="H1813">
        <v>-0.15179400000000001</v>
      </c>
      <c r="I1813">
        <v>-8.2474199999999998E-2</v>
      </c>
      <c r="J1813">
        <v>-3.4463500000000001E-2</v>
      </c>
      <c r="K1813">
        <v>1.3547099999999999E-2</v>
      </c>
      <c r="L1813">
        <v>8.2866899999999993E-2</v>
      </c>
      <c r="M1813">
        <v>9.1553399999999993E-2</v>
      </c>
      <c r="N1813">
        <v>8.3820000000000006E-3</v>
      </c>
      <c r="O1813">
        <v>117</v>
      </c>
    </row>
    <row r="1814" spans="1:15">
      <c r="A1814" t="s">
        <v>53</v>
      </c>
      <c r="B1814" s="34">
        <v>40053</v>
      </c>
      <c r="C1814">
        <v>13</v>
      </c>
      <c r="D1814">
        <v>2.6781250000000001</v>
      </c>
      <c r="E1814">
        <v>2.6951679999999998</v>
      </c>
      <c r="F1814">
        <v>-1.7043800000000001E-2</v>
      </c>
      <c r="G1814">
        <v>92.5</v>
      </c>
      <c r="H1814">
        <v>-0.1343742</v>
      </c>
      <c r="I1814">
        <v>-6.5054399999999998E-2</v>
      </c>
      <c r="J1814">
        <v>-1.7043800000000001E-2</v>
      </c>
      <c r="K1814">
        <v>3.0966899999999999E-2</v>
      </c>
      <c r="L1814">
        <v>0.10028670000000001</v>
      </c>
      <c r="M1814">
        <v>9.1553399999999993E-2</v>
      </c>
      <c r="N1814">
        <v>8.3820000000000006E-3</v>
      </c>
      <c r="O1814">
        <v>117</v>
      </c>
    </row>
    <row r="1815" spans="1:15">
      <c r="A1815" t="s">
        <v>53</v>
      </c>
      <c r="B1815" s="34">
        <v>40053</v>
      </c>
      <c r="C1815">
        <v>14</v>
      </c>
      <c r="D1815">
        <v>2.8037540000000001</v>
      </c>
      <c r="E1815">
        <v>2.8210289999999998</v>
      </c>
      <c r="F1815">
        <v>-1.7275100000000002E-2</v>
      </c>
      <c r="G1815">
        <v>95.5</v>
      </c>
      <c r="H1815">
        <v>-0.13460559999999999</v>
      </c>
      <c r="I1815">
        <v>-6.5285800000000005E-2</v>
      </c>
      <c r="J1815">
        <v>-1.7275100000000002E-2</v>
      </c>
      <c r="K1815">
        <v>3.0735599999999998E-2</v>
      </c>
      <c r="L1815">
        <v>0.1000553</v>
      </c>
      <c r="M1815">
        <v>9.1553399999999993E-2</v>
      </c>
      <c r="N1815">
        <v>8.3820000000000006E-3</v>
      </c>
      <c r="O1815">
        <v>117</v>
      </c>
    </row>
    <row r="1816" spans="1:15">
      <c r="A1816" t="s">
        <v>53</v>
      </c>
      <c r="B1816" s="34">
        <v>40053</v>
      </c>
      <c r="C1816">
        <v>15</v>
      </c>
      <c r="D1816">
        <v>2.7947470000000001</v>
      </c>
      <c r="E1816">
        <v>2.4421680000000001</v>
      </c>
      <c r="F1816">
        <v>0.35257860000000002</v>
      </c>
      <c r="G1816">
        <v>96</v>
      </c>
      <c r="H1816">
        <v>0.23524819999999999</v>
      </c>
      <c r="I1816">
        <v>0.3045679</v>
      </c>
      <c r="J1816">
        <v>0.35257860000000002</v>
      </c>
      <c r="K1816">
        <v>0.40058929999999998</v>
      </c>
      <c r="L1816">
        <v>0.46990900000000002</v>
      </c>
      <c r="M1816">
        <v>9.1553399999999993E-2</v>
      </c>
      <c r="N1816">
        <v>8.3820000000000006E-3</v>
      </c>
      <c r="O1816">
        <v>117</v>
      </c>
    </row>
    <row r="1817" spans="1:15">
      <c r="A1817" t="s">
        <v>53</v>
      </c>
      <c r="B1817" s="34">
        <v>40053</v>
      </c>
      <c r="C1817">
        <v>16</v>
      </c>
      <c r="D1817">
        <v>2.760424</v>
      </c>
      <c r="E1817">
        <v>2.4152840000000002</v>
      </c>
      <c r="F1817">
        <v>0.34514030000000001</v>
      </c>
      <c r="G1817">
        <v>96</v>
      </c>
      <c r="H1817">
        <v>0.22780990000000001</v>
      </c>
      <c r="I1817">
        <v>0.2971297</v>
      </c>
      <c r="J1817">
        <v>0.34514030000000001</v>
      </c>
      <c r="K1817">
        <v>0.39315099999999997</v>
      </c>
      <c r="L1817">
        <v>0.46247080000000002</v>
      </c>
      <c r="M1817">
        <v>9.1553399999999993E-2</v>
      </c>
      <c r="N1817">
        <v>8.3820000000000006E-3</v>
      </c>
      <c r="O1817">
        <v>117</v>
      </c>
    </row>
    <row r="1818" spans="1:15">
      <c r="A1818" t="s">
        <v>53</v>
      </c>
      <c r="B1818" s="34">
        <v>40053</v>
      </c>
      <c r="C1818">
        <v>17</v>
      </c>
      <c r="D1818">
        <v>2.6201189999999999</v>
      </c>
      <c r="E1818">
        <v>2.2224729999999999</v>
      </c>
      <c r="F1818">
        <v>0.397646</v>
      </c>
      <c r="G1818">
        <v>97</v>
      </c>
      <c r="H1818">
        <v>0.2803155</v>
      </c>
      <c r="I1818">
        <v>0.34963529999999998</v>
      </c>
      <c r="J1818">
        <v>0.397646</v>
      </c>
      <c r="K1818">
        <v>0.44565660000000001</v>
      </c>
      <c r="L1818">
        <v>0.5149764</v>
      </c>
      <c r="M1818">
        <v>9.1553399999999993E-2</v>
      </c>
      <c r="N1818">
        <v>8.3820000000000006E-3</v>
      </c>
      <c r="O1818">
        <v>117</v>
      </c>
    </row>
    <row r="1819" spans="1:15">
      <c r="A1819" t="s">
        <v>53</v>
      </c>
      <c r="B1819" s="34">
        <v>40053</v>
      </c>
      <c r="C1819">
        <v>18</v>
      </c>
      <c r="D1819">
        <v>2.4863200000000001</v>
      </c>
      <c r="E1819">
        <v>2.1116030000000001</v>
      </c>
      <c r="F1819">
        <v>0.37471700000000002</v>
      </c>
      <c r="G1819">
        <v>96.5</v>
      </c>
      <c r="H1819">
        <v>0.25738660000000002</v>
      </c>
      <c r="I1819">
        <v>0.32670630000000001</v>
      </c>
      <c r="J1819">
        <v>0.37471700000000002</v>
      </c>
      <c r="K1819">
        <v>0.42272769999999998</v>
      </c>
      <c r="L1819">
        <v>0.49204750000000003</v>
      </c>
      <c r="M1819">
        <v>9.1553399999999993E-2</v>
      </c>
      <c r="N1819">
        <v>8.3820000000000006E-3</v>
      </c>
      <c r="O1819">
        <v>117</v>
      </c>
    </row>
    <row r="1820" spans="1:15">
      <c r="A1820" t="s">
        <v>53</v>
      </c>
      <c r="B1820" s="34">
        <v>40053</v>
      </c>
      <c r="C1820">
        <v>19</v>
      </c>
      <c r="D1820">
        <v>2.376312</v>
      </c>
      <c r="E1820">
        <v>2.8740779999999999</v>
      </c>
      <c r="F1820">
        <v>-0.49776619999999999</v>
      </c>
      <c r="G1820">
        <v>96.5</v>
      </c>
      <c r="H1820">
        <v>-0.61509659999999999</v>
      </c>
      <c r="I1820">
        <v>-0.54577679999999995</v>
      </c>
      <c r="J1820">
        <v>-0.49776619999999999</v>
      </c>
      <c r="K1820">
        <v>-0.44975549999999997</v>
      </c>
      <c r="L1820">
        <v>-0.38043569999999999</v>
      </c>
      <c r="M1820">
        <v>9.1553399999999993E-2</v>
      </c>
      <c r="N1820">
        <v>8.3820000000000006E-3</v>
      </c>
      <c r="O1820">
        <v>117</v>
      </c>
    </row>
    <row r="1821" spans="1:15">
      <c r="A1821" t="s">
        <v>53</v>
      </c>
      <c r="B1821" s="34">
        <v>40053</v>
      </c>
      <c r="C1821">
        <v>20</v>
      </c>
      <c r="D1821">
        <v>2.2814960000000002</v>
      </c>
      <c r="E1821">
        <v>2.4454030000000002</v>
      </c>
      <c r="F1821">
        <v>-0.16390750000000001</v>
      </c>
      <c r="G1821">
        <v>94</v>
      </c>
      <c r="H1821">
        <v>-0.28123799999999999</v>
      </c>
      <c r="I1821">
        <v>-0.2119182</v>
      </c>
      <c r="J1821">
        <v>-0.16390750000000001</v>
      </c>
      <c r="K1821">
        <v>-0.1158969</v>
      </c>
      <c r="L1821">
        <v>-4.6577100000000003E-2</v>
      </c>
      <c r="M1821">
        <v>9.1553399999999993E-2</v>
      </c>
      <c r="N1821">
        <v>8.3820000000000006E-3</v>
      </c>
      <c r="O1821">
        <v>117</v>
      </c>
    </row>
    <row r="1822" spans="1:15">
      <c r="A1822" t="s">
        <v>53</v>
      </c>
      <c r="B1822" s="34">
        <v>40053</v>
      </c>
      <c r="C1822">
        <v>21</v>
      </c>
      <c r="D1822">
        <v>2.1826240000000001</v>
      </c>
      <c r="E1822">
        <v>2.219093</v>
      </c>
      <c r="F1822">
        <v>-3.6468300000000002E-2</v>
      </c>
      <c r="G1822">
        <v>89</v>
      </c>
      <c r="H1822">
        <v>-0.15379870000000001</v>
      </c>
      <c r="I1822">
        <v>-8.4478999999999999E-2</v>
      </c>
      <c r="J1822">
        <v>-3.6468300000000002E-2</v>
      </c>
      <c r="K1822">
        <v>1.15424E-2</v>
      </c>
      <c r="L1822">
        <v>8.0862100000000006E-2</v>
      </c>
      <c r="M1822">
        <v>9.1553399999999993E-2</v>
      </c>
      <c r="N1822">
        <v>8.3820000000000006E-3</v>
      </c>
      <c r="O1822">
        <v>117</v>
      </c>
    </row>
    <row r="1823" spans="1:15">
      <c r="A1823" t="s">
        <v>53</v>
      </c>
      <c r="B1823" s="34">
        <v>40053</v>
      </c>
      <c r="C1823">
        <v>22</v>
      </c>
      <c r="D1823">
        <v>1.9871989999999999</v>
      </c>
      <c r="E1823">
        <v>1.940566</v>
      </c>
      <c r="F1823">
        <v>4.6633399999999998E-2</v>
      </c>
      <c r="G1823">
        <v>86</v>
      </c>
      <c r="H1823">
        <v>-7.0697099999999999E-2</v>
      </c>
      <c r="I1823">
        <v>-1.3772999999999999E-3</v>
      </c>
      <c r="J1823">
        <v>4.6633399999999998E-2</v>
      </c>
      <c r="K1823">
        <v>9.4644000000000006E-2</v>
      </c>
      <c r="L1823">
        <v>0.16396379999999999</v>
      </c>
      <c r="M1823">
        <v>9.1553399999999993E-2</v>
      </c>
      <c r="N1823">
        <v>8.3820000000000006E-3</v>
      </c>
      <c r="O1823">
        <v>117</v>
      </c>
    </row>
    <row r="1824" spans="1:15">
      <c r="A1824" t="s">
        <v>53</v>
      </c>
      <c r="B1824" s="34">
        <v>40053</v>
      </c>
      <c r="C1824">
        <v>23</v>
      </c>
      <c r="D1824">
        <v>1.655718</v>
      </c>
      <c r="E1824">
        <v>1.6457120000000001</v>
      </c>
      <c r="F1824">
        <v>1.0006599999999999E-2</v>
      </c>
      <c r="G1824">
        <v>83.5</v>
      </c>
      <c r="H1824">
        <v>-0.1073239</v>
      </c>
      <c r="I1824">
        <v>-3.8004099999999999E-2</v>
      </c>
      <c r="J1824">
        <v>1.0006599999999999E-2</v>
      </c>
      <c r="K1824">
        <v>5.8017199999999998E-2</v>
      </c>
      <c r="L1824">
        <v>0.12733700000000001</v>
      </c>
      <c r="M1824">
        <v>9.1553399999999993E-2</v>
      </c>
      <c r="N1824">
        <v>8.3820000000000006E-3</v>
      </c>
      <c r="O1824">
        <v>117</v>
      </c>
    </row>
    <row r="1825" spans="1:15">
      <c r="A1825" t="s">
        <v>53</v>
      </c>
      <c r="B1825" s="34">
        <v>40053</v>
      </c>
      <c r="C1825">
        <v>24</v>
      </c>
      <c r="D1825">
        <v>1.4223460000000001</v>
      </c>
      <c r="E1825">
        <v>1.426531</v>
      </c>
      <c r="F1825">
        <v>-4.1843000000000002E-3</v>
      </c>
      <c r="G1825">
        <v>81.5</v>
      </c>
      <c r="H1825">
        <v>-0.12151480000000001</v>
      </c>
      <c r="I1825">
        <v>-5.2194999999999998E-2</v>
      </c>
      <c r="J1825">
        <v>-4.1843000000000002E-3</v>
      </c>
      <c r="K1825">
        <v>4.3826299999999999E-2</v>
      </c>
      <c r="L1825">
        <v>0.1131461</v>
      </c>
      <c r="M1825">
        <v>9.1553399999999993E-2</v>
      </c>
      <c r="N1825">
        <v>8.3820000000000006E-3</v>
      </c>
      <c r="O1825">
        <v>117</v>
      </c>
    </row>
    <row r="1826" spans="1:15">
      <c r="A1826" t="s">
        <v>53</v>
      </c>
      <c r="B1826" s="34">
        <v>40058</v>
      </c>
      <c r="C1826">
        <v>1</v>
      </c>
      <c r="D1826">
        <v>1.1429940000000001</v>
      </c>
      <c r="E1826">
        <v>1.137213</v>
      </c>
      <c r="F1826">
        <v>5.7812999999999996E-3</v>
      </c>
      <c r="G1826">
        <v>82</v>
      </c>
      <c r="H1826">
        <v>-0.1115492</v>
      </c>
      <c r="I1826">
        <v>-4.22294E-2</v>
      </c>
      <c r="J1826">
        <v>5.7812999999999996E-3</v>
      </c>
      <c r="K1826">
        <v>5.3791899999999997E-2</v>
      </c>
      <c r="L1826">
        <v>0.1231117</v>
      </c>
      <c r="M1826">
        <v>9.1553399999999993E-2</v>
      </c>
      <c r="N1826">
        <v>8.3820000000000006E-3</v>
      </c>
      <c r="O1826">
        <v>117</v>
      </c>
    </row>
    <row r="1827" spans="1:15">
      <c r="A1827" t="s">
        <v>53</v>
      </c>
      <c r="B1827" s="34">
        <v>40058</v>
      </c>
      <c r="C1827">
        <v>2</v>
      </c>
      <c r="D1827">
        <v>1.144118</v>
      </c>
      <c r="E1827">
        <v>1.128757</v>
      </c>
      <c r="F1827">
        <v>1.5360199999999999E-2</v>
      </c>
      <c r="G1827">
        <v>80.5</v>
      </c>
      <c r="H1827">
        <v>-0.1019702</v>
      </c>
      <c r="I1827">
        <v>-3.2650499999999999E-2</v>
      </c>
      <c r="J1827">
        <v>1.5360199999999999E-2</v>
      </c>
      <c r="K1827">
        <v>6.3370899999999994E-2</v>
      </c>
      <c r="L1827">
        <v>0.13269059999999999</v>
      </c>
      <c r="M1827">
        <v>9.1553399999999993E-2</v>
      </c>
      <c r="N1827">
        <v>8.3820000000000006E-3</v>
      </c>
      <c r="O1827">
        <v>117</v>
      </c>
    </row>
    <row r="1828" spans="1:15">
      <c r="A1828" t="s">
        <v>53</v>
      </c>
      <c r="B1828" s="34">
        <v>40058</v>
      </c>
      <c r="C1828">
        <v>3</v>
      </c>
      <c r="D1828">
        <v>1.119845</v>
      </c>
      <c r="E1828">
        <v>1.1190659999999999</v>
      </c>
      <c r="F1828">
        <v>7.7890000000000001E-4</v>
      </c>
      <c r="G1828">
        <v>79.5</v>
      </c>
      <c r="H1828">
        <v>-0.1165515</v>
      </c>
      <c r="I1828">
        <v>-4.7231799999999997E-2</v>
      </c>
      <c r="J1828">
        <v>7.7890000000000001E-4</v>
      </c>
      <c r="K1828">
        <v>4.8789600000000002E-2</v>
      </c>
      <c r="L1828">
        <v>0.1181093</v>
      </c>
      <c r="M1828">
        <v>9.1553399999999993E-2</v>
      </c>
      <c r="N1828">
        <v>8.3820000000000006E-3</v>
      </c>
      <c r="O1828">
        <v>117</v>
      </c>
    </row>
    <row r="1829" spans="1:15">
      <c r="A1829" t="s">
        <v>53</v>
      </c>
      <c r="B1829" s="34">
        <v>40058</v>
      </c>
      <c r="C1829">
        <v>4</v>
      </c>
      <c r="D1829">
        <v>1.070651</v>
      </c>
      <c r="E1829">
        <v>1.065598</v>
      </c>
      <c r="F1829">
        <v>5.0537999999999998E-3</v>
      </c>
      <c r="G1829">
        <v>76</v>
      </c>
      <c r="H1829">
        <v>-0.11227669999999999</v>
      </c>
      <c r="I1829">
        <v>-4.2956899999999999E-2</v>
      </c>
      <c r="J1829">
        <v>5.0537999999999998E-3</v>
      </c>
      <c r="K1829">
        <v>5.3064399999999998E-2</v>
      </c>
      <c r="L1829">
        <v>0.1223842</v>
      </c>
      <c r="M1829">
        <v>9.1553399999999993E-2</v>
      </c>
      <c r="N1829">
        <v>8.3820000000000006E-3</v>
      </c>
      <c r="O1829">
        <v>117</v>
      </c>
    </row>
    <row r="1830" spans="1:15">
      <c r="A1830" t="s">
        <v>53</v>
      </c>
      <c r="B1830" s="34">
        <v>40058</v>
      </c>
      <c r="C1830">
        <v>5</v>
      </c>
      <c r="D1830">
        <v>1.080101</v>
      </c>
      <c r="E1830">
        <v>1.077388</v>
      </c>
      <c r="F1830">
        <v>2.7127000000000002E-3</v>
      </c>
      <c r="G1830">
        <v>75</v>
      </c>
      <c r="H1830">
        <v>-0.11461780000000001</v>
      </c>
      <c r="I1830">
        <v>-4.5297999999999998E-2</v>
      </c>
      <c r="J1830">
        <v>2.7127000000000002E-3</v>
      </c>
      <c r="K1830">
        <v>5.0723299999999999E-2</v>
      </c>
      <c r="L1830">
        <v>0.1200431</v>
      </c>
      <c r="M1830">
        <v>9.1553399999999993E-2</v>
      </c>
      <c r="N1830">
        <v>8.3820000000000006E-3</v>
      </c>
      <c r="O1830">
        <v>117</v>
      </c>
    </row>
    <row r="1831" spans="1:15">
      <c r="A1831" t="s">
        <v>53</v>
      </c>
      <c r="B1831" s="34">
        <v>40058</v>
      </c>
      <c r="C1831">
        <v>6</v>
      </c>
      <c r="D1831">
        <v>1.172526</v>
      </c>
      <c r="E1831">
        <v>1.194583</v>
      </c>
      <c r="F1831">
        <v>-2.2056900000000001E-2</v>
      </c>
      <c r="G1831">
        <v>74.5</v>
      </c>
      <c r="H1831">
        <v>-0.13938729999999999</v>
      </c>
      <c r="I1831">
        <v>-7.0067500000000005E-2</v>
      </c>
      <c r="J1831">
        <v>-2.2056900000000001E-2</v>
      </c>
      <c r="K1831">
        <v>2.5953799999999999E-2</v>
      </c>
      <c r="L1831">
        <v>9.52736E-2</v>
      </c>
      <c r="M1831">
        <v>9.1553399999999993E-2</v>
      </c>
      <c r="N1831">
        <v>8.3820000000000006E-3</v>
      </c>
      <c r="O1831">
        <v>117</v>
      </c>
    </row>
    <row r="1832" spans="1:15">
      <c r="A1832" t="s">
        <v>53</v>
      </c>
      <c r="B1832" s="34">
        <v>40058</v>
      </c>
      <c r="C1832">
        <v>7</v>
      </c>
      <c r="D1832">
        <v>1.0428949999999999</v>
      </c>
      <c r="E1832">
        <v>1.0781970000000001</v>
      </c>
      <c r="F1832">
        <v>-3.5301399999999997E-2</v>
      </c>
      <c r="G1832">
        <v>73</v>
      </c>
      <c r="H1832">
        <v>-0.15263189999999999</v>
      </c>
      <c r="I1832">
        <v>-8.33121E-2</v>
      </c>
      <c r="J1832">
        <v>-3.5301399999999997E-2</v>
      </c>
      <c r="K1832">
        <v>1.27092E-2</v>
      </c>
      <c r="L1832">
        <v>8.2029000000000005E-2</v>
      </c>
      <c r="M1832">
        <v>9.1553399999999993E-2</v>
      </c>
      <c r="N1832">
        <v>8.3820000000000006E-3</v>
      </c>
      <c r="O1832">
        <v>117</v>
      </c>
    </row>
    <row r="1833" spans="1:15">
      <c r="A1833" t="s">
        <v>53</v>
      </c>
      <c r="B1833" s="34">
        <v>40058</v>
      </c>
      <c r="C1833">
        <v>8</v>
      </c>
      <c r="D1833">
        <v>1.124584</v>
      </c>
      <c r="E1833">
        <v>1.143408</v>
      </c>
      <c r="F1833">
        <v>-1.88241E-2</v>
      </c>
      <c r="G1833">
        <v>72.5</v>
      </c>
      <c r="H1833">
        <v>-0.13615450000000001</v>
      </c>
      <c r="I1833">
        <v>-6.6834699999999997E-2</v>
      </c>
      <c r="J1833">
        <v>-1.88241E-2</v>
      </c>
      <c r="K1833">
        <v>2.91866E-2</v>
      </c>
      <c r="L1833">
        <v>9.8506399999999994E-2</v>
      </c>
      <c r="M1833">
        <v>9.1553399999999993E-2</v>
      </c>
      <c r="N1833">
        <v>8.3820000000000006E-3</v>
      </c>
      <c r="O1833">
        <v>117</v>
      </c>
    </row>
    <row r="1834" spans="1:15">
      <c r="A1834" t="s">
        <v>53</v>
      </c>
      <c r="B1834" s="34">
        <v>40058</v>
      </c>
      <c r="C1834">
        <v>9</v>
      </c>
      <c r="D1834">
        <v>1.6096729999999999</v>
      </c>
      <c r="E1834">
        <v>1.562878</v>
      </c>
      <c r="F1834">
        <v>4.67949E-2</v>
      </c>
      <c r="G1834">
        <v>76</v>
      </c>
      <c r="H1834">
        <v>-7.0535600000000004E-2</v>
      </c>
      <c r="I1834">
        <v>-1.2158E-3</v>
      </c>
      <c r="J1834">
        <v>4.67949E-2</v>
      </c>
      <c r="K1834">
        <v>9.4805500000000001E-2</v>
      </c>
      <c r="L1834">
        <v>0.1641253</v>
      </c>
      <c r="M1834">
        <v>9.1553399999999993E-2</v>
      </c>
      <c r="N1834">
        <v>8.3820000000000006E-3</v>
      </c>
      <c r="O1834">
        <v>117</v>
      </c>
    </row>
    <row r="1835" spans="1:15">
      <c r="A1835" t="s">
        <v>53</v>
      </c>
      <c r="B1835" s="34">
        <v>40058</v>
      </c>
      <c r="C1835">
        <v>10</v>
      </c>
      <c r="D1835">
        <v>1.9636929999999999</v>
      </c>
      <c r="E1835">
        <v>1.9619450000000001</v>
      </c>
      <c r="F1835">
        <v>1.748E-3</v>
      </c>
      <c r="G1835">
        <v>80.5</v>
      </c>
      <c r="H1835">
        <v>-0.1155825</v>
      </c>
      <c r="I1835">
        <v>-4.6262699999999997E-2</v>
      </c>
      <c r="J1835">
        <v>1.748E-3</v>
      </c>
      <c r="K1835">
        <v>4.97586E-2</v>
      </c>
      <c r="L1835">
        <v>0.1190784</v>
      </c>
      <c r="M1835">
        <v>9.1553399999999993E-2</v>
      </c>
      <c r="N1835">
        <v>8.3820000000000006E-3</v>
      </c>
      <c r="O1835">
        <v>117</v>
      </c>
    </row>
    <row r="1836" spans="1:15">
      <c r="A1836" t="s">
        <v>53</v>
      </c>
      <c r="B1836" s="34">
        <v>40058</v>
      </c>
      <c r="C1836">
        <v>11</v>
      </c>
      <c r="D1836">
        <v>2.3322729999999998</v>
      </c>
      <c r="E1836">
        <v>2.3509289999999998</v>
      </c>
      <c r="F1836">
        <v>-1.8655999999999999E-2</v>
      </c>
      <c r="G1836">
        <v>85</v>
      </c>
      <c r="H1836">
        <v>-0.13598640000000001</v>
      </c>
      <c r="I1836">
        <v>-6.6666699999999995E-2</v>
      </c>
      <c r="J1836">
        <v>-1.8655999999999999E-2</v>
      </c>
      <c r="K1836">
        <v>2.9354700000000001E-2</v>
      </c>
      <c r="L1836">
        <v>9.8674399999999995E-2</v>
      </c>
      <c r="M1836">
        <v>9.1553399999999993E-2</v>
      </c>
      <c r="N1836">
        <v>8.3820000000000006E-3</v>
      </c>
      <c r="O1836">
        <v>117</v>
      </c>
    </row>
    <row r="1837" spans="1:15">
      <c r="A1837" t="s">
        <v>53</v>
      </c>
      <c r="B1837" s="34">
        <v>40058</v>
      </c>
      <c r="C1837">
        <v>12</v>
      </c>
      <c r="D1837">
        <v>2.4699179999999998</v>
      </c>
      <c r="E1837">
        <v>2.4893010000000002</v>
      </c>
      <c r="F1837">
        <v>-1.9382799999999999E-2</v>
      </c>
      <c r="G1837">
        <v>88.5</v>
      </c>
      <c r="H1837">
        <v>-0.13671330000000001</v>
      </c>
      <c r="I1837">
        <v>-6.7393499999999995E-2</v>
      </c>
      <c r="J1837">
        <v>-1.9382799999999999E-2</v>
      </c>
      <c r="K1837">
        <v>2.8627799999999998E-2</v>
      </c>
      <c r="L1837">
        <v>9.7947599999999996E-2</v>
      </c>
      <c r="M1837">
        <v>9.1553399999999993E-2</v>
      </c>
      <c r="N1837">
        <v>8.3820000000000006E-3</v>
      </c>
      <c r="O1837">
        <v>117</v>
      </c>
    </row>
    <row r="1838" spans="1:15">
      <c r="A1838" t="s">
        <v>53</v>
      </c>
      <c r="B1838" s="34">
        <v>40058</v>
      </c>
      <c r="C1838">
        <v>13</v>
      </c>
      <c r="D1838">
        <v>2.5524810000000002</v>
      </c>
      <c r="E1838">
        <v>2.5631010000000001</v>
      </c>
      <c r="F1838">
        <v>-1.06199E-2</v>
      </c>
      <c r="G1838">
        <v>91.5</v>
      </c>
      <c r="H1838">
        <v>-0.12795029999999999</v>
      </c>
      <c r="I1838">
        <v>-5.8630500000000002E-2</v>
      </c>
      <c r="J1838">
        <v>-1.06199E-2</v>
      </c>
      <c r="K1838">
        <v>3.7390800000000002E-2</v>
      </c>
      <c r="L1838">
        <v>0.1067106</v>
      </c>
      <c r="M1838">
        <v>9.1553399999999993E-2</v>
      </c>
      <c r="N1838">
        <v>8.3820000000000006E-3</v>
      </c>
      <c r="O1838">
        <v>117</v>
      </c>
    </row>
    <row r="1839" spans="1:15">
      <c r="A1839" t="s">
        <v>53</v>
      </c>
      <c r="B1839" s="34">
        <v>40058</v>
      </c>
      <c r="C1839">
        <v>14</v>
      </c>
      <c r="D1839">
        <v>2.6796419999999999</v>
      </c>
      <c r="E1839">
        <v>2.6992449999999999</v>
      </c>
      <c r="F1839">
        <v>-1.9603700000000002E-2</v>
      </c>
      <c r="G1839">
        <v>94.5</v>
      </c>
      <c r="H1839">
        <v>-0.1369341</v>
      </c>
      <c r="I1839">
        <v>-6.7614300000000002E-2</v>
      </c>
      <c r="J1839">
        <v>-1.9603700000000002E-2</v>
      </c>
      <c r="K1839">
        <v>2.8407000000000002E-2</v>
      </c>
      <c r="L1839">
        <v>9.7726800000000003E-2</v>
      </c>
      <c r="M1839">
        <v>9.1553399999999993E-2</v>
      </c>
      <c r="N1839">
        <v>8.3820000000000006E-3</v>
      </c>
      <c r="O1839">
        <v>117</v>
      </c>
    </row>
    <row r="1840" spans="1:15">
      <c r="A1840" t="s">
        <v>53</v>
      </c>
      <c r="B1840" s="34">
        <v>40058</v>
      </c>
      <c r="C1840">
        <v>15</v>
      </c>
      <c r="D1840">
        <v>2.7540390000000001</v>
      </c>
      <c r="E1840">
        <v>2.2990970000000002</v>
      </c>
      <c r="F1840">
        <v>0.45494180000000001</v>
      </c>
      <c r="G1840">
        <v>97</v>
      </c>
      <c r="H1840">
        <v>0.3376113</v>
      </c>
      <c r="I1840">
        <v>0.40693109999999999</v>
      </c>
      <c r="J1840">
        <v>0.45494180000000001</v>
      </c>
      <c r="K1840">
        <v>0.50295250000000002</v>
      </c>
      <c r="L1840">
        <v>0.57227220000000001</v>
      </c>
      <c r="M1840">
        <v>9.1553399999999993E-2</v>
      </c>
      <c r="N1840">
        <v>8.3820000000000006E-3</v>
      </c>
      <c r="O1840">
        <v>117</v>
      </c>
    </row>
    <row r="1841" spans="1:15">
      <c r="A1841" t="s">
        <v>53</v>
      </c>
      <c r="B1841" s="34">
        <v>40058</v>
      </c>
      <c r="C1841">
        <v>16</v>
      </c>
      <c r="D1841">
        <v>2.7274319999999999</v>
      </c>
      <c r="E1841">
        <v>2.2504659999999999</v>
      </c>
      <c r="F1841">
        <v>0.47696569999999999</v>
      </c>
      <c r="G1841">
        <v>97.5</v>
      </c>
      <c r="H1841">
        <v>0.35963529999999999</v>
      </c>
      <c r="I1841">
        <v>0.42895499999999998</v>
      </c>
      <c r="J1841">
        <v>0.47696569999999999</v>
      </c>
      <c r="K1841">
        <v>0.52497640000000001</v>
      </c>
      <c r="L1841">
        <v>0.59429620000000005</v>
      </c>
      <c r="M1841">
        <v>9.1553399999999993E-2</v>
      </c>
      <c r="N1841">
        <v>8.3820000000000006E-3</v>
      </c>
      <c r="O1841">
        <v>117</v>
      </c>
    </row>
    <row r="1842" spans="1:15">
      <c r="A1842" t="s">
        <v>53</v>
      </c>
      <c r="B1842" s="34">
        <v>40058</v>
      </c>
      <c r="C1842">
        <v>17</v>
      </c>
      <c r="D1842">
        <v>2.5663649999999998</v>
      </c>
      <c r="E1842">
        <v>2.0601660000000002</v>
      </c>
      <c r="F1842">
        <v>0.50619950000000002</v>
      </c>
      <c r="G1842">
        <v>98</v>
      </c>
      <c r="H1842">
        <v>0.38886910000000002</v>
      </c>
      <c r="I1842">
        <v>0.45818890000000001</v>
      </c>
      <c r="J1842">
        <v>0.50619950000000002</v>
      </c>
      <c r="K1842">
        <v>0.55421019999999999</v>
      </c>
      <c r="L1842">
        <v>0.62353000000000003</v>
      </c>
      <c r="M1842">
        <v>9.1553399999999993E-2</v>
      </c>
      <c r="N1842">
        <v>8.3820000000000006E-3</v>
      </c>
      <c r="O1842">
        <v>117</v>
      </c>
    </row>
    <row r="1843" spans="1:15">
      <c r="A1843" t="s">
        <v>53</v>
      </c>
      <c r="B1843" s="34">
        <v>40058</v>
      </c>
      <c r="C1843">
        <v>18</v>
      </c>
      <c r="D1843">
        <v>2.4449450000000001</v>
      </c>
      <c r="E1843">
        <v>1.9336409999999999</v>
      </c>
      <c r="F1843">
        <v>0.51130310000000001</v>
      </c>
      <c r="G1843">
        <v>98</v>
      </c>
      <c r="H1843">
        <v>0.39397270000000001</v>
      </c>
      <c r="I1843">
        <v>0.46329239999999999</v>
      </c>
      <c r="J1843">
        <v>0.51130310000000001</v>
      </c>
      <c r="K1843">
        <v>0.55931379999999997</v>
      </c>
      <c r="L1843">
        <v>0.62863360000000001</v>
      </c>
      <c r="M1843">
        <v>9.1553399999999993E-2</v>
      </c>
      <c r="N1843">
        <v>8.3820000000000006E-3</v>
      </c>
      <c r="O1843">
        <v>117</v>
      </c>
    </row>
    <row r="1844" spans="1:15">
      <c r="A1844" t="s">
        <v>53</v>
      </c>
      <c r="B1844" s="34">
        <v>40058</v>
      </c>
      <c r="C1844">
        <v>19</v>
      </c>
      <c r="D1844">
        <v>2.321177</v>
      </c>
      <c r="E1844">
        <v>2.583828</v>
      </c>
      <c r="F1844">
        <v>-0.2626501</v>
      </c>
      <c r="G1844">
        <v>97.5</v>
      </c>
      <c r="H1844">
        <v>-0.3799805</v>
      </c>
      <c r="I1844">
        <v>-0.31066080000000001</v>
      </c>
      <c r="J1844">
        <v>-0.2626501</v>
      </c>
      <c r="K1844">
        <v>-0.21463940000000001</v>
      </c>
      <c r="L1844">
        <v>-0.1453197</v>
      </c>
      <c r="M1844">
        <v>9.1553399999999993E-2</v>
      </c>
      <c r="N1844">
        <v>8.3820000000000006E-3</v>
      </c>
      <c r="O1844">
        <v>117</v>
      </c>
    </row>
    <row r="1845" spans="1:15">
      <c r="A1845" t="s">
        <v>53</v>
      </c>
      <c r="B1845" s="34">
        <v>40058</v>
      </c>
      <c r="C1845">
        <v>20</v>
      </c>
      <c r="D1845">
        <v>2.2076419999999999</v>
      </c>
      <c r="E1845">
        <v>2.385097</v>
      </c>
      <c r="F1845">
        <v>-0.1774551</v>
      </c>
      <c r="G1845">
        <v>93.5</v>
      </c>
      <c r="H1845">
        <v>-0.29478549999999998</v>
      </c>
      <c r="I1845">
        <v>-0.22546569999999999</v>
      </c>
      <c r="J1845">
        <v>-0.1774551</v>
      </c>
      <c r="K1845">
        <v>-0.12944439999999999</v>
      </c>
      <c r="L1845">
        <v>-6.01246E-2</v>
      </c>
      <c r="M1845">
        <v>9.1553399999999993E-2</v>
      </c>
      <c r="N1845">
        <v>8.3820000000000006E-3</v>
      </c>
      <c r="O1845">
        <v>117</v>
      </c>
    </row>
    <row r="1846" spans="1:15">
      <c r="A1846" t="s">
        <v>53</v>
      </c>
      <c r="B1846" s="34">
        <v>40058</v>
      </c>
      <c r="C1846">
        <v>21</v>
      </c>
      <c r="D1846">
        <v>2.1303369999999999</v>
      </c>
      <c r="E1846">
        <v>2.128952</v>
      </c>
      <c r="F1846">
        <v>1.3851E-3</v>
      </c>
      <c r="G1846">
        <v>90.5</v>
      </c>
      <c r="H1846">
        <v>-0.1159453</v>
      </c>
      <c r="I1846">
        <v>-4.6625600000000003E-2</v>
      </c>
      <c r="J1846">
        <v>1.3851E-3</v>
      </c>
      <c r="K1846">
        <v>4.9395799999999997E-2</v>
      </c>
      <c r="L1846">
        <v>0.1187155</v>
      </c>
      <c r="M1846">
        <v>9.1553399999999993E-2</v>
      </c>
      <c r="N1846">
        <v>8.3820000000000006E-3</v>
      </c>
      <c r="O1846">
        <v>117</v>
      </c>
    </row>
    <row r="1847" spans="1:15">
      <c r="A1847" t="s">
        <v>53</v>
      </c>
      <c r="B1847" s="34">
        <v>40058</v>
      </c>
      <c r="C1847">
        <v>22</v>
      </c>
      <c r="D1847">
        <v>1.9515690000000001</v>
      </c>
      <c r="E1847">
        <v>1.8995420000000001</v>
      </c>
      <c r="F1847">
        <v>5.2027299999999999E-2</v>
      </c>
      <c r="G1847">
        <v>88.5</v>
      </c>
      <c r="H1847">
        <v>-6.5303200000000006E-2</v>
      </c>
      <c r="I1847">
        <v>4.0166000000000004E-3</v>
      </c>
      <c r="J1847">
        <v>5.2027299999999999E-2</v>
      </c>
      <c r="K1847">
        <v>0.1000379</v>
      </c>
      <c r="L1847">
        <v>0.1693577</v>
      </c>
      <c r="M1847">
        <v>9.1553399999999993E-2</v>
      </c>
      <c r="N1847">
        <v>8.3820000000000006E-3</v>
      </c>
      <c r="O1847">
        <v>117</v>
      </c>
    </row>
    <row r="1848" spans="1:15">
      <c r="A1848" t="s">
        <v>53</v>
      </c>
      <c r="B1848" s="34">
        <v>40058</v>
      </c>
      <c r="C1848">
        <v>23</v>
      </c>
      <c r="D1848">
        <v>1.5962479999999999</v>
      </c>
      <c r="E1848">
        <v>1.5824290000000001</v>
      </c>
      <c r="F1848">
        <v>1.3819400000000001E-2</v>
      </c>
      <c r="G1848">
        <v>85.5</v>
      </c>
      <c r="H1848">
        <v>-0.10351109999999999</v>
      </c>
      <c r="I1848">
        <v>-3.4191300000000001E-2</v>
      </c>
      <c r="J1848">
        <v>1.3819400000000001E-2</v>
      </c>
      <c r="K1848">
        <v>6.1830000000000003E-2</v>
      </c>
      <c r="L1848">
        <v>0.13114980000000001</v>
      </c>
      <c r="M1848">
        <v>9.1553399999999993E-2</v>
      </c>
      <c r="N1848">
        <v>8.3820000000000006E-3</v>
      </c>
      <c r="O1848">
        <v>117</v>
      </c>
    </row>
    <row r="1849" spans="1:15">
      <c r="A1849" t="s">
        <v>53</v>
      </c>
      <c r="B1849" s="34">
        <v>40058</v>
      </c>
      <c r="C1849">
        <v>24</v>
      </c>
      <c r="D1849">
        <v>1.359504</v>
      </c>
      <c r="E1849">
        <v>1.3535159999999999</v>
      </c>
      <c r="F1849">
        <v>5.9884999999999999E-3</v>
      </c>
      <c r="G1849">
        <v>84.5</v>
      </c>
      <c r="H1849">
        <v>-0.11134189999999999</v>
      </c>
      <c r="I1849">
        <v>-4.2022200000000003E-2</v>
      </c>
      <c r="J1849">
        <v>5.9884999999999999E-3</v>
      </c>
      <c r="K1849">
        <v>5.3999199999999997E-2</v>
      </c>
      <c r="L1849">
        <v>0.1233189</v>
      </c>
      <c r="M1849">
        <v>9.1553399999999993E-2</v>
      </c>
      <c r="N1849">
        <v>8.3820000000000006E-3</v>
      </c>
      <c r="O1849">
        <v>117</v>
      </c>
    </row>
    <row r="1850" spans="1:15">
      <c r="A1850" t="s">
        <v>53</v>
      </c>
      <c r="B1850" s="34">
        <v>40066</v>
      </c>
      <c r="C1850">
        <v>1</v>
      </c>
      <c r="D1850">
        <v>0.89436780000000005</v>
      </c>
      <c r="E1850">
        <v>0.88122149999999999</v>
      </c>
      <c r="F1850">
        <v>1.31462E-2</v>
      </c>
      <c r="G1850">
        <v>75.5</v>
      </c>
      <c r="H1850">
        <v>-7.5003700000000006E-2</v>
      </c>
      <c r="I1850">
        <v>-2.2924E-2</v>
      </c>
      <c r="J1850">
        <v>1.31462E-2</v>
      </c>
      <c r="K1850">
        <v>4.92164E-2</v>
      </c>
      <c r="L1850">
        <v>0.1012961</v>
      </c>
      <c r="M1850">
        <v>6.8783800000000006E-2</v>
      </c>
      <c r="N1850">
        <v>4.7311999999999996E-3</v>
      </c>
      <c r="O1850">
        <v>109</v>
      </c>
    </row>
    <row r="1851" spans="1:15">
      <c r="A1851" t="s">
        <v>53</v>
      </c>
      <c r="B1851" s="34">
        <v>40066</v>
      </c>
      <c r="C1851">
        <v>2</v>
      </c>
      <c r="D1851">
        <v>0.88137169999999998</v>
      </c>
      <c r="E1851">
        <v>0.88895380000000002</v>
      </c>
      <c r="F1851">
        <v>-7.5820999999999996E-3</v>
      </c>
      <c r="G1851">
        <v>74</v>
      </c>
      <c r="H1851">
        <v>-9.5732100000000001E-2</v>
      </c>
      <c r="I1851">
        <v>-4.3652400000000001E-2</v>
      </c>
      <c r="J1851">
        <v>-7.5820999999999996E-3</v>
      </c>
      <c r="K1851">
        <v>2.8488099999999999E-2</v>
      </c>
      <c r="L1851">
        <v>8.0567799999999995E-2</v>
      </c>
      <c r="M1851">
        <v>6.8783800000000006E-2</v>
      </c>
      <c r="N1851">
        <v>4.7311999999999996E-3</v>
      </c>
      <c r="O1851">
        <v>109</v>
      </c>
    </row>
    <row r="1852" spans="1:15">
      <c r="A1852" t="s">
        <v>53</v>
      </c>
      <c r="B1852" s="34">
        <v>40066</v>
      </c>
      <c r="C1852">
        <v>3</v>
      </c>
      <c r="D1852">
        <v>0.85723490000000002</v>
      </c>
      <c r="E1852">
        <v>0.85572340000000002</v>
      </c>
      <c r="F1852">
        <v>1.5115E-3</v>
      </c>
      <c r="G1852">
        <v>73</v>
      </c>
      <c r="H1852">
        <v>-8.6638499999999993E-2</v>
      </c>
      <c r="I1852">
        <v>-3.4558800000000001E-2</v>
      </c>
      <c r="J1852">
        <v>1.5115E-3</v>
      </c>
      <c r="K1852">
        <v>3.7581700000000003E-2</v>
      </c>
      <c r="L1852">
        <v>8.9661400000000002E-2</v>
      </c>
      <c r="M1852">
        <v>6.8783800000000006E-2</v>
      </c>
      <c r="N1852">
        <v>4.7311999999999996E-3</v>
      </c>
      <c r="O1852">
        <v>109</v>
      </c>
    </row>
    <row r="1853" spans="1:15">
      <c r="A1853" t="s">
        <v>53</v>
      </c>
      <c r="B1853" s="34">
        <v>40066</v>
      </c>
      <c r="C1853">
        <v>4</v>
      </c>
      <c r="D1853">
        <v>0.8390725</v>
      </c>
      <c r="E1853">
        <v>0.84699650000000004</v>
      </c>
      <c r="F1853">
        <v>-7.9240000000000005E-3</v>
      </c>
      <c r="G1853">
        <v>72.5</v>
      </c>
      <c r="H1853">
        <v>-9.6073900000000004E-2</v>
      </c>
      <c r="I1853">
        <v>-4.3994199999999997E-2</v>
      </c>
      <c r="J1853">
        <v>-7.9240000000000005E-3</v>
      </c>
      <c r="K1853">
        <v>2.8146299999999999E-2</v>
      </c>
      <c r="L1853">
        <v>8.0226000000000006E-2</v>
      </c>
      <c r="M1853">
        <v>6.8783800000000006E-2</v>
      </c>
      <c r="N1853">
        <v>4.7311999999999996E-3</v>
      </c>
      <c r="O1853">
        <v>109</v>
      </c>
    </row>
    <row r="1854" spans="1:15">
      <c r="A1854" t="s">
        <v>53</v>
      </c>
      <c r="B1854" s="34">
        <v>40066</v>
      </c>
      <c r="C1854">
        <v>5</v>
      </c>
      <c r="D1854">
        <v>0.83276490000000003</v>
      </c>
      <c r="E1854">
        <v>0.83705410000000002</v>
      </c>
      <c r="F1854">
        <v>-4.2893000000000002E-3</v>
      </c>
      <c r="G1854">
        <v>70</v>
      </c>
      <c r="H1854">
        <v>-9.2439199999999999E-2</v>
      </c>
      <c r="I1854">
        <v>-4.03595E-2</v>
      </c>
      <c r="J1854">
        <v>-4.2893000000000002E-3</v>
      </c>
      <c r="K1854">
        <v>3.1780999999999997E-2</v>
      </c>
      <c r="L1854">
        <v>8.3860699999999996E-2</v>
      </c>
      <c r="M1854">
        <v>6.8783800000000006E-2</v>
      </c>
      <c r="N1854">
        <v>4.7311999999999996E-3</v>
      </c>
      <c r="O1854">
        <v>109</v>
      </c>
    </row>
    <row r="1855" spans="1:15">
      <c r="A1855" t="s">
        <v>53</v>
      </c>
      <c r="B1855" s="34">
        <v>40066</v>
      </c>
      <c r="C1855">
        <v>6</v>
      </c>
      <c r="D1855">
        <v>0.88319590000000003</v>
      </c>
      <c r="E1855">
        <v>0.90939919999999996</v>
      </c>
      <c r="F1855">
        <v>-2.6203199999999999E-2</v>
      </c>
      <c r="G1855">
        <v>68.5</v>
      </c>
      <c r="H1855">
        <v>-0.1143532</v>
      </c>
      <c r="I1855">
        <v>-6.2273500000000002E-2</v>
      </c>
      <c r="J1855">
        <v>-2.6203199999999999E-2</v>
      </c>
      <c r="K1855">
        <v>9.8670000000000008E-3</v>
      </c>
      <c r="L1855">
        <v>6.19467E-2</v>
      </c>
      <c r="M1855">
        <v>6.8783800000000006E-2</v>
      </c>
      <c r="N1855">
        <v>4.7311999999999996E-3</v>
      </c>
      <c r="O1855">
        <v>109</v>
      </c>
    </row>
    <row r="1856" spans="1:15">
      <c r="A1856" t="s">
        <v>53</v>
      </c>
      <c r="B1856" s="34">
        <v>40066</v>
      </c>
      <c r="C1856">
        <v>7</v>
      </c>
      <c r="D1856">
        <v>0.76984140000000001</v>
      </c>
      <c r="E1856">
        <v>0.77306280000000005</v>
      </c>
      <c r="F1856">
        <v>-3.2214000000000001E-3</v>
      </c>
      <c r="G1856">
        <v>68</v>
      </c>
      <c r="H1856">
        <v>-9.1371300000000003E-2</v>
      </c>
      <c r="I1856">
        <v>-3.9291600000000003E-2</v>
      </c>
      <c r="J1856">
        <v>-3.2214000000000001E-3</v>
      </c>
      <c r="K1856">
        <v>3.28489E-2</v>
      </c>
      <c r="L1856">
        <v>8.4928600000000007E-2</v>
      </c>
      <c r="M1856">
        <v>6.8783800000000006E-2</v>
      </c>
      <c r="N1856">
        <v>4.7311999999999996E-3</v>
      </c>
      <c r="O1856">
        <v>109</v>
      </c>
    </row>
    <row r="1857" spans="1:15">
      <c r="A1857" t="s">
        <v>53</v>
      </c>
      <c r="B1857" s="34">
        <v>40066</v>
      </c>
      <c r="C1857">
        <v>8</v>
      </c>
      <c r="D1857">
        <v>0.74296649999999997</v>
      </c>
      <c r="E1857">
        <v>0.77079399999999998</v>
      </c>
      <c r="F1857">
        <v>-2.7827500000000002E-2</v>
      </c>
      <c r="G1857">
        <v>70</v>
      </c>
      <c r="H1857">
        <v>-0.11597739999999999</v>
      </c>
      <c r="I1857">
        <v>-6.3897700000000002E-2</v>
      </c>
      <c r="J1857">
        <v>-2.7827500000000002E-2</v>
      </c>
      <c r="K1857">
        <v>8.2427999999999998E-3</v>
      </c>
      <c r="L1857">
        <v>6.0322500000000001E-2</v>
      </c>
      <c r="M1857">
        <v>6.8783800000000006E-2</v>
      </c>
      <c r="N1857">
        <v>4.7311999999999996E-3</v>
      </c>
      <c r="O1857">
        <v>109</v>
      </c>
    </row>
    <row r="1858" spans="1:15">
      <c r="A1858" t="s">
        <v>53</v>
      </c>
      <c r="B1858" s="34">
        <v>40066</v>
      </c>
      <c r="C1858">
        <v>9</v>
      </c>
      <c r="D1858">
        <v>1.0611699999999999</v>
      </c>
      <c r="E1858">
        <v>1.0554509999999999</v>
      </c>
      <c r="F1858">
        <v>5.7187000000000002E-3</v>
      </c>
      <c r="G1858">
        <v>75</v>
      </c>
      <c r="H1858">
        <v>-8.2431199999999996E-2</v>
      </c>
      <c r="I1858">
        <v>-3.03515E-2</v>
      </c>
      <c r="J1858">
        <v>5.7187000000000002E-3</v>
      </c>
      <c r="K1858">
        <v>4.1789E-2</v>
      </c>
      <c r="L1858">
        <v>9.3868699999999999E-2</v>
      </c>
      <c r="M1858">
        <v>6.8783800000000006E-2</v>
      </c>
      <c r="N1858">
        <v>4.7311999999999996E-3</v>
      </c>
      <c r="O1858">
        <v>109</v>
      </c>
    </row>
    <row r="1859" spans="1:15">
      <c r="A1859" t="s">
        <v>53</v>
      </c>
      <c r="B1859" s="34">
        <v>40066</v>
      </c>
      <c r="C1859">
        <v>10</v>
      </c>
      <c r="D1859">
        <v>1.3365910000000001</v>
      </c>
      <c r="E1859">
        <v>1.338187</v>
      </c>
      <c r="F1859">
        <v>-1.5964E-3</v>
      </c>
      <c r="G1859">
        <v>80</v>
      </c>
      <c r="H1859">
        <v>-8.9746300000000001E-2</v>
      </c>
      <c r="I1859">
        <v>-3.7666600000000001E-2</v>
      </c>
      <c r="J1859">
        <v>-1.5964E-3</v>
      </c>
      <c r="K1859">
        <v>3.4473900000000002E-2</v>
      </c>
      <c r="L1859">
        <v>8.6553599999999994E-2</v>
      </c>
      <c r="M1859">
        <v>6.8783800000000006E-2</v>
      </c>
      <c r="N1859">
        <v>4.7311999999999996E-3</v>
      </c>
      <c r="O1859">
        <v>109</v>
      </c>
    </row>
    <row r="1860" spans="1:15">
      <c r="A1860" t="s">
        <v>53</v>
      </c>
      <c r="B1860" s="34">
        <v>40066</v>
      </c>
      <c r="C1860">
        <v>11</v>
      </c>
      <c r="D1860">
        <v>1.5012810000000001</v>
      </c>
      <c r="E1860">
        <v>1.5384139999999999</v>
      </c>
      <c r="F1860">
        <v>-3.71323E-2</v>
      </c>
      <c r="G1860">
        <v>84</v>
      </c>
      <c r="H1860">
        <v>-0.12528230000000001</v>
      </c>
      <c r="I1860">
        <v>-7.3202600000000007E-2</v>
      </c>
      <c r="J1860">
        <v>-3.71323E-2</v>
      </c>
      <c r="K1860">
        <v>-1.0621000000000001E-3</v>
      </c>
      <c r="L1860">
        <v>5.1017600000000003E-2</v>
      </c>
      <c r="M1860">
        <v>6.8783800000000006E-2</v>
      </c>
      <c r="N1860">
        <v>4.7311999999999996E-3</v>
      </c>
      <c r="O1860">
        <v>109</v>
      </c>
    </row>
    <row r="1861" spans="1:15">
      <c r="A1861" t="s">
        <v>53</v>
      </c>
      <c r="B1861" s="34">
        <v>40066</v>
      </c>
      <c r="C1861">
        <v>12</v>
      </c>
      <c r="D1861">
        <v>1.5651980000000001</v>
      </c>
      <c r="E1861">
        <v>1.5995950000000001</v>
      </c>
      <c r="F1861">
        <v>-3.4397200000000003E-2</v>
      </c>
      <c r="G1861">
        <v>87.5</v>
      </c>
      <c r="H1861">
        <v>-0.1225472</v>
      </c>
      <c r="I1861">
        <v>-7.0467500000000002E-2</v>
      </c>
      <c r="J1861">
        <v>-3.4397200000000003E-2</v>
      </c>
      <c r="K1861">
        <v>1.673E-3</v>
      </c>
      <c r="L1861">
        <v>5.37527E-2</v>
      </c>
      <c r="M1861">
        <v>6.8783800000000006E-2</v>
      </c>
      <c r="N1861">
        <v>4.7311999999999996E-3</v>
      </c>
      <c r="O1861">
        <v>109</v>
      </c>
    </row>
    <row r="1862" spans="1:15">
      <c r="A1862" t="s">
        <v>53</v>
      </c>
      <c r="B1862" s="34">
        <v>40066</v>
      </c>
      <c r="C1862">
        <v>13</v>
      </c>
      <c r="D1862">
        <v>1.6019369999999999</v>
      </c>
      <c r="E1862">
        <v>1.6660900000000001</v>
      </c>
      <c r="F1862">
        <v>-6.4153100000000005E-2</v>
      </c>
      <c r="G1862">
        <v>90.5</v>
      </c>
      <c r="H1862">
        <v>-0.15230299999999999</v>
      </c>
      <c r="I1862">
        <v>-0.1002233</v>
      </c>
      <c r="J1862">
        <v>-6.4153100000000005E-2</v>
      </c>
      <c r="K1862">
        <v>-2.8082800000000002E-2</v>
      </c>
      <c r="L1862">
        <v>2.3996900000000002E-2</v>
      </c>
      <c r="M1862">
        <v>6.8783800000000006E-2</v>
      </c>
      <c r="N1862">
        <v>4.7311999999999996E-3</v>
      </c>
      <c r="O1862">
        <v>109</v>
      </c>
    </row>
    <row r="1863" spans="1:15">
      <c r="A1863" t="s">
        <v>53</v>
      </c>
      <c r="B1863" s="34">
        <v>40066</v>
      </c>
      <c r="C1863">
        <v>14</v>
      </c>
      <c r="D1863">
        <v>1.672658</v>
      </c>
      <c r="E1863">
        <v>1.7142569999999999</v>
      </c>
      <c r="F1863">
        <v>-4.1598900000000001E-2</v>
      </c>
      <c r="G1863">
        <v>93</v>
      </c>
      <c r="H1863">
        <v>-0.1297489</v>
      </c>
      <c r="I1863">
        <v>-7.7669199999999994E-2</v>
      </c>
      <c r="J1863">
        <v>-4.1598900000000001E-2</v>
      </c>
      <c r="K1863">
        <v>-5.5287000000000001E-3</v>
      </c>
      <c r="L1863">
        <v>4.6551000000000002E-2</v>
      </c>
      <c r="M1863">
        <v>6.8783800000000006E-2</v>
      </c>
      <c r="N1863">
        <v>4.7311999999999996E-3</v>
      </c>
      <c r="O1863">
        <v>109</v>
      </c>
    </row>
    <row r="1864" spans="1:15">
      <c r="A1864" t="s">
        <v>53</v>
      </c>
      <c r="B1864" s="34">
        <v>40066</v>
      </c>
      <c r="C1864">
        <v>15</v>
      </c>
      <c r="D1864">
        <v>1.738988</v>
      </c>
      <c r="E1864">
        <v>1.6371370000000001</v>
      </c>
      <c r="F1864">
        <v>0.1018505</v>
      </c>
      <c r="G1864">
        <v>95</v>
      </c>
      <c r="H1864">
        <v>1.37006E-2</v>
      </c>
      <c r="I1864">
        <v>6.57803E-2</v>
      </c>
      <c r="J1864">
        <v>0.1018505</v>
      </c>
      <c r="K1864">
        <v>0.13792080000000001</v>
      </c>
      <c r="L1864">
        <v>0.19000049999999999</v>
      </c>
      <c r="M1864">
        <v>6.8783800000000006E-2</v>
      </c>
      <c r="N1864">
        <v>4.7311999999999996E-3</v>
      </c>
      <c r="O1864">
        <v>109</v>
      </c>
    </row>
    <row r="1865" spans="1:15">
      <c r="A1865" t="s">
        <v>53</v>
      </c>
      <c r="B1865" s="34">
        <v>40066</v>
      </c>
      <c r="C1865">
        <v>16</v>
      </c>
      <c r="D1865">
        <v>1.756451</v>
      </c>
      <c r="E1865">
        <v>1.661778</v>
      </c>
      <c r="F1865">
        <v>9.4672800000000001E-2</v>
      </c>
      <c r="G1865">
        <v>96</v>
      </c>
      <c r="H1865">
        <v>6.5227999999999996E-3</v>
      </c>
      <c r="I1865">
        <v>5.8602500000000002E-2</v>
      </c>
      <c r="J1865">
        <v>9.4672800000000001E-2</v>
      </c>
      <c r="K1865">
        <v>0.130743</v>
      </c>
      <c r="L1865">
        <v>0.1828227</v>
      </c>
      <c r="M1865">
        <v>6.8783800000000006E-2</v>
      </c>
      <c r="N1865">
        <v>4.7311999999999996E-3</v>
      </c>
      <c r="O1865">
        <v>109</v>
      </c>
    </row>
    <row r="1866" spans="1:15">
      <c r="A1866" t="s">
        <v>53</v>
      </c>
      <c r="B1866" s="34">
        <v>40066</v>
      </c>
      <c r="C1866">
        <v>17</v>
      </c>
      <c r="D1866">
        <v>1.7001029999999999</v>
      </c>
      <c r="E1866">
        <v>1.6504190000000001</v>
      </c>
      <c r="F1866">
        <v>4.9684100000000002E-2</v>
      </c>
      <c r="G1866">
        <v>96</v>
      </c>
      <c r="H1866">
        <v>-3.8465800000000001E-2</v>
      </c>
      <c r="I1866">
        <v>1.36139E-2</v>
      </c>
      <c r="J1866">
        <v>4.9684100000000002E-2</v>
      </c>
      <c r="K1866">
        <v>8.5754399999999995E-2</v>
      </c>
      <c r="L1866">
        <v>0.13783409999999999</v>
      </c>
      <c r="M1866">
        <v>6.8783800000000006E-2</v>
      </c>
      <c r="N1866">
        <v>4.7311999999999996E-3</v>
      </c>
      <c r="O1866">
        <v>109</v>
      </c>
    </row>
    <row r="1867" spans="1:15">
      <c r="A1867" t="s">
        <v>53</v>
      </c>
      <c r="B1867" s="34">
        <v>40066</v>
      </c>
      <c r="C1867">
        <v>18</v>
      </c>
      <c r="D1867">
        <v>1.606689</v>
      </c>
      <c r="E1867">
        <v>1.511164</v>
      </c>
      <c r="F1867">
        <v>9.5525100000000002E-2</v>
      </c>
      <c r="G1867">
        <v>96.5</v>
      </c>
      <c r="H1867">
        <v>7.3750999999999999E-3</v>
      </c>
      <c r="I1867">
        <v>5.9454800000000002E-2</v>
      </c>
      <c r="J1867">
        <v>9.5525100000000002E-2</v>
      </c>
      <c r="K1867">
        <v>0.1315953</v>
      </c>
      <c r="L1867">
        <v>0.183675</v>
      </c>
      <c r="M1867">
        <v>6.8783800000000006E-2</v>
      </c>
      <c r="N1867">
        <v>4.7311999999999996E-3</v>
      </c>
      <c r="O1867">
        <v>109</v>
      </c>
    </row>
    <row r="1868" spans="1:15">
      <c r="A1868" t="s">
        <v>53</v>
      </c>
      <c r="B1868" s="34">
        <v>40066</v>
      </c>
      <c r="C1868">
        <v>19</v>
      </c>
      <c r="D1868">
        <v>1.599202</v>
      </c>
      <c r="E1868">
        <v>1.65571</v>
      </c>
      <c r="F1868">
        <v>-5.6508099999999999E-2</v>
      </c>
      <c r="G1868">
        <v>94.5</v>
      </c>
      <c r="H1868">
        <v>-0.14465800000000001</v>
      </c>
      <c r="I1868">
        <v>-9.2578300000000002E-2</v>
      </c>
      <c r="J1868">
        <v>-5.6508099999999999E-2</v>
      </c>
      <c r="K1868">
        <v>-2.0437799999999999E-2</v>
      </c>
      <c r="L1868">
        <v>3.1641900000000001E-2</v>
      </c>
      <c r="M1868">
        <v>6.8783800000000006E-2</v>
      </c>
      <c r="N1868">
        <v>4.7311999999999996E-3</v>
      </c>
      <c r="O1868">
        <v>109</v>
      </c>
    </row>
    <row r="1869" spans="1:15">
      <c r="A1869" t="s">
        <v>53</v>
      </c>
      <c r="B1869" s="34">
        <v>40066</v>
      </c>
      <c r="C1869">
        <v>20</v>
      </c>
      <c r="D1869">
        <v>1.643451</v>
      </c>
      <c r="E1869">
        <v>1.8909480000000001</v>
      </c>
      <c r="F1869">
        <v>-0.24749679999999999</v>
      </c>
      <c r="G1869">
        <v>91.5</v>
      </c>
      <c r="H1869">
        <v>-0.33564670000000002</v>
      </c>
      <c r="I1869">
        <v>-0.28356700000000001</v>
      </c>
      <c r="J1869">
        <v>-0.24749679999999999</v>
      </c>
      <c r="K1869">
        <v>-0.21142649999999999</v>
      </c>
      <c r="L1869">
        <v>-0.15934680000000001</v>
      </c>
      <c r="M1869">
        <v>6.8783800000000006E-2</v>
      </c>
      <c r="N1869">
        <v>4.7311999999999996E-3</v>
      </c>
      <c r="O1869">
        <v>109</v>
      </c>
    </row>
    <row r="1870" spans="1:15">
      <c r="A1870" t="s">
        <v>53</v>
      </c>
      <c r="B1870" s="34">
        <v>40066</v>
      </c>
      <c r="C1870">
        <v>21</v>
      </c>
      <c r="D1870">
        <v>1.6433690000000001</v>
      </c>
      <c r="E1870">
        <v>1.689039</v>
      </c>
      <c r="F1870">
        <v>-4.5669899999999999E-2</v>
      </c>
      <c r="G1870">
        <v>88.5</v>
      </c>
      <c r="H1870">
        <v>-0.13381989999999999</v>
      </c>
      <c r="I1870">
        <v>-8.1740199999999999E-2</v>
      </c>
      <c r="J1870">
        <v>-4.5669899999999999E-2</v>
      </c>
      <c r="K1870">
        <v>-9.5996999999999992E-3</v>
      </c>
      <c r="L1870">
        <v>4.2479999999999997E-2</v>
      </c>
      <c r="M1870">
        <v>6.8783800000000006E-2</v>
      </c>
      <c r="N1870">
        <v>4.7311999999999996E-3</v>
      </c>
      <c r="O1870">
        <v>109</v>
      </c>
    </row>
    <row r="1871" spans="1:15">
      <c r="A1871" t="s">
        <v>53</v>
      </c>
      <c r="B1871" s="34">
        <v>40066</v>
      </c>
      <c r="C1871">
        <v>22</v>
      </c>
      <c r="D1871">
        <v>1.4944170000000001</v>
      </c>
      <c r="E1871">
        <v>1.4560630000000001</v>
      </c>
      <c r="F1871">
        <v>3.8354199999999998E-2</v>
      </c>
      <c r="G1871">
        <v>85.5</v>
      </c>
      <c r="H1871">
        <v>-4.9795699999999998E-2</v>
      </c>
      <c r="I1871">
        <v>2.284E-3</v>
      </c>
      <c r="J1871">
        <v>3.8354199999999998E-2</v>
      </c>
      <c r="K1871">
        <v>7.4424400000000002E-2</v>
      </c>
      <c r="L1871">
        <v>0.12650410000000001</v>
      </c>
      <c r="M1871">
        <v>6.8783800000000006E-2</v>
      </c>
      <c r="N1871">
        <v>4.7311999999999996E-3</v>
      </c>
      <c r="O1871">
        <v>109</v>
      </c>
    </row>
    <row r="1872" spans="1:15">
      <c r="A1872" t="s">
        <v>53</v>
      </c>
      <c r="B1872" s="34">
        <v>40066</v>
      </c>
      <c r="C1872">
        <v>23</v>
      </c>
      <c r="D1872">
        <v>1.2378629999999999</v>
      </c>
      <c r="E1872">
        <v>1.1899150000000001</v>
      </c>
      <c r="F1872">
        <v>4.7948299999999999E-2</v>
      </c>
      <c r="G1872">
        <v>82.5</v>
      </c>
      <c r="H1872">
        <v>-4.0201599999999997E-2</v>
      </c>
      <c r="I1872">
        <v>1.1878100000000001E-2</v>
      </c>
      <c r="J1872">
        <v>4.7948299999999999E-2</v>
      </c>
      <c r="K1872">
        <v>8.4018499999999996E-2</v>
      </c>
      <c r="L1872">
        <v>0.1360982</v>
      </c>
      <c r="M1872">
        <v>6.8783800000000006E-2</v>
      </c>
      <c r="N1872">
        <v>4.7311999999999996E-3</v>
      </c>
      <c r="O1872">
        <v>109</v>
      </c>
    </row>
    <row r="1873" spans="1:15">
      <c r="A1873" t="s">
        <v>53</v>
      </c>
      <c r="B1873" s="34">
        <v>40066</v>
      </c>
      <c r="C1873">
        <v>24</v>
      </c>
      <c r="D1873">
        <v>1.078559</v>
      </c>
      <c r="E1873">
        <v>1.0615019999999999</v>
      </c>
      <c r="F1873">
        <v>1.7056399999999999E-2</v>
      </c>
      <c r="G1873">
        <v>80</v>
      </c>
      <c r="H1873">
        <v>-7.1093500000000004E-2</v>
      </c>
      <c r="I1873">
        <v>-1.9013800000000001E-2</v>
      </c>
      <c r="J1873">
        <v>1.7056399999999999E-2</v>
      </c>
      <c r="K1873">
        <v>5.3126699999999999E-2</v>
      </c>
      <c r="L1873">
        <v>0.10520640000000001</v>
      </c>
      <c r="M1873">
        <v>6.8783800000000006E-2</v>
      </c>
      <c r="N1873">
        <v>4.7311999999999996E-3</v>
      </c>
      <c r="O1873">
        <v>109</v>
      </c>
    </row>
    <row r="1874" spans="1:15">
      <c r="A1874" t="s">
        <v>53</v>
      </c>
      <c r="B1874" s="34">
        <v>40067</v>
      </c>
      <c r="C1874">
        <v>1</v>
      </c>
      <c r="D1874">
        <v>1.1319380000000001</v>
      </c>
      <c r="E1874">
        <v>1.133338</v>
      </c>
      <c r="F1874">
        <v>-1.3994999999999999E-3</v>
      </c>
      <c r="G1874">
        <v>78</v>
      </c>
      <c r="H1874">
        <v>-0.1172131</v>
      </c>
      <c r="I1874">
        <v>-4.87895E-2</v>
      </c>
      <c r="J1874">
        <v>-1.3994999999999999E-3</v>
      </c>
      <c r="K1874">
        <v>4.5990499999999997E-2</v>
      </c>
      <c r="L1874">
        <v>0.1144141</v>
      </c>
      <c r="M1874">
        <v>9.03698E-2</v>
      </c>
      <c r="N1874">
        <v>8.1667000000000007E-3</v>
      </c>
      <c r="O1874">
        <v>116</v>
      </c>
    </row>
    <row r="1875" spans="1:15">
      <c r="A1875" t="s">
        <v>53</v>
      </c>
      <c r="B1875" s="34">
        <v>40067</v>
      </c>
      <c r="C1875">
        <v>2</v>
      </c>
      <c r="D1875">
        <v>1.132498</v>
      </c>
      <c r="E1875">
        <v>1.1279090000000001</v>
      </c>
      <c r="F1875">
        <v>4.5893000000000002E-3</v>
      </c>
      <c r="G1875">
        <v>78</v>
      </c>
      <c r="H1875">
        <v>-0.1112243</v>
      </c>
      <c r="I1875">
        <v>-4.2800699999999997E-2</v>
      </c>
      <c r="J1875">
        <v>4.5893000000000002E-3</v>
      </c>
      <c r="K1875">
        <v>5.1979200000000003E-2</v>
      </c>
      <c r="L1875">
        <v>0.12040289999999999</v>
      </c>
      <c r="M1875">
        <v>9.03698E-2</v>
      </c>
      <c r="N1875">
        <v>8.1667000000000007E-3</v>
      </c>
      <c r="O1875">
        <v>116</v>
      </c>
    </row>
    <row r="1876" spans="1:15">
      <c r="A1876" t="s">
        <v>53</v>
      </c>
      <c r="B1876" s="34">
        <v>40067</v>
      </c>
      <c r="C1876">
        <v>3</v>
      </c>
      <c r="D1876">
        <v>1.1086640000000001</v>
      </c>
      <c r="E1876">
        <v>1.1171739999999999</v>
      </c>
      <c r="F1876">
        <v>-8.5094999999999997E-3</v>
      </c>
      <c r="G1876">
        <v>75.5</v>
      </c>
      <c r="H1876">
        <v>-0.12432319999999999</v>
      </c>
      <c r="I1876">
        <v>-5.5899499999999998E-2</v>
      </c>
      <c r="J1876">
        <v>-8.5094999999999997E-3</v>
      </c>
      <c r="K1876">
        <v>3.8880400000000002E-2</v>
      </c>
      <c r="L1876">
        <v>0.1073041</v>
      </c>
      <c r="M1876">
        <v>9.03698E-2</v>
      </c>
      <c r="N1876">
        <v>8.1667000000000007E-3</v>
      </c>
      <c r="O1876">
        <v>116</v>
      </c>
    </row>
    <row r="1877" spans="1:15">
      <c r="A1877" t="s">
        <v>53</v>
      </c>
      <c r="B1877" s="34">
        <v>40067</v>
      </c>
      <c r="C1877">
        <v>4</v>
      </c>
      <c r="D1877">
        <v>1.0732550000000001</v>
      </c>
      <c r="E1877">
        <v>1.0821179999999999</v>
      </c>
      <c r="F1877">
        <v>-8.8626E-3</v>
      </c>
      <c r="G1877">
        <v>75</v>
      </c>
      <c r="H1877">
        <v>-0.1246762</v>
      </c>
      <c r="I1877">
        <v>-5.62526E-2</v>
      </c>
      <c r="J1877">
        <v>-8.8626E-3</v>
      </c>
      <c r="K1877">
        <v>3.8527400000000003E-2</v>
      </c>
      <c r="L1877">
        <v>0.106951</v>
      </c>
      <c r="M1877">
        <v>9.03698E-2</v>
      </c>
      <c r="N1877">
        <v>8.1667000000000007E-3</v>
      </c>
      <c r="O1877">
        <v>116</v>
      </c>
    </row>
    <row r="1878" spans="1:15">
      <c r="A1878" t="s">
        <v>53</v>
      </c>
      <c r="B1878" s="34">
        <v>40067</v>
      </c>
      <c r="C1878">
        <v>5</v>
      </c>
      <c r="D1878">
        <v>1.0762100000000001</v>
      </c>
      <c r="E1878">
        <v>1.089237</v>
      </c>
      <c r="F1878">
        <v>-1.30279E-2</v>
      </c>
      <c r="G1878">
        <v>73</v>
      </c>
      <c r="H1878">
        <v>-0.1288415</v>
      </c>
      <c r="I1878">
        <v>-6.0417899999999997E-2</v>
      </c>
      <c r="J1878">
        <v>-1.30279E-2</v>
      </c>
      <c r="K1878">
        <v>3.43621E-2</v>
      </c>
      <c r="L1878">
        <v>0.10278569999999999</v>
      </c>
      <c r="M1878">
        <v>9.03698E-2</v>
      </c>
      <c r="N1878">
        <v>8.1667000000000007E-3</v>
      </c>
      <c r="O1878">
        <v>116</v>
      </c>
    </row>
    <row r="1879" spans="1:15">
      <c r="A1879" t="s">
        <v>53</v>
      </c>
      <c r="B1879" s="34">
        <v>40067</v>
      </c>
      <c r="C1879">
        <v>6</v>
      </c>
      <c r="D1879">
        <v>1.1563749999999999</v>
      </c>
      <c r="E1879">
        <v>1.198081</v>
      </c>
      <c r="F1879">
        <v>-4.1705899999999997E-2</v>
      </c>
      <c r="G1879">
        <v>72</v>
      </c>
      <c r="H1879">
        <v>-0.15751950000000001</v>
      </c>
      <c r="I1879">
        <v>-8.9095900000000006E-2</v>
      </c>
      <c r="J1879">
        <v>-4.1705899999999997E-2</v>
      </c>
      <c r="K1879">
        <v>5.6841000000000001E-3</v>
      </c>
      <c r="L1879">
        <v>7.4107699999999999E-2</v>
      </c>
      <c r="M1879">
        <v>9.03698E-2</v>
      </c>
      <c r="N1879">
        <v>8.1667000000000007E-3</v>
      </c>
      <c r="O1879">
        <v>116</v>
      </c>
    </row>
    <row r="1880" spans="1:15">
      <c r="A1880" t="s">
        <v>53</v>
      </c>
      <c r="B1880" s="34">
        <v>40067</v>
      </c>
      <c r="C1880">
        <v>7</v>
      </c>
      <c r="D1880">
        <v>1.065801</v>
      </c>
      <c r="E1880">
        <v>1.109289</v>
      </c>
      <c r="F1880">
        <v>-4.3488400000000003E-2</v>
      </c>
      <c r="G1880">
        <v>71.5</v>
      </c>
      <c r="H1880">
        <v>-0.159302</v>
      </c>
      <c r="I1880">
        <v>-9.0878399999999998E-2</v>
      </c>
      <c r="J1880">
        <v>-4.3488400000000003E-2</v>
      </c>
      <c r="K1880">
        <v>3.9015E-3</v>
      </c>
      <c r="L1880">
        <v>7.2325200000000006E-2</v>
      </c>
      <c r="M1880">
        <v>9.03698E-2</v>
      </c>
      <c r="N1880">
        <v>8.1667000000000007E-3</v>
      </c>
      <c r="O1880">
        <v>116</v>
      </c>
    </row>
    <row r="1881" spans="1:15">
      <c r="A1881" t="s">
        <v>53</v>
      </c>
      <c r="B1881" s="34">
        <v>40067</v>
      </c>
      <c r="C1881">
        <v>8</v>
      </c>
      <c r="D1881">
        <v>1.1341870000000001</v>
      </c>
      <c r="E1881">
        <v>1.1656709999999999</v>
      </c>
      <c r="F1881">
        <v>-3.14836E-2</v>
      </c>
      <c r="G1881">
        <v>72.5</v>
      </c>
      <c r="H1881">
        <v>-0.14729719999999999</v>
      </c>
      <c r="I1881">
        <v>-7.8873600000000002E-2</v>
      </c>
      <c r="J1881">
        <v>-3.14836E-2</v>
      </c>
      <c r="K1881">
        <v>1.5906400000000001E-2</v>
      </c>
      <c r="L1881">
        <v>8.4330000000000002E-2</v>
      </c>
      <c r="M1881">
        <v>9.03698E-2</v>
      </c>
      <c r="N1881">
        <v>8.1667000000000007E-3</v>
      </c>
      <c r="O1881">
        <v>116</v>
      </c>
    </row>
    <row r="1882" spans="1:15">
      <c r="A1882" t="s">
        <v>53</v>
      </c>
      <c r="B1882" s="34">
        <v>40067</v>
      </c>
      <c r="C1882">
        <v>9</v>
      </c>
      <c r="D1882">
        <v>1.620552</v>
      </c>
      <c r="E1882">
        <v>1.5872059999999999</v>
      </c>
      <c r="F1882">
        <v>3.3346000000000001E-2</v>
      </c>
      <c r="G1882">
        <v>76</v>
      </c>
      <c r="H1882">
        <v>-8.2467600000000002E-2</v>
      </c>
      <c r="I1882">
        <v>-1.40439E-2</v>
      </c>
      <c r="J1882">
        <v>3.3346000000000001E-2</v>
      </c>
      <c r="K1882">
        <v>8.0736000000000002E-2</v>
      </c>
      <c r="L1882">
        <v>0.14915970000000001</v>
      </c>
      <c r="M1882">
        <v>9.03698E-2</v>
      </c>
      <c r="N1882">
        <v>8.1667000000000007E-3</v>
      </c>
      <c r="O1882">
        <v>116</v>
      </c>
    </row>
    <row r="1883" spans="1:15">
      <c r="A1883" t="s">
        <v>53</v>
      </c>
      <c r="B1883" s="34">
        <v>40067</v>
      </c>
      <c r="C1883">
        <v>10</v>
      </c>
      <c r="D1883">
        <v>2.0193989999999999</v>
      </c>
      <c r="E1883">
        <v>2.043031</v>
      </c>
      <c r="F1883">
        <v>-2.36314E-2</v>
      </c>
      <c r="G1883">
        <v>82</v>
      </c>
      <c r="H1883">
        <v>-0.13944509999999999</v>
      </c>
      <c r="I1883">
        <v>-7.1021399999999998E-2</v>
      </c>
      <c r="J1883">
        <v>-2.36314E-2</v>
      </c>
      <c r="K1883">
        <v>2.3758499999999998E-2</v>
      </c>
      <c r="L1883">
        <v>9.2182200000000006E-2</v>
      </c>
      <c r="M1883">
        <v>9.03698E-2</v>
      </c>
      <c r="N1883">
        <v>8.1667000000000007E-3</v>
      </c>
      <c r="O1883">
        <v>116</v>
      </c>
    </row>
    <row r="1884" spans="1:15">
      <c r="A1884" t="s">
        <v>53</v>
      </c>
      <c r="B1884" s="34">
        <v>40067</v>
      </c>
      <c r="C1884">
        <v>11</v>
      </c>
      <c r="D1884">
        <v>2.423527</v>
      </c>
      <c r="E1884">
        <v>2.450113</v>
      </c>
      <c r="F1884">
        <v>-2.6586200000000001E-2</v>
      </c>
      <c r="G1884">
        <v>87.5</v>
      </c>
      <c r="H1884">
        <v>-0.14239979999999999</v>
      </c>
      <c r="I1884">
        <v>-7.3976200000000006E-2</v>
      </c>
      <c r="J1884">
        <v>-2.6586200000000001E-2</v>
      </c>
      <c r="K1884">
        <v>2.0803800000000001E-2</v>
      </c>
      <c r="L1884">
        <v>8.9227399999999998E-2</v>
      </c>
      <c r="M1884">
        <v>9.03698E-2</v>
      </c>
      <c r="N1884">
        <v>8.1667000000000007E-3</v>
      </c>
      <c r="O1884">
        <v>116</v>
      </c>
    </row>
    <row r="1885" spans="1:15">
      <c r="A1885" t="s">
        <v>53</v>
      </c>
      <c r="B1885" s="34">
        <v>40067</v>
      </c>
      <c r="C1885">
        <v>12</v>
      </c>
      <c r="D1885">
        <v>2.5830030000000002</v>
      </c>
      <c r="E1885">
        <v>2.610188</v>
      </c>
      <c r="F1885">
        <v>-2.7184699999999999E-2</v>
      </c>
      <c r="G1885">
        <v>91</v>
      </c>
      <c r="H1885">
        <v>-0.14299829999999999</v>
      </c>
      <c r="I1885">
        <v>-7.4574699999999994E-2</v>
      </c>
      <c r="J1885">
        <v>-2.7184699999999999E-2</v>
      </c>
      <c r="K1885">
        <v>2.0205299999999999E-2</v>
      </c>
      <c r="L1885">
        <v>8.8628899999999997E-2</v>
      </c>
      <c r="M1885">
        <v>9.03698E-2</v>
      </c>
      <c r="N1885">
        <v>8.1667000000000007E-3</v>
      </c>
      <c r="O1885">
        <v>116</v>
      </c>
    </row>
    <row r="1886" spans="1:15">
      <c r="A1886" t="s">
        <v>53</v>
      </c>
      <c r="B1886" s="34">
        <v>40067</v>
      </c>
      <c r="C1886">
        <v>13</v>
      </c>
      <c r="D1886">
        <v>2.6424979999999998</v>
      </c>
      <c r="E1886">
        <v>2.654299</v>
      </c>
      <c r="F1886">
        <v>-1.1800400000000001E-2</v>
      </c>
      <c r="G1886">
        <v>93.5</v>
      </c>
      <c r="H1886">
        <v>-0.12913089999999999</v>
      </c>
      <c r="I1886">
        <v>-5.9811099999999999E-2</v>
      </c>
      <c r="J1886">
        <v>-1.1800400000000001E-2</v>
      </c>
      <c r="K1886">
        <v>3.6210199999999998E-2</v>
      </c>
      <c r="L1886">
        <v>0.10553</v>
      </c>
      <c r="M1886">
        <v>9.1553399999999993E-2</v>
      </c>
      <c r="N1886">
        <v>8.3820000000000006E-3</v>
      </c>
      <c r="O1886">
        <v>117</v>
      </c>
    </row>
    <row r="1887" spans="1:15">
      <c r="A1887" t="s">
        <v>53</v>
      </c>
      <c r="B1887" s="34">
        <v>40067</v>
      </c>
      <c r="C1887">
        <v>14</v>
      </c>
      <c r="D1887">
        <v>2.7455210000000001</v>
      </c>
      <c r="E1887">
        <v>2.7554219999999998</v>
      </c>
      <c r="F1887">
        <v>-9.9003000000000008E-3</v>
      </c>
      <c r="G1887">
        <v>96</v>
      </c>
      <c r="H1887">
        <v>-0.1272307</v>
      </c>
      <c r="I1887">
        <v>-5.7910999999999997E-2</v>
      </c>
      <c r="J1887">
        <v>-9.9003000000000008E-3</v>
      </c>
      <c r="K1887">
        <v>3.81103E-2</v>
      </c>
      <c r="L1887">
        <v>0.1074301</v>
      </c>
      <c r="M1887">
        <v>9.1553399999999993E-2</v>
      </c>
      <c r="N1887">
        <v>8.3820000000000006E-3</v>
      </c>
      <c r="O1887">
        <v>117</v>
      </c>
    </row>
    <row r="1888" spans="1:15">
      <c r="A1888" t="s">
        <v>53</v>
      </c>
      <c r="B1888" s="34">
        <v>40067</v>
      </c>
      <c r="C1888">
        <v>15</v>
      </c>
      <c r="D1888">
        <v>2.7540390000000001</v>
      </c>
      <c r="E1888">
        <v>2.2247590000000002</v>
      </c>
      <c r="F1888">
        <v>0.52927959999999996</v>
      </c>
      <c r="G1888">
        <v>97</v>
      </c>
      <c r="H1888">
        <v>0.41194920000000002</v>
      </c>
      <c r="I1888">
        <v>0.4812689</v>
      </c>
      <c r="J1888">
        <v>0.52927959999999996</v>
      </c>
      <c r="K1888">
        <v>0.57729019999999998</v>
      </c>
      <c r="L1888">
        <v>0.64661000000000002</v>
      </c>
      <c r="M1888">
        <v>9.1553399999999993E-2</v>
      </c>
      <c r="N1888">
        <v>8.3820000000000006E-3</v>
      </c>
      <c r="O1888">
        <v>117</v>
      </c>
    </row>
    <row r="1889" spans="1:15">
      <c r="A1889" t="s">
        <v>53</v>
      </c>
      <c r="B1889" s="34">
        <v>40067</v>
      </c>
      <c r="C1889">
        <v>16</v>
      </c>
      <c r="D1889">
        <v>2.679325</v>
      </c>
      <c r="E1889">
        <v>2.1639710000000001</v>
      </c>
      <c r="F1889">
        <v>0.51535439999999999</v>
      </c>
      <c r="G1889">
        <v>96</v>
      </c>
      <c r="H1889">
        <v>0.39802399999999999</v>
      </c>
      <c r="I1889">
        <v>0.46734369999999997</v>
      </c>
      <c r="J1889">
        <v>0.51535439999999999</v>
      </c>
      <c r="K1889">
        <v>0.563365</v>
      </c>
      <c r="L1889">
        <v>0.63268480000000005</v>
      </c>
      <c r="M1889">
        <v>9.1553399999999993E-2</v>
      </c>
      <c r="N1889">
        <v>8.3820000000000006E-3</v>
      </c>
      <c r="O1889">
        <v>117</v>
      </c>
    </row>
    <row r="1890" spans="1:15">
      <c r="A1890" t="s">
        <v>53</v>
      </c>
      <c r="B1890" s="34">
        <v>40067</v>
      </c>
      <c r="C1890">
        <v>17</v>
      </c>
      <c r="D1890">
        <v>2.5115820000000002</v>
      </c>
      <c r="E1890">
        <v>1.958202</v>
      </c>
      <c r="F1890">
        <v>0.55337930000000002</v>
      </c>
      <c r="G1890">
        <v>96</v>
      </c>
      <c r="H1890">
        <v>0.43604890000000002</v>
      </c>
      <c r="I1890">
        <v>0.50536859999999995</v>
      </c>
      <c r="J1890">
        <v>0.55337930000000002</v>
      </c>
      <c r="K1890">
        <v>0.60138990000000003</v>
      </c>
      <c r="L1890">
        <v>0.67070969999999996</v>
      </c>
      <c r="M1890">
        <v>9.1553399999999993E-2</v>
      </c>
      <c r="N1890">
        <v>8.3820000000000006E-3</v>
      </c>
      <c r="O1890">
        <v>117</v>
      </c>
    </row>
    <row r="1891" spans="1:15">
      <c r="A1891" t="s">
        <v>53</v>
      </c>
      <c r="B1891" s="34">
        <v>40067</v>
      </c>
      <c r="C1891">
        <v>18</v>
      </c>
      <c r="D1891">
        <v>2.3788330000000002</v>
      </c>
      <c r="E1891">
        <v>1.8659950000000001</v>
      </c>
      <c r="F1891">
        <v>0.5128376</v>
      </c>
      <c r="G1891">
        <v>95.5</v>
      </c>
      <c r="H1891">
        <v>0.3955072</v>
      </c>
      <c r="I1891">
        <v>0.46482699999999999</v>
      </c>
      <c r="J1891">
        <v>0.5128376</v>
      </c>
      <c r="K1891">
        <v>0.56084829999999997</v>
      </c>
      <c r="L1891">
        <v>0.63016810000000001</v>
      </c>
      <c r="M1891">
        <v>9.1553399999999993E-2</v>
      </c>
      <c r="N1891">
        <v>8.3820000000000006E-3</v>
      </c>
      <c r="O1891">
        <v>117</v>
      </c>
    </row>
    <row r="1892" spans="1:15">
      <c r="A1892" t="s">
        <v>53</v>
      </c>
      <c r="B1892" s="34">
        <v>40067</v>
      </c>
      <c r="C1892">
        <v>19</v>
      </c>
      <c r="D1892">
        <v>2.2465839999999999</v>
      </c>
      <c r="E1892">
        <v>2.9418950000000001</v>
      </c>
      <c r="F1892">
        <v>-0.69531180000000004</v>
      </c>
      <c r="G1892">
        <v>94.5</v>
      </c>
      <c r="H1892">
        <v>-0.81264230000000004</v>
      </c>
      <c r="I1892">
        <v>-0.7433225</v>
      </c>
      <c r="J1892">
        <v>-0.69531180000000004</v>
      </c>
      <c r="K1892">
        <v>-0.64730120000000002</v>
      </c>
      <c r="L1892">
        <v>-0.57798139999999998</v>
      </c>
      <c r="M1892">
        <v>9.1553399999999993E-2</v>
      </c>
      <c r="N1892">
        <v>8.3820000000000006E-3</v>
      </c>
      <c r="O1892">
        <v>117</v>
      </c>
    </row>
    <row r="1893" spans="1:15">
      <c r="A1893" t="s">
        <v>53</v>
      </c>
      <c r="B1893" s="34">
        <v>40067</v>
      </c>
      <c r="C1893">
        <v>20</v>
      </c>
      <c r="D1893">
        <v>2.1961029999999999</v>
      </c>
      <c r="E1893">
        <v>2.4453879999999999</v>
      </c>
      <c r="F1893">
        <v>-0.2492857</v>
      </c>
      <c r="G1893">
        <v>92.5</v>
      </c>
      <c r="H1893">
        <v>-0.3666162</v>
      </c>
      <c r="I1893">
        <v>-0.29729640000000002</v>
      </c>
      <c r="J1893">
        <v>-0.2492857</v>
      </c>
      <c r="K1893">
        <v>-0.20127510000000001</v>
      </c>
      <c r="L1893">
        <v>-0.1319553</v>
      </c>
      <c r="M1893">
        <v>9.1553399999999993E-2</v>
      </c>
      <c r="N1893">
        <v>8.3820000000000006E-3</v>
      </c>
      <c r="O1893">
        <v>117</v>
      </c>
    </row>
    <row r="1894" spans="1:15">
      <c r="A1894" t="s">
        <v>53</v>
      </c>
      <c r="B1894" s="34">
        <v>40067</v>
      </c>
      <c r="C1894">
        <v>21</v>
      </c>
      <c r="D1894">
        <v>2.1183610000000002</v>
      </c>
      <c r="E1894">
        <v>2.1460789999999998</v>
      </c>
      <c r="F1894">
        <v>-2.77185E-2</v>
      </c>
      <c r="G1894">
        <v>89.5</v>
      </c>
      <c r="H1894">
        <v>-0.14504890000000001</v>
      </c>
      <c r="I1894">
        <v>-7.5729199999999997E-2</v>
      </c>
      <c r="J1894">
        <v>-2.77185E-2</v>
      </c>
      <c r="K1894">
        <v>2.02922E-2</v>
      </c>
      <c r="L1894">
        <v>8.9611899999999994E-2</v>
      </c>
      <c r="M1894">
        <v>9.1553399999999993E-2</v>
      </c>
      <c r="N1894">
        <v>8.3820000000000006E-3</v>
      </c>
      <c r="O1894">
        <v>117</v>
      </c>
    </row>
    <row r="1895" spans="1:15">
      <c r="A1895" t="s">
        <v>53</v>
      </c>
      <c r="B1895" s="34">
        <v>40067</v>
      </c>
      <c r="C1895">
        <v>22</v>
      </c>
      <c r="D1895">
        <v>1.93719</v>
      </c>
      <c r="E1895">
        <v>1.8948719999999999</v>
      </c>
      <c r="F1895">
        <v>4.2317899999999999E-2</v>
      </c>
      <c r="G1895">
        <v>87.5</v>
      </c>
      <c r="H1895">
        <v>-7.5012499999999996E-2</v>
      </c>
      <c r="I1895">
        <v>-5.6927999999999996E-3</v>
      </c>
      <c r="J1895">
        <v>4.2317899999999999E-2</v>
      </c>
      <c r="K1895">
        <v>9.0328599999999995E-2</v>
      </c>
      <c r="L1895">
        <v>0.15964829999999999</v>
      </c>
      <c r="M1895">
        <v>9.1553399999999993E-2</v>
      </c>
      <c r="N1895">
        <v>8.3820000000000006E-3</v>
      </c>
      <c r="O1895">
        <v>117</v>
      </c>
    </row>
    <row r="1896" spans="1:15">
      <c r="A1896" t="s">
        <v>53</v>
      </c>
      <c r="B1896" s="34">
        <v>40067</v>
      </c>
      <c r="C1896">
        <v>23</v>
      </c>
      <c r="D1896">
        <v>1.5962479999999999</v>
      </c>
      <c r="E1896">
        <v>1.5955509999999999</v>
      </c>
      <c r="F1896">
        <v>6.9700000000000003E-4</v>
      </c>
      <c r="G1896">
        <v>85.5</v>
      </c>
      <c r="H1896">
        <v>-0.1166334</v>
      </c>
      <c r="I1896">
        <v>-4.7313599999999997E-2</v>
      </c>
      <c r="J1896">
        <v>6.9700000000000003E-4</v>
      </c>
      <c r="K1896">
        <v>4.87077E-2</v>
      </c>
      <c r="L1896">
        <v>0.11802749999999999</v>
      </c>
      <c r="M1896">
        <v>9.1553399999999993E-2</v>
      </c>
      <c r="N1896">
        <v>8.3820000000000006E-3</v>
      </c>
      <c r="O1896">
        <v>117</v>
      </c>
    </row>
    <row r="1897" spans="1:15">
      <c r="A1897" t="s">
        <v>53</v>
      </c>
      <c r="B1897" s="34">
        <v>40067</v>
      </c>
      <c r="C1897">
        <v>24</v>
      </c>
      <c r="D1897">
        <v>1.332346</v>
      </c>
      <c r="E1897">
        <v>1.3373660000000001</v>
      </c>
      <c r="F1897">
        <v>-5.0198999999999999E-3</v>
      </c>
      <c r="G1897">
        <v>82</v>
      </c>
      <c r="H1897">
        <v>-0.1223503</v>
      </c>
      <c r="I1897">
        <v>-5.3030500000000001E-2</v>
      </c>
      <c r="J1897">
        <v>-5.0198999999999999E-3</v>
      </c>
      <c r="K1897">
        <v>4.2990800000000003E-2</v>
      </c>
      <c r="L1897">
        <v>0.1123106</v>
      </c>
      <c r="M1897">
        <v>9.1553399999999993E-2</v>
      </c>
      <c r="N1897">
        <v>8.3820000000000006E-3</v>
      </c>
      <c r="O1897">
        <v>117</v>
      </c>
    </row>
    <row r="1898" spans="1:15">
      <c r="A1898" t="s">
        <v>54</v>
      </c>
      <c r="B1898" s="34">
        <v>39993</v>
      </c>
      <c r="C1898">
        <v>1</v>
      </c>
      <c r="D1898">
        <v>1.1325989999999999</v>
      </c>
      <c r="E1898">
        <v>1.1957100000000001</v>
      </c>
      <c r="F1898">
        <v>-6.3111700000000007E-2</v>
      </c>
      <c r="G1898">
        <v>88</v>
      </c>
      <c r="H1898">
        <v>-0.35276360000000001</v>
      </c>
      <c r="I1898">
        <v>-0.18163489999999999</v>
      </c>
      <c r="J1898">
        <v>-6.3111700000000007E-2</v>
      </c>
      <c r="K1898">
        <v>5.5411500000000002E-2</v>
      </c>
      <c r="L1898">
        <v>0.2265402</v>
      </c>
      <c r="M1898">
        <v>0.22601660000000001</v>
      </c>
      <c r="N1898">
        <v>5.1083499999999997E-2</v>
      </c>
      <c r="O1898">
        <v>37</v>
      </c>
    </row>
    <row r="1899" spans="1:15">
      <c r="A1899" t="s">
        <v>54</v>
      </c>
      <c r="B1899" s="34">
        <v>39993</v>
      </c>
      <c r="C1899">
        <v>2</v>
      </c>
      <c r="D1899">
        <v>0.98884870000000002</v>
      </c>
      <c r="E1899">
        <v>1.03748</v>
      </c>
      <c r="F1899">
        <v>-4.8630800000000002E-2</v>
      </c>
      <c r="G1899">
        <v>85</v>
      </c>
      <c r="H1899">
        <v>-0.33828259999999999</v>
      </c>
      <c r="I1899">
        <v>-0.167154</v>
      </c>
      <c r="J1899">
        <v>-4.8630800000000002E-2</v>
      </c>
      <c r="K1899">
        <v>6.9892499999999996E-2</v>
      </c>
      <c r="L1899">
        <v>0.24102119999999999</v>
      </c>
      <c r="M1899">
        <v>0.22601660000000001</v>
      </c>
      <c r="N1899">
        <v>5.1083499999999997E-2</v>
      </c>
      <c r="O1899">
        <v>37</v>
      </c>
    </row>
    <row r="1900" spans="1:15">
      <c r="A1900" t="s">
        <v>54</v>
      </c>
      <c r="B1900" s="34">
        <v>39993</v>
      </c>
      <c r="C1900">
        <v>3</v>
      </c>
      <c r="D1900">
        <v>0.91611149999999997</v>
      </c>
      <c r="E1900">
        <v>0.95940499999999995</v>
      </c>
      <c r="F1900">
        <v>-4.3293400000000003E-2</v>
      </c>
      <c r="G1900">
        <v>84</v>
      </c>
      <c r="H1900">
        <v>-0.3329453</v>
      </c>
      <c r="I1900">
        <v>-0.16181670000000001</v>
      </c>
      <c r="J1900">
        <v>-4.3293400000000003E-2</v>
      </c>
      <c r="K1900">
        <v>7.5229799999999999E-2</v>
      </c>
      <c r="L1900">
        <v>0.24635850000000001</v>
      </c>
      <c r="M1900">
        <v>0.22601660000000001</v>
      </c>
      <c r="N1900">
        <v>5.1083499999999997E-2</v>
      </c>
      <c r="O1900">
        <v>37</v>
      </c>
    </row>
    <row r="1901" spans="1:15">
      <c r="A1901" t="s">
        <v>54</v>
      </c>
      <c r="B1901" s="34">
        <v>39993</v>
      </c>
      <c r="C1901">
        <v>4</v>
      </c>
      <c r="D1901">
        <v>0.805782</v>
      </c>
      <c r="E1901">
        <v>0.93259720000000002</v>
      </c>
      <c r="F1901">
        <v>-0.12681519999999999</v>
      </c>
      <c r="G1901">
        <v>83</v>
      </c>
      <c r="H1901">
        <v>-0.41646709999999998</v>
      </c>
      <c r="I1901">
        <v>-0.24533840000000001</v>
      </c>
      <c r="J1901">
        <v>-0.12681519999999999</v>
      </c>
      <c r="K1901">
        <v>-8.2920000000000008E-3</v>
      </c>
      <c r="L1901">
        <v>0.1628367</v>
      </c>
      <c r="M1901">
        <v>0.22601660000000001</v>
      </c>
      <c r="N1901">
        <v>5.1083499999999997E-2</v>
      </c>
      <c r="O1901">
        <v>37</v>
      </c>
    </row>
    <row r="1902" spans="1:15">
      <c r="A1902" t="s">
        <v>54</v>
      </c>
      <c r="B1902" s="34">
        <v>39993</v>
      </c>
      <c r="C1902">
        <v>5</v>
      </c>
      <c r="D1902">
        <v>0.77338910000000005</v>
      </c>
      <c r="E1902">
        <v>0.82899730000000005</v>
      </c>
      <c r="F1902">
        <v>-5.5608200000000003E-2</v>
      </c>
      <c r="G1902">
        <v>80.5</v>
      </c>
      <c r="H1902">
        <v>-0.34526010000000001</v>
      </c>
      <c r="I1902">
        <v>-0.17413139999999999</v>
      </c>
      <c r="J1902">
        <v>-5.5608200000000003E-2</v>
      </c>
      <c r="K1902">
        <v>6.2914999999999999E-2</v>
      </c>
      <c r="L1902">
        <v>0.23404369999999999</v>
      </c>
      <c r="M1902">
        <v>0.22601660000000001</v>
      </c>
      <c r="N1902">
        <v>5.1083499999999997E-2</v>
      </c>
      <c r="O1902">
        <v>37</v>
      </c>
    </row>
    <row r="1903" spans="1:15">
      <c r="A1903" t="s">
        <v>54</v>
      </c>
      <c r="B1903" s="34">
        <v>39993</v>
      </c>
      <c r="C1903">
        <v>6</v>
      </c>
      <c r="D1903">
        <v>0.73705569999999998</v>
      </c>
      <c r="E1903">
        <v>0.77091030000000005</v>
      </c>
      <c r="F1903">
        <v>-3.3854599999999999E-2</v>
      </c>
      <c r="G1903">
        <v>78.5</v>
      </c>
      <c r="H1903">
        <v>-0.32350649999999997</v>
      </c>
      <c r="I1903">
        <v>-0.15237780000000001</v>
      </c>
      <c r="J1903">
        <v>-3.3854599999999999E-2</v>
      </c>
      <c r="K1903">
        <v>8.4668599999999997E-2</v>
      </c>
      <c r="L1903">
        <v>0.25579730000000001</v>
      </c>
      <c r="M1903">
        <v>0.22601660000000001</v>
      </c>
      <c r="N1903">
        <v>5.1083499999999997E-2</v>
      </c>
      <c r="O1903">
        <v>37</v>
      </c>
    </row>
    <row r="1904" spans="1:15">
      <c r="A1904" t="s">
        <v>54</v>
      </c>
      <c r="B1904" s="34">
        <v>39993</v>
      </c>
      <c r="C1904">
        <v>7</v>
      </c>
      <c r="D1904">
        <v>0.62838720000000003</v>
      </c>
      <c r="E1904">
        <v>0.80896469999999998</v>
      </c>
      <c r="F1904">
        <v>-0.1805775</v>
      </c>
      <c r="G1904">
        <v>80.5</v>
      </c>
      <c r="H1904">
        <v>-0.47022940000000002</v>
      </c>
      <c r="I1904">
        <v>-0.2991007</v>
      </c>
      <c r="J1904">
        <v>-0.1805775</v>
      </c>
      <c r="K1904">
        <v>-6.20543E-2</v>
      </c>
      <c r="L1904">
        <v>0.1090744</v>
      </c>
      <c r="M1904">
        <v>0.22601660000000001</v>
      </c>
      <c r="N1904">
        <v>5.1083499999999997E-2</v>
      </c>
      <c r="O1904">
        <v>37</v>
      </c>
    </row>
    <row r="1905" spans="1:15">
      <c r="A1905" t="s">
        <v>54</v>
      </c>
      <c r="B1905" s="34">
        <v>39993</v>
      </c>
      <c r="C1905">
        <v>8</v>
      </c>
      <c r="D1905">
        <v>1.0725519999999999</v>
      </c>
      <c r="E1905">
        <v>1.373437</v>
      </c>
      <c r="F1905">
        <v>-0.30088520000000002</v>
      </c>
      <c r="G1905">
        <v>85</v>
      </c>
      <c r="H1905">
        <v>-0.59053710000000004</v>
      </c>
      <c r="I1905">
        <v>-0.41940840000000001</v>
      </c>
      <c r="J1905">
        <v>-0.30088520000000002</v>
      </c>
      <c r="K1905">
        <v>-0.182362</v>
      </c>
      <c r="L1905">
        <v>-1.12333E-2</v>
      </c>
      <c r="M1905">
        <v>0.22601660000000001</v>
      </c>
      <c r="N1905">
        <v>5.1083499999999997E-2</v>
      </c>
      <c r="O1905">
        <v>37</v>
      </c>
    </row>
    <row r="1906" spans="1:15">
      <c r="A1906" t="s">
        <v>54</v>
      </c>
      <c r="B1906" s="34">
        <v>39993</v>
      </c>
      <c r="C1906">
        <v>9</v>
      </c>
      <c r="D1906">
        <v>2.0311520000000001</v>
      </c>
      <c r="E1906">
        <v>2.1354549999999999</v>
      </c>
      <c r="F1906">
        <v>-0.1043024</v>
      </c>
      <c r="G1906">
        <v>90</v>
      </c>
      <c r="H1906">
        <v>-0.39395429999999998</v>
      </c>
      <c r="I1906">
        <v>-0.22282560000000001</v>
      </c>
      <c r="J1906">
        <v>-0.1043024</v>
      </c>
      <c r="K1906">
        <v>1.42208E-2</v>
      </c>
      <c r="L1906">
        <v>0.1853495</v>
      </c>
      <c r="M1906">
        <v>0.22601660000000001</v>
      </c>
      <c r="N1906">
        <v>5.1083499999999997E-2</v>
      </c>
      <c r="O1906">
        <v>37</v>
      </c>
    </row>
    <row r="1907" spans="1:15">
      <c r="A1907" t="s">
        <v>54</v>
      </c>
      <c r="B1907" s="34">
        <v>39993</v>
      </c>
      <c r="C1907">
        <v>10</v>
      </c>
      <c r="D1907">
        <v>2.671249</v>
      </c>
      <c r="E1907">
        <v>3.05572</v>
      </c>
      <c r="F1907">
        <v>-0.3844709</v>
      </c>
      <c r="G1907">
        <v>96</v>
      </c>
      <c r="H1907">
        <v>-0.67412289999999997</v>
      </c>
      <c r="I1907">
        <v>-0.50299419999999995</v>
      </c>
      <c r="J1907">
        <v>-0.3844709</v>
      </c>
      <c r="K1907">
        <v>-0.26594770000000001</v>
      </c>
      <c r="L1907">
        <v>-9.4819000000000001E-2</v>
      </c>
      <c r="M1907">
        <v>0.22601660000000001</v>
      </c>
      <c r="N1907">
        <v>5.1083499999999997E-2</v>
      </c>
      <c r="O1907">
        <v>37</v>
      </c>
    </row>
    <row r="1908" spans="1:15">
      <c r="A1908" t="s">
        <v>54</v>
      </c>
      <c r="B1908" s="34">
        <v>39993</v>
      </c>
      <c r="C1908">
        <v>11</v>
      </c>
      <c r="D1908">
        <v>3.2847010000000001</v>
      </c>
      <c r="E1908">
        <v>3.5386090000000001</v>
      </c>
      <c r="F1908">
        <v>-0.2539072</v>
      </c>
      <c r="G1908">
        <v>99.5</v>
      </c>
      <c r="H1908">
        <v>-0.54355909999999996</v>
      </c>
      <c r="I1908">
        <v>-0.37243039999999999</v>
      </c>
      <c r="J1908">
        <v>-0.2539072</v>
      </c>
      <c r="K1908">
        <v>-0.135384</v>
      </c>
      <c r="L1908">
        <v>3.5744699999999997E-2</v>
      </c>
      <c r="M1908">
        <v>0.22601660000000001</v>
      </c>
      <c r="N1908">
        <v>5.1083499999999997E-2</v>
      </c>
      <c r="O1908">
        <v>37</v>
      </c>
    </row>
    <row r="1909" spans="1:15">
      <c r="A1909" t="s">
        <v>54</v>
      </c>
      <c r="B1909" s="34">
        <v>39993</v>
      </c>
      <c r="C1909">
        <v>12</v>
      </c>
      <c r="D1909">
        <v>3.6248119999999999</v>
      </c>
      <c r="E1909">
        <v>3.9121190000000001</v>
      </c>
      <c r="F1909">
        <v>-0.28730650000000002</v>
      </c>
      <c r="G1909">
        <v>102.5</v>
      </c>
      <c r="H1909">
        <v>-0.57695839999999998</v>
      </c>
      <c r="I1909">
        <v>-0.40582970000000002</v>
      </c>
      <c r="J1909">
        <v>-0.28730650000000002</v>
      </c>
      <c r="K1909">
        <v>-0.1687833</v>
      </c>
      <c r="L1909">
        <v>2.3454000000000001E-3</v>
      </c>
      <c r="M1909">
        <v>0.22601660000000001</v>
      </c>
      <c r="N1909">
        <v>5.1083499999999997E-2</v>
      </c>
      <c r="O1909">
        <v>37</v>
      </c>
    </row>
    <row r="1910" spans="1:15">
      <c r="A1910" t="s">
        <v>54</v>
      </c>
      <c r="B1910" s="34">
        <v>39993</v>
      </c>
      <c r="C1910">
        <v>13</v>
      </c>
      <c r="D1910">
        <v>3.7069640000000001</v>
      </c>
      <c r="E1910">
        <v>3.9877400000000001</v>
      </c>
      <c r="F1910">
        <v>-0.28077649999999998</v>
      </c>
      <c r="G1910">
        <v>104.5</v>
      </c>
      <c r="H1910">
        <v>-0.57042839999999995</v>
      </c>
      <c r="I1910">
        <v>-0.39929969999999998</v>
      </c>
      <c r="J1910">
        <v>-0.28077649999999998</v>
      </c>
      <c r="K1910">
        <v>-0.16225329999999999</v>
      </c>
      <c r="L1910">
        <v>8.8754000000000003E-3</v>
      </c>
      <c r="M1910">
        <v>0.22601660000000001</v>
      </c>
      <c r="N1910">
        <v>5.1083499999999997E-2</v>
      </c>
      <c r="O1910">
        <v>37</v>
      </c>
    </row>
    <row r="1911" spans="1:15">
      <c r="A1911" t="s">
        <v>54</v>
      </c>
      <c r="B1911" s="34">
        <v>39993</v>
      </c>
      <c r="C1911">
        <v>14</v>
      </c>
      <c r="D1911">
        <v>3.9358499999999998</v>
      </c>
      <c r="E1911">
        <v>3.775242</v>
      </c>
      <c r="F1911">
        <v>0.16060840000000001</v>
      </c>
      <c r="G1911">
        <v>105.5</v>
      </c>
      <c r="H1911">
        <v>-0.12904350000000001</v>
      </c>
      <c r="I1911">
        <v>4.2085200000000003E-2</v>
      </c>
      <c r="J1911">
        <v>0.16060840000000001</v>
      </c>
      <c r="K1911">
        <v>0.27913169999999998</v>
      </c>
      <c r="L1911">
        <v>0.4502603</v>
      </c>
      <c r="M1911">
        <v>0.22601660000000001</v>
      </c>
      <c r="N1911">
        <v>5.1083499999999997E-2</v>
      </c>
      <c r="O1911">
        <v>37</v>
      </c>
    </row>
    <row r="1912" spans="1:15">
      <c r="A1912" t="s">
        <v>54</v>
      </c>
      <c r="B1912" s="34">
        <v>39993</v>
      </c>
      <c r="C1912">
        <v>15</v>
      </c>
      <c r="D1912">
        <v>3.902828</v>
      </c>
      <c r="E1912">
        <v>3.0021819999999999</v>
      </c>
      <c r="F1912">
        <v>0.90064630000000001</v>
      </c>
      <c r="G1912">
        <v>107</v>
      </c>
      <c r="H1912">
        <v>0.61099429999999999</v>
      </c>
      <c r="I1912">
        <v>0.78212300000000001</v>
      </c>
      <c r="J1912">
        <v>0.90064630000000001</v>
      </c>
      <c r="K1912">
        <v>1.019169</v>
      </c>
      <c r="L1912">
        <v>1.1902980000000001</v>
      </c>
      <c r="M1912">
        <v>0.22601660000000001</v>
      </c>
      <c r="N1912">
        <v>5.1083499999999997E-2</v>
      </c>
      <c r="O1912">
        <v>37</v>
      </c>
    </row>
    <row r="1913" spans="1:15">
      <c r="A1913" t="s">
        <v>54</v>
      </c>
      <c r="B1913" s="34">
        <v>39993</v>
      </c>
      <c r="C1913">
        <v>16</v>
      </c>
      <c r="D1913">
        <v>3.76389</v>
      </c>
      <c r="E1913">
        <v>2.7792300000000001</v>
      </c>
      <c r="F1913">
        <v>0.98465959999999997</v>
      </c>
      <c r="G1913">
        <v>107</v>
      </c>
      <c r="H1913">
        <v>0.69500770000000001</v>
      </c>
      <c r="I1913">
        <v>0.86613640000000003</v>
      </c>
      <c r="J1913">
        <v>0.98465959999999997</v>
      </c>
      <c r="K1913">
        <v>1.103183</v>
      </c>
      <c r="L1913">
        <v>1.2743119999999999</v>
      </c>
      <c r="M1913">
        <v>0.22601660000000001</v>
      </c>
      <c r="N1913">
        <v>5.1083499999999997E-2</v>
      </c>
      <c r="O1913">
        <v>37</v>
      </c>
    </row>
    <row r="1914" spans="1:15">
      <c r="A1914" t="s">
        <v>54</v>
      </c>
      <c r="B1914" s="34">
        <v>39993</v>
      </c>
      <c r="C1914">
        <v>17</v>
      </c>
      <c r="D1914">
        <v>3.5015269999999998</v>
      </c>
      <c r="E1914">
        <v>2.0742289999999999</v>
      </c>
      <c r="F1914">
        <v>1.427298</v>
      </c>
      <c r="G1914">
        <v>107.5</v>
      </c>
      <c r="H1914">
        <v>1.1376459999999999</v>
      </c>
      <c r="I1914">
        <v>1.308775</v>
      </c>
      <c r="J1914">
        <v>1.427298</v>
      </c>
      <c r="K1914">
        <v>1.545822</v>
      </c>
      <c r="L1914">
        <v>1.71695</v>
      </c>
      <c r="M1914">
        <v>0.22601660000000001</v>
      </c>
      <c r="N1914">
        <v>5.1083499999999997E-2</v>
      </c>
      <c r="O1914">
        <v>37</v>
      </c>
    </row>
    <row r="1915" spans="1:15">
      <c r="A1915" t="s">
        <v>54</v>
      </c>
      <c r="B1915" s="34">
        <v>39993</v>
      </c>
      <c r="C1915">
        <v>18</v>
      </c>
      <c r="D1915">
        <v>3.1163180000000001</v>
      </c>
      <c r="E1915">
        <v>1.859497</v>
      </c>
      <c r="F1915">
        <v>1.25682</v>
      </c>
      <c r="G1915">
        <v>108</v>
      </c>
      <c r="H1915">
        <v>0.96716820000000003</v>
      </c>
      <c r="I1915">
        <v>1.1382969999999999</v>
      </c>
      <c r="J1915">
        <v>1.25682</v>
      </c>
      <c r="K1915">
        <v>1.375343</v>
      </c>
      <c r="L1915">
        <v>1.5464720000000001</v>
      </c>
      <c r="M1915">
        <v>0.22601660000000001</v>
      </c>
      <c r="N1915">
        <v>5.1083499999999997E-2</v>
      </c>
      <c r="O1915">
        <v>37</v>
      </c>
    </row>
    <row r="1916" spans="1:15">
      <c r="A1916" t="s">
        <v>54</v>
      </c>
      <c r="B1916" s="34">
        <v>39993</v>
      </c>
      <c r="C1916">
        <v>19</v>
      </c>
      <c r="D1916">
        <v>2.8539669999999999</v>
      </c>
      <c r="E1916">
        <v>3.3733689999999998</v>
      </c>
      <c r="F1916">
        <v>-0.51940269999999999</v>
      </c>
      <c r="G1916">
        <v>105.5</v>
      </c>
      <c r="H1916">
        <v>-0.80905459999999996</v>
      </c>
      <c r="I1916">
        <v>-0.63792590000000005</v>
      </c>
      <c r="J1916">
        <v>-0.51940269999999999</v>
      </c>
      <c r="K1916">
        <v>-0.4008795</v>
      </c>
      <c r="L1916">
        <v>-0.22975080000000001</v>
      </c>
      <c r="M1916">
        <v>0.22601660000000001</v>
      </c>
      <c r="N1916">
        <v>5.1083499999999997E-2</v>
      </c>
      <c r="O1916">
        <v>37</v>
      </c>
    </row>
    <row r="1917" spans="1:15">
      <c r="A1917" t="s">
        <v>54</v>
      </c>
      <c r="B1917" s="34">
        <v>39993</v>
      </c>
      <c r="C1917">
        <v>20</v>
      </c>
      <c r="D1917">
        <v>2.2825890000000002</v>
      </c>
      <c r="E1917">
        <v>2.0136910000000001</v>
      </c>
      <c r="F1917">
        <v>0.26889829999999998</v>
      </c>
      <c r="G1917">
        <v>101</v>
      </c>
      <c r="H1917">
        <v>-2.0753600000000001E-2</v>
      </c>
      <c r="I1917">
        <v>0.15037510000000001</v>
      </c>
      <c r="J1917">
        <v>0.26889829999999998</v>
      </c>
      <c r="K1917">
        <v>0.38742149999999997</v>
      </c>
      <c r="L1917">
        <v>0.5585502</v>
      </c>
      <c r="M1917">
        <v>0.22601660000000001</v>
      </c>
      <c r="N1917">
        <v>5.1083499999999997E-2</v>
      </c>
      <c r="O1917">
        <v>37</v>
      </c>
    </row>
    <row r="1918" spans="1:15">
      <c r="A1918" t="s">
        <v>54</v>
      </c>
      <c r="B1918" s="34">
        <v>39993</v>
      </c>
      <c r="C1918">
        <v>21</v>
      </c>
      <c r="D1918">
        <v>1.976834</v>
      </c>
      <c r="E1918">
        <v>1.890965</v>
      </c>
      <c r="F1918">
        <v>8.5869399999999999E-2</v>
      </c>
      <c r="G1918">
        <v>96</v>
      </c>
      <c r="H1918">
        <v>-0.20378250000000001</v>
      </c>
      <c r="I1918">
        <v>-3.2653799999999997E-2</v>
      </c>
      <c r="J1918">
        <v>8.5869399999999999E-2</v>
      </c>
      <c r="K1918">
        <v>0.20439260000000001</v>
      </c>
      <c r="L1918">
        <v>0.3755213</v>
      </c>
      <c r="M1918">
        <v>0.22601660000000001</v>
      </c>
      <c r="N1918">
        <v>5.1083499999999997E-2</v>
      </c>
      <c r="O1918">
        <v>37</v>
      </c>
    </row>
    <row r="1919" spans="1:15">
      <c r="A1919" t="s">
        <v>54</v>
      </c>
      <c r="B1919" s="34">
        <v>39993</v>
      </c>
      <c r="C1919">
        <v>22</v>
      </c>
      <c r="D1919">
        <v>1.797793</v>
      </c>
      <c r="E1919">
        <v>1.78305</v>
      </c>
      <c r="F1919">
        <v>1.4743300000000001E-2</v>
      </c>
      <c r="G1919">
        <v>93.5</v>
      </c>
      <c r="H1919">
        <v>-0.2749086</v>
      </c>
      <c r="I1919">
        <v>-0.10377989999999999</v>
      </c>
      <c r="J1919">
        <v>1.4743300000000001E-2</v>
      </c>
      <c r="K1919">
        <v>0.13326650000000001</v>
      </c>
      <c r="L1919">
        <v>0.30439519999999998</v>
      </c>
      <c r="M1919">
        <v>0.22601660000000001</v>
      </c>
      <c r="N1919">
        <v>5.1083499999999997E-2</v>
      </c>
      <c r="O1919">
        <v>37</v>
      </c>
    </row>
    <row r="1920" spans="1:15">
      <c r="A1920" t="s">
        <v>54</v>
      </c>
      <c r="B1920" s="34">
        <v>39993</v>
      </c>
      <c r="C1920">
        <v>23</v>
      </c>
      <c r="D1920">
        <v>1.6316109999999999</v>
      </c>
      <c r="E1920">
        <v>1.609464</v>
      </c>
      <c r="F1920">
        <v>2.2146300000000001E-2</v>
      </c>
      <c r="G1920">
        <v>91.5</v>
      </c>
      <c r="H1920">
        <v>-0.26750560000000001</v>
      </c>
      <c r="I1920">
        <v>-9.6376900000000001E-2</v>
      </c>
      <c r="J1920">
        <v>2.2146300000000001E-2</v>
      </c>
      <c r="K1920">
        <v>0.1406695</v>
      </c>
      <c r="L1920">
        <v>0.31179820000000003</v>
      </c>
      <c r="M1920">
        <v>0.22601660000000001</v>
      </c>
      <c r="N1920">
        <v>5.1083499999999997E-2</v>
      </c>
      <c r="O1920">
        <v>37</v>
      </c>
    </row>
    <row r="1921" spans="1:15">
      <c r="A1921" t="s">
        <v>54</v>
      </c>
      <c r="B1921" s="34">
        <v>39993</v>
      </c>
      <c r="C1921">
        <v>24</v>
      </c>
      <c r="D1921">
        <v>1.4208799999999999</v>
      </c>
      <c r="E1921">
        <v>1.3980969999999999</v>
      </c>
      <c r="F1921">
        <v>2.2782699999999999E-2</v>
      </c>
      <c r="G1921">
        <v>89</v>
      </c>
      <c r="H1921">
        <v>-0.26686919999999997</v>
      </c>
      <c r="I1921">
        <v>-9.5740599999999995E-2</v>
      </c>
      <c r="J1921">
        <v>2.2782699999999999E-2</v>
      </c>
      <c r="K1921">
        <v>0.14130590000000001</v>
      </c>
      <c r="L1921">
        <v>0.31243460000000001</v>
      </c>
      <c r="M1921">
        <v>0.22601660000000001</v>
      </c>
      <c r="N1921">
        <v>5.1083499999999997E-2</v>
      </c>
      <c r="O1921">
        <v>37</v>
      </c>
    </row>
    <row r="1922" spans="1:15">
      <c r="A1922" t="s">
        <v>54</v>
      </c>
      <c r="B1922" s="34">
        <v>39994</v>
      </c>
      <c r="C1922">
        <v>1</v>
      </c>
      <c r="D1922">
        <v>1.1106419999999999</v>
      </c>
      <c r="E1922">
        <v>1.1552340000000001</v>
      </c>
      <c r="F1922">
        <v>-4.4591699999999998E-2</v>
      </c>
      <c r="G1922">
        <v>87</v>
      </c>
      <c r="H1922">
        <v>-0.33424359999999997</v>
      </c>
      <c r="I1922">
        <v>-0.16311490000000001</v>
      </c>
      <c r="J1922">
        <v>-4.4591699999999998E-2</v>
      </c>
      <c r="K1922">
        <v>7.3931499999999997E-2</v>
      </c>
      <c r="L1922">
        <v>0.24506020000000001</v>
      </c>
      <c r="M1922">
        <v>0.22601660000000001</v>
      </c>
      <c r="N1922">
        <v>5.1083499999999997E-2</v>
      </c>
      <c r="O1922">
        <v>37</v>
      </c>
    </row>
    <row r="1923" spans="1:15">
      <c r="A1923" t="s">
        <v>54</v>
      </c>
      <c r="B1923" s="34">
        <v>39994</v>
      </c>
      <c r="C1923">
        <v>2</v>
      </c>
      <c r="D1923">
        <v>1.0001009999999999</v>
      </c>
      <c r="E1923">
        <v>1.061191</v>
      </c>
      <c r="F1923">
        <v>-6.1089900000000003E-2</v>
      </c>
      <c r="G1923">
        <v>85.5</v>
      </c>
      <c r="H1923">
        <v>-0.35074179999999999</v>
      </c>
      <c r="I1923">
        <v>-0.1796131</v>
      </c>
      <c r="J1923">
        <v>-6.1089900000000003E-2</v>
      </c>
      <c r="K1923">
        <v>5.74333E-2</v>
      </c>
      <c r="L1923">
        <v>0.22856199999999999</v>
      </c>
      <c r="M1923">
        <v>0.22601660000000001</v>
      </c>
      <c r="N1923">
        <v>5.1083499999999997E-2</v>
      </c>
      <c r="O1923">
        <v>37</v>
      </c>
    </row>
    <row r="1924" spans="1:15">
      <c r="A1924" t="s">
        <v>54</v>
      </c>
      <c r="B1924" s="34">
        <v>39994</v>
      </c>
      <c r="C1924">
        <v>3</v>
      </c>
      <c r="D1924">
        <v>0.92141700000000004</v>
      </c>
      <c r="E1924">
        <v>1.0122009999999999</v>
      </c>
      <c r="F1924">
        <v>-9.0784000000000004E-2</v>
      </c>
      <c r="G1924">
        <v>85</v>
      </c>
      <c r="H1924">
        <v>-0.38043589999999999</v>
      </c>
      <c r="I1924">
        <v>-0.2093072</v>
      </c>
      <c r="J1924">
        <v>-9.0784000000000004E-2</v>
      </c>
      <c r="K1924">
        <v>2.7739199999999999E-2</v>
      </c>
      <c r="L1924">
        <v>0.19886789999999999</v>
      </c>
      <c r="M1924">
        <v>0.22601660000000001</v>
      </c>
      <c r="N1924">
        <v>5.1083499999999997E-2</v>
      </c>
      <c r="O1924">
        <v>37</v>
      </c>
    </row>
    <row r="1925" spans="1:15">
      <c r="A1925" t="s">
        <v>54</v>
      </c>
      <c r="B1925" s="34">
        <v>39994</v>
      </c>
      <c r="C1925">
        <v>4</v>
      </c>
      <c r="D1925">
        <v>0.8057434</v>
      </c>
      <c r="E1925">
        <v>0.95700090000000004</v>
      </c>
      <c r="F1925">
        <v>-0.15125759999999999</v>
      </c>
      <c r="G1925">
        <v>83.5</v>
      </c>
      <c r="H1925">
        <v>-0.44090950000000001</v>
      </c>
      <c r="I1925">
        <v>-0.26978079999999999</v>
      </c>
      <c r="J1925">
        <v>-0.15125759999999999</v>
      </c>
      <c r="K1925">
        <v>-3.2734300000000001E-2</v>
      </c>
      <c r="L1925">
        <v>0.1383943</v>
      </c>
      <c r="M1925">
        <v>0.22601660000000001</v>
      </c>
      <c r="N1925">
        <v>5.1083499999999997E-2</v>
      </c>
      <c r="O1925">
        <v>37</v>
      </c>
    </row>
    <row r="1926" spans="1:15">
      <c r="A1926" t="s">
        <v>54</v>
      </c>
      <c r="B1926" s="34">
        <v>39994</v>
      </c>
      <c r="C1926">
        <v>5</v>
      </c>
      <c r="D1926">
        <v>0.73978010000000005</v>
      </c>
      <c r="E1926">
        <v>1.010661</v>
      </c>
      <c r="F1926">
        <v>-0.27088139999999999</v>
      </c>
      <c r="G1926">
        <v>83.5</v>
      </c>
      <c r="H1926">
        <v>-0.56053330000000001</v>
      </c>
      <c r="I1926">
        <v>-0.38940459999999999</v>
      </c>
      <c r="J1926">
        <v>-0.27088139999999999</v>
      </c>
      <c r="K1926">
        <v>-0.1523581</v>
      </c>
      <c r="L1926">
        <v>1.8770499999999999E-2</v>
      </c>
      <c r="M1926">
        <v>0.22601660000000001</v>
      </c>
      <c r="N1926">
        <v>5.1083499999999997E-2</v>
      </c>
      <c r="O1926">
        <v>37</v>
      </c>
    </row>
    <row r="1927" spans="1:15">
      <c r="A1927" t="s">
        <v>54</v>
      </c>
      <c r="B1927" s="34">
        <v>39994</v>
      </c>
      <c r="C1927">
        <v>6</v>
      </c>
      <c r="D1927">
        <v>0.63244739999999999</v>
      </c>
      <c r="E1927">
        <v>0.90257050000000005</v>
      </c>
      <c r="F1927">
        <v>-0.270123</v>
      </c>
      <c r="G1927">
        <v>82.5</v>
      </c>
      <c r="H1927">
        <v>-0.55977489999999996</v>
      </c>
      <c r="I1927">
        <v>-0.3886462</v>
      </c>
      <c r="J1927">
        <v>-0.270123</v>
      </c>
      <c r="K1927">
        <v>-0.15159980000000001</v>
      </c>
      <c r="L1927">
        <v>1.9528899999999998E-2</v>
      </c>
      <c r="M1927">
        <v>0.22601660000000001</v>
      </c>
      <c r="N1927">
        <v>5.1083499999999997E-2</v>
      </c>
      <c r="O1927">
        <v>37</v>
      </c>
    </row>
    <row r="1928" spans="1:15">
      <c r="A1928" t="s">
        <v>54</v>
      </c>
      <c r="B1928" s="34">
        <v>39994</v>
      </c>
      <c r="C1928">
        <v>7</v>
      </c>
      <c r="D1928">
        <v>0.58335950000000003</v>
      </c>
      <c r="E1928">
        <v>0.85457369999999999</v>
      </c>
      <c r="F1928">
        <v>-0.27121420000000002</v>
      </c>
      <c r="G1928">
        <v>82</v>
      </c>
      <c r="H1928">
        <v>-0.56086610000000003</v>
      </c>
      <c r="I1928">
        <v>-0.38973740000000001</v>
      </c>
      <c r="J1928">
        <v>-0.27121420000000002</v>
      </c>
      <c r="K1928">
        <v>-0.15269089999999999</v>
      </c>
      <c r="L1928">
        <v>1.8437700000000001E-2</v>
      </c>
      <c r="M1928">
        <v>0.22601660000000001</v>
      </c>
      <c r="N1928">
        <v>5.1083499999999997E-2</v>
      </c>
      <c r="O1928">
        <v>37</v>
      </c>
    </row>
    <row r="1929" spans="1:15">
      <c r="A1929" t="s">
        <v>54</v>
      </c>
      <c r="B1929" s="34">
        <v>39994</v>
      </c>
      <c r="C1929">
        <v>8</v>
      </c>
      <c r="D1929">
        <v>1.1040380000000001</v>
      </c>
      <c r="E1929">
        <v>1.258149</v>
      </c>
      <c r="F1929">
        <v>-0.15411069999999999</v>
      </c>
      <c r="G1929">
        <v>83</v>
      </c>
      <c r="H1929">
        <v>-0.44376260000000001</v>
      </c>
      <c r="I1929">
        <v>-0.27263389999999998</v>
      </c>
      <c r="J1929">
        <v>-0.15411069999999999</v>
      </c>
      <c r="K1929">
        <v>-3.5587399999999998E-2</v>
      </c>
      <c r="L1929">
        <v>0.1355412</v>
      </c>
      <c r="M1929">
        <v>0.22601660000000001</v>
      </c>
      <c r="N1929">
        <v>5.1083499999999997E-2</v>
      </c>
      <c r="O1929">
        <v>37</v>
      </c>
    </row>
    <row r="1930" spans="1:15">
      <c r="A1930" t="s">
        <v>54</v>
      </c>
      <c r="B1930" s="34">
        <v>39994</v>
      </c>
      <c r="C1930">
        <v>9</v>
      </c>
      <c r="D1930">
        <v>1.9083220000000001</v>
      </c>
      <c r="E1930">
        <v>1.8108230000000001</v>
      </c>
      <c r="F1930">
        <v>9.7499199999999994E-2</v>
      </c>
      <c r="G1930">
        <v>85</v>
      </c>
      <c r="H1930">
        <v>-0.19215270000000001</v>
      </c>
      <c r="I1930">
        <v>-2.1024000000000001E-2</v>
      </c>
      <c r="J1930">
        <v>9.7499199999999994E-2</v>
      </c>
      <c r="K1930">
        <v>0.2160224</v>
      </c>
      <c r="L1930">
        <v>0.38715110000000003</v>
      </c>
      <c r="M1930">
        <v>0.22601660000000001</v>
      </c>
      <c r="N1930">
        <v>5.1083499999999997E-2</v>
      </c>
      <c r="O1930">
        <v>37</v>
      </c>
    </row>
    <row r="1931" spans="1:15">
      <c r="A1931" t="s">
        <v>54</v>
      </c>
      <c r="B1931" s="34">
        <v>39994</v>
      </c>
      <c r="C1931">
        <v>10</v>
      </c>
      <c r="D1931">
        <v>2.4943089999999999</v>
      </c>
      <c r="E1931">
        <v>2.3578049999999999</v>
      </c>
      <c r="F1931">
        <v>0.1365044</v>
      </c>
      <c r="G1931">
        <v>87.5</v>
      </c>
      <c r="H1931">
        <v>-0.15314749999999999</v>
      </c>
      <c r="I1931">
        <v>1.7981199999999999E-2</v>
      </c>
      <c r="J1931">
        <v>0.1365044</v>
      </c>
      <c r="K1931">
        <v>0.25502770000000002</v>
      </c>
      <c r="L1931">
        <v>0.42615629999999999</v>
      </c>
      <c r="M1931">
        <v>0.22601660000000001</v>
      </c>
      <c r="N1931">
        <v>5.1083499999999997E-2</v>
      </c>
      <c r="O1931">
        <v>37</v>
      </c>
    </row>
    <row r="1932" spans="1:15">
      <c r="A1932" t="s">
        <v>54</v>
      </c>
      <c r="B1932" s="34">
        <v>39994</v>
      </c>
      <c r="C1932">
        <v>11</v>
      </c>
      <c r="D1932">
        <v>2.8709639999999998</v>
      </c>
      <c r="E1932">
        <v>2.7418999999999998</v>
      </c>
      <c r="F1932">
        <v>0.12906380000000001</v>
      </c>
      <c r="G1932">
        <v>90.5</v>
      </c>
      <c r="H1932">
        <v>-0.16058810000000001</v>
      </c>
      <c r="I1932">
        <v>1.0540600000000001E-2</v>
      </c>
      <c r="J1932">
        <v>0.12906380000000001</v>
      </c>
      <c r="K1932">
        <v>0.247587</v>
      </c>
      <c r="L1932">
        <v>0.41871570000000002</v>
      </c>
      <c r="M1932">
        <v>0.22601660000000001</v>
      </c>
      <c r="N1932">
        <v>5.1083499999999997E-2</v>
      </c>
      <c r="O1932">
        <v>37</v>
      </c>
    </row>
    <row r="1933" spans="1:15">
      <c r="A1933" t="s">
        <v>54</v>
      </c>
      <c r="B1933" s="34">
        <v>39994</v>
      </c>
      <c r="C1933">
        <v>12</v>
      </c>
      <c r="D1933">
        <v>3.1202610000000002</v>
      </c>
      <c r="E1933">
        <v>3.1065870000000002</v>
      </c>
      <c r="F1933">
        <v>1.3674E-2</v>
      </c>
      <c r="G1933">
        <v>94</v>
      </c>
      <c r="H1933">
        <v>-0.2759778</v>
      </c>
      <c r="I1933">
        <v>-0.1048492</v>
      </c>
      <c r="J1933">
        <v>1.3674E-2</v>
      </c>
      <c r="K1933">
        <v>0.13219719999999999</v>
      </c>
      <c r="L1933">
        <v>0.30332599999999998</v>
      </c>
      <c r="M1933">
        <v>0.22601660000000001</v>
      </c>
      <c r="N1933">
        <v>5.1083499999999997E-2</v>
      </c>
      <c r="O1933">
        <v>37</v>
      </c>
    </row>
    <row r="1934" spans="1:15">
      <c r="A1934" t="s">
        <v>54</v>
      </c>
      <c r="B1934" s="34">
        <v>39994</v>
      </c>
      <c r="C1934">
        <v>13</v>
      </c>
      <c r="D1934">
        <v>3.192037</v>
      </c>
      <c r="E1934">
        <v>3.1825909999999999</v>
      </c>
      <c r="F1934">
        <v>9.4464000000000006E-3</v>
      </c>
      <c r="G1934">
        <v>96.5</v>
      </c>
      <c r="H1934">
        <v>-0.2802055</v>
      </c>
      <c r="I1934">
        <v>-0.1090769</v>
      </c>
      <c r="J1934">
        <v>9.4464000000000006E-3</v>
      </c>
      <c r="K1934">
        <v>0.12796959999999999</v>
      </c>
      <c r="L1934">
        <v>0.29909829999999998</v>
      </c>
      <c r="M1934">
        <v>0.22601660000000001</v>
      </c>
      <c r="N1934">
        <v>5.1083499999999997E-2</v>
      </c>
      <c r="O1934">
        <v>37</v>
      </c>
    </row>
    <row r="1935" spans="1:15">
      <c r="A1935" t="s">
        <v>54</v>
      </c>
      <c r="B1935" s="34">
        <v>39994</v>
      </c>
      <c r="C1935">
        <v>14</v>
      </c>
      <c r="D1935">
        <v>3.3814220000000001</v>
      </c>
      <c r="E1935">
        <v>3.2027679999999998</v>
      </c>
      <c r="F1935">
        <v>0.17865439999999999</v>
      </c>
      <c r="G1935">
        <v>99</v>
      </c>
      <c r="H1935">
        <v>-0.1109975</v>
      </c>
      <c r="I1935">
        <v>6.0131200000000003E-2</v>
      </c>
      <c r="J1935">
        <v>0.17865439999999999</v>
      </c>
      <c r="K1935">
        <v>0.29717759999999999</v>
      </c>
      <c r="L1935">
        <v>0.46830630000000001</v>
      </c>
      <c r="M1935">
        <v>0.22601660000000001</v>
      </c>
      <c r="N1935">
        <v>5.1083499999999997E-2</v>
      </c>
      <c r="O1935">
        <v>37</v>
      </c>
    </row>
    <row r="1936" spans="1:15">
      <c r="A1936" t="s">
        <v>54</v>
      </c>
      <c r="B1936" s="34">
        <v>39994</v>
      </c>
      <c r="C1936">
        <v>15</v>
      </c>
      <c r="D1936">
        <v>3.4249149999999999</v>
      </c>
      <c r="E1936">
        <v>2.9960499999999999</v>
      </c>
      <c r="F1936">
        <v>0.4288653</v>
      </c>
      <c r="G1936">
        <v>101</v>
      </c>
      <c r="H1936">
        <v>0.13921339999999999</v>
      </c>
      <c r="I1936">
        <v>0.31034210000000001</v>
      </c>
      <c r="J1936">
        <v>0.4288653</v>
      </c>
      <c r="K1936">
        <v>0.5473886</v>
      </c>
      <c r="L1936">
        <v>0.71851719999999997</v>
      </c>
      <c r="M1936">
        <v>0.22601660000000001</v>
      </c>
      <c r="N1936">
        <v>5.1083499999999997E-2</v>
      </c>
      <c r="O1936">
        <v>37</v>
      </c>
    </row>
    <row r="1937" spans="1:15">
      <c r="A1937" t="s">
        <v>54</v>
      </c>
      <c r="B1937" s="34">
        <v>39994</v>
      </c>
      <c r="C1937">
        <v>16</v>
      </c>
      <c r="D1937">
        <v>3.401713</v>
      </c>
      <c r="E1937">
        <v>2.8122280000000002</v>
      </c>
      <c r="F1937">
        <v>0.58948469999999997</v>
      </c>
      <c r="G1937">
        <v>102</v>
      </c>
      <c r="H1937">
        <v>0.29983280000000001</v>
      </c>
      <c r="I1937">
        <v>0.47096149999999998</v>
      </c>
      <c r="J1937">
        <v>0.58948469999999997</v>
      </c>
      <c r="K1937">
        <v>0.70800790000000002</v>
      </c>
      <c r="L1937">
        <v>0.87913660000000005</v>
      </c>
      <c r="M1937">
        <v>0.22601660000000001</v>
      </c>
      <c r="N1937">
        <v>5.1083499999999997E-2</v>
      </c>
      <c r="O1937">
        <v>37</v>
      </c>
    </row>
    <row r="1938" spans="1:15">
      <c r="A1938" t="s">
        <v>54</v>
      </c>
      <c r="B1938" s="34">
        <v>39994</v>
      </c>
      <c r="C1938">
        <v>17</v>
      </c>
      <c r="D1938">
        <v>3.2445879999999998</v>
      </c>
      <c r="E1938">
        <v>2.1590150000000001</v>
      </c>
      <c r="F1938">
        <v>1.0855729999999999</v>
      </c>
      <c r="G1938">
        <v>103.5</v>
      </c>
      <c r="H1938">
        <v>0.79592079999999998</v>
      </c>
      <c r="I1938">
        <v>0.96704950000000001</v>
      </c>
      <c r="J1938">
        <v>1.0855729999999999</v>
      </c>
      <c r="K1938">
        <v>1.2040960000000001</v>
      </c>
      <c r="L1938">
        <v>1.3752249999999999</v>
      </c>
      <c r="M1938">
        <v>0.22601660000000001</v>
      </c>
      <c r="N1938">
        <v>5.1083499999999997E-2</v>
      </c>
      <c r="O1938">
        <v>37</v>
      </c>
    </row>
    <row r="1939" spans="1:15">
      <c r="A1939" t="s">
        <v>54</v>
      </c>
      <c r="B1939" s="34">
        <v>39994</v>
      </c>
      <c r="C1939">
        <v>18</v>
      </c>
      <c r="D1939">
        <v>2.8345289999999999</v>
      </c>
      <c r="E1939">
        <v>1.742346</v>
      </c>
      <c r="F1939">
        <v>1.0921829999999999</v>
      </c>
      <c r="G1939">
        <v>103</v>
      </c>
      <c r="H1939">
        <v>0.8025312</v>
      </c>
      <c r="I1939">
        <v>0.97365990000000002</v>
      </c>
      <c r="J1939">
        <v>1.0921829999999999</v>
      </c>
      <c r="K1939">
        <v>1.2107060000000001</v>
      </c>
      <c r="L1939">
        <v>1.3818349999999999</v>
      </c>
      <c r="M1939">
        <v>0.22601660000000001</v>
      </c>
      <c r="N1939">
        <v>5.1083499999999997E-2</v>
      </c>
      <c r="O1939">
        <v>37</v>
      </c>
    </row>
    <row r="1940" spans="1:15">
      <c r="A1940" t="s">
        <v>54</v>
      </c>
      <c r="B1940" s="34">
        <v>39994</v>
      </c>
      <c r="C1940">
        <v>19</v>
      </c>
      <c r="D1940">
        <v>2.6369590000000001</v>
      </c>
      <c r="E1940">
        <v>2.6566869999999998</v>
      </c>
      <c r="F1940">
        <v>-1.9728699999999998E-2</v>
      </c>
      <c r="G1940">
        <v>102.5</v>
      </c>
      <c r="H1940">
        <v>-0.30938060000000001</v>
      </c>
      <c r="I1940">
        <v>-0.13825190000000001</v>
      </c>
      <c r="J1940">
        <v>-1.9728699999999998E-2</v>
      </c>
      <c r="K1940">
        <v>9.8794499999999993E-2</v>
      </c>
      <c r="L1940">
        <v>0.26992319999999997</v>
      </c>
      <c r="M1940">
        <v>0.22601660000000001</v>
      </c>
      <c r="N1940">
        <v>5.1083499999999997E-2</v>
      </c>
      <c r="O1940">
        <v>37</v>
      </c>
    </row>
    <row r="1941" spans="1:15">
      <c r="A1941" t="s">
        <v>54</v>
      </c>
      <c r="B1941" s="34">
        <v>39994</v>
      </c>
      <c r="C1941">
        <v>20</v>
      </c>
      <c r="D1941">
        <v>2.273755</v>
      </c>
      <c r="E1941">
        <v>2.00041</v>
      </c>
      <c r="F1941">
        <v>0.27334429999999998</v>
      </c>
      <c r="G1941">
        <v>100.5</v>
      </c>
      <c r="H1941">
        <v>-1.6307599999999998E-2</v>
      </c>
      <c r="I1941">
        <v>0.15482109999999999</v>
      </c>
      <c r="J1941">
        <v>0.27334429999999998</v>
      </c>
      <c r="K1941">
        <v>0.39186749999999998</v>
      </c>
      <c r="L1941">
        <v>0.56299619999999995</v>
      </c>
      <c r="M1941">
        <v>0.22601660000000001</v>
      </c>
      <c r="N1941">
        <v>5.1083499999999997E-2</v>
      </c>
      <c r="O1941">
        <v>37</v>
      </c>
    </row>
    <row r="1942" spans="1:15">
      <c r="A1942" t="s">
        <v>54</v>
      </c>
      <c r="B1942" s="34">
        <v>39994</v>
      </c>
      <c r="C1942">
        <v>21</v>
      </c>
      <c r="D1942">
        <v>2.046036</v>
      </c>
      <c r="E1942">
        <v>1.933314</v>
      </c>
      <c r="F1942">
        <v>0.1127213</v>
      </c>
      <c r="G1942">
        <v>97.5</v>
      </c>
      <c r="H1942">
        <v>-0.1769307</v>
      </c>
      <c r="I1942">
        <v>-5.8019999999999999E-3</v>
      </c>
      <c r="J1942">
        <v>0.1127213</v>
      </c>
      <c r="K1942">
        <v>0.23124449999999999</v>
      </c>
      <c r="L1942">
        <v>0.40237319999999999</v>
      </c>
      <c r="M1942">
        <v>0.22601660000000001</v>
      </c>
      <c r="N1942">
        <v>5.1083499999999997E-2</v>
      </c>
      <c r="O1942">
        <v>37</v>
      </c>
    </row>
    <row r="1943" spans="1:15">
      <c r="A1943" t="s">
        <v>54</v>
      </c>
      <c r="B1943" s="34">
        <v>39994</v>
      </c>
      <c r="C1943">
        <v>22</v>
      </c>
      <c r="D1943">
        <v>1.7638469999999999</v>
      </c>
      <c r="E1943">
        <v>1.7510760000000001</v>
      </c>
      <c r="F1943">
        <v>1.2771299999999999E-2</v>
      </c>
      <c r="G1943">
        <v>93</v>
      </c>
      <c r="H1943">
        <v>-0.27688059999999998</v>
      </c>
      <c r="I1943">
        <v>-0.1057519</v>
      </c>
      <c r="J1943">
        <v>1.2771299999999999E-2</v>
      </c>
      <c r="K1943">
        <v>0.13129450000000001</v>
      </c>
      <c r="L1943">
        <v>0.3024232</v>
      </c>
      <c r="M1943">
        <v>0.22601660000000001</v>
      </c>
      <c r="N1943">
        <v>5.1083499999999997E-2</v>
      </c>
      <c r="O1943">
        <v>37</v>
      </c>
    </row>
    <row r="1944" spans="1:15">
      <c r="A1944" t="s">
        <v>54</v>
      </c>
      <c r="B1944" s="34">
        <v>39994</v>
      </c>
      <c r="C1944">
        <v>23</v>
      </c>
      <c r="D1944">
        <v>1.5262849999999999</v>
      </c>
      <c r="E1944">
        <v>1.485695</v>
      </c>
      <c r="F1944">
        <v>4.05902E-2</v>
      </c>
      <c r="G1944">
        <v>88</v>
      </c>
      <c r="H1944">
        <v>-0.2490617</v>
      </c>
      <c r="I1944">
        <v>-7.7933100000000005E-2</v>
      </c>
      <c r="J1944">
        <v>4.05902E-2</v>
      </c>
      <c r="K1944">
        <v>0.15911339999999999</v>
      </c>
      <c r="L1944">
        <v>0.33024209999999998</v>
      </c>
      <c r="M1944">
        <v>0.22601660000000001</v>
      </c>
      <c r="N1944">
        <v>5.1083499999999997E-2</v>
      </c>
      <c r="O1944">
        <v>37</v>
      </c>
    </row>
    <row r="1945" spans="1:15">
      <c r="A1945" t="s">
        <v>54</v>
      </c>
      <c r="B1945" s="34">
        <v>39994</v>
      </c>
      <c r="C1945">
        <v>24</v>
      </c>
      <c r="D1945">
        <v>1.347227</v>
      </c>
      <c r="E1945">
        <v>1.2588649999999999</v>
      </c>
      <c r="F1945">
        <v>8.8361899999999993E-2</v>
      </c>
      <c r="G1945">
        <v>86</v>
      </c>
      <c r="H1945">
        <v>-0.20129</v>
      </c>
      <c r="I1945">
        <v>-3.0161299999999999E-2</v>
      </c>
      <c r="J1945">
        <v>8.8361899999999993E-2</v>
      </c>
      <c r="K1945">
        <v>0.20688509999999999</v>
      </c>
      <c r="L1945">
        <v>0.37801380000000001</v>
      </c>
      <c r="M1945">
        <v>0.22601660000000001</v>
      </c>
      <c r="N1945">
        <v>5.1083499999999997E-2</v>
      </c>
      <c r="O1945">
        <v>37</v>
      </c>
    </row>
    <row r="1946" spans="1:15">
      <c r="A1946" t="s">
        <v>54</v>
      </c>
      <c r="B1946" s="34">
        <v>40007</v>
      </c>
      <c r="C1946">
        <v>1</v>
      </c>
      <c r="D1946">
        <v>1.203708</v>
      </c>
      <c r="E1946">
        <v>1.1908300000000001</v>
      </c>
      <c r="F1946">
        <v>1.2877599999999999E-2</v>
      </c>
      <c r="G1946">
        <v>81</v>
      </c>
      <c r="H1946">
        <v>-0.27677429999999997</v>
      </c>
      <c r="I1946">
        <v>-0.10564560000000001</v>
      </c>
      <c r="J1946">
        <v>1.2877599999999999E-2</v>
      </c>
      <c r="K1946">
        <v>0.13140080000000001</v>
      </c>
      <c r="L1946">
        <v>0.30252950000000001</v>
      </c>
      <c r="M1946">
        <v>0.22601660000000001</v>
      </c>
      <c r="N1946">
        <v>5.1083499999999997E-2</v>
      </c>
      <c r="O1946">
        <v>37</v>
      </c>
    </row>
    <row r="1947" spans="1:15">
      <c r="A1947" t="s">
        <v>54</v>
      </c>
      <c r="B1947" s="34">
        <v>40007</v>
      </c>
      <c r="C1947">
        <v>2</v>
      </c>
      <c r="D1947">
        <v>1.1159559999999999</v>
      </c>
      <c r="E1947">
        <v>1.0267919999999999</v>
      </c>
      <c r="F1947">
        <v>8.9163599999999996E-2</v>
      </c>
      <c r="G1947">
        <v>77.5</v>
      </c>
      <c r="H1947">
        <v>-0.20048830000000001</v>
      </c>
      <c r="I1947">
        <v>-2.93596E-2</v>
      </c>
      <c r="J1947">
        <v>8.9163599999999996E-2</v>
      </c>
      <c r="K1947">
        <v>0.2076868</v>
      </c>
      <c r="L1947">
        <v>0.37881550000000003</v>
      </c>
      <c r="M1947">
        <v>0.22601660000000001</v>
      </c>
      <c r="N1947">
        <v>5.1083499999999997E-2</v>
      </c>
      <c r="O1947">
        <v>37</v>
      </c>
    </row>
    <row r="1948" spans="1:15">
      <c r="A1948" t="s">
        <v>54</v>
      </c>
      <c r="B1948" s="34">
        <v>40007</v>
      </c>
      <c r="C1948">
        <v>3</v>
      </c>
      <c r="D1948">
        <v>1.054845</v>
      </c>
      <c r="E1948">
        <v>0.96386110000000003</v>
      </c>
      <c r="F1948">
        <v>9.0983800000000004E-2</v>
      </c>
      <c r="G1948">
        <v>75.5</v>
      </c>
      <c r="H1948">
        <v>-0.19866809999999999</v>
      </c>
      <c r="I1948">
        <v>-2.7539399999999999E-2</v>
      </c>
      <c r="J1948">
        <v>9.0983800000000004E-2</v>
      </c>
      <c r="K1948">
        <v>0.209507</v>
      </c>
      <c r="L1948">
        <v>0.38063570000000002</v>
      </c>
      <c r="M1948">
        <v>0.22601660000000001</v>
      </c>
      <c r="N1948">
        <v>5.1083499999999997E-2</v>
      </c>
      <c r="O1948">
        <v>37</v>
      </c>
    </row>
    <row r="1949" spans="1:15">
      <c r="A1949" t="s">
        <v>54</v>
      </c>
      <c r="B1949" s="34">
        <v>40007</v>
      </c>
      <c r="C1949">
        <v>4</v>
      </c>
      <c r="D1949">
        <v>1.003598</v>
      </c>
      <c r="E1949">
        <v>0.9061574</v>
      </c>
      <c r="F1949">
        <v>9.7440799999999994E-2</v>
      </c>
      <c r="G1949">
        <v>74</v>
      </c>
      <c r="H1949">
        <v>-0.1922111</v>
      </c>
      <c r="I1949">
        <v>-2.1082400000000001E-2</v>
      </c>
      <c r="J1949">
        <v>9.7440799999999994E-2</v>
      </c>
      <c r="K1949">
        <v>0.21596399999999999</v>
      </c>
      <c r="L1949">
        <v>0.38709270000000001</v>
      </c>
      <c r="M1949">
        <v>0.22601660000000001</v>
      </c>
      <c r="N1949">
        <v>5.1083499999999997E-2</v>
      </c>
      <c r="O1949">
        <v>37</v>
      </c>
    </row>
    <row r="1950" spans="1:15">
      <c r="A1950" t="s">
        <v>54</v>
      </c>
      <c r="B1950" s="34">
        <v>40007</v>
      </c>
      <c r="C1950">
        <v>5</v>
      </c>
      <c r="D1950">
        <v>0.96487440000000002</v>
      </c>
      <c r="E1950">
        <v>0.87545269999999997</v>
      </c>
      <c r="F1950">
        <v>8.9421700000000007E-2</v>
      </c>
      <c r="G1950">
        <v>72</v>
      </c>
      <c r="H1950">
        <v>-0.2002302</v>
      </c>
      <c r="I1950">
        <v>-2.9101499999999999E-2</v>
      </c>
      <c r="J1950">
        <v>8.9421700000000007E-2</v>
      </c>
      <c r="K1950">
        <v>0.20794499999999999</v>
      </c>
      <c r="L1950">
        <v>0.37907360000000001</v>
      </c>
      <c r="M1950">
        <v>0.22601660000000001</v>
      </c>
      <c r="N1950">
        <v>5.1083499999999997E-2</v>
      </c>
      <c r="O1950">
        <v>37</v>
      </c>
    </row>
    <row r="1951" spans="1:15">
      <c r="A1951" t="s">
        <v>54</v>
      </c>
      <c r="B1951" s="34">
        <v>40007</v>
      </c>
      <c r="C1951">
        <v>6</v>
      </c>
      <c r="D1951">
        <v>0.92009399999999997</v>
      </c>
      <c r="E1951">
        <v>0.89549599999999996</v>
      </c>
      <c r="F1951">
        <v>2.4598100000000001E-2</v>
      </c>
      <c r="G1951">
        <v>70</v>
      </c>
      <c r="H1951">
        <v>-0.26505380000000001</v>
      </c>
      <c r="I1951">
        <v>-9.39252E-2</v>
      </c>
      <c r="J1951">
        <v>2.4598100000000001E-2</v>
      </c>
      <c r="K1951">
        <v>0.14312130000000001</v>
      </c>
      <c r="L1951">
        <v>0.31424999999999997</v>
      </c>
      <c r="M1951">
        <v>0.22601660000000001</v>
      </c>
      <c r="N1951">
        <v>5.1083499999999997E-2</v>
      </c>
      <c r="O1951">
        <v>37</v>
      </c>
    </row>
    <row r="1952" spans="1:15">
      <c r="A1952" t="s">
        <v>54</v>
      </c>
      <c r="B1952" s="34">
        <v>40007</v>
      </c>
      <c r="C1952">
        <v>7</v>
      </c>
      <c r="D1952">
        <v>0.89433770000000001</v>
      </c>
      <c r="E1952">
        <v>0.85527370000000003</v>
      </c>
      <c r="F1952">
        <v>3.9063899999999999E-2</v>
      </c>
      <c r="G1952">
        <v>69</v>
      </c>
      <c r="H1952">
        <v>-0.25058799999999998</v>
      </c>
      <c r="I1952">
        <v>-7.9459299999999997E-2</v>
      </c>
      <c r="J1952">
        <v>3.9063899999999999E-2</v>
      </c>
      <c r="K1952">
        <v>0.15758720000000001</v>
      </c>
      <c r="L1952">
        <v>0.3287158</v>
      </c>
      <c r="M1952">
        <v>0.22601660000000001</v>
      </c>
      <c r="N1952">
        <v>5.1083499999999997E-2</v>
      </c>
      <c r="O1952">
        <v>37</v>
      </c>
    </row>
    <row r="1953" spans="1:15">
      <c r="A1953" t="s">
        <v>54</v>
      </c>
      <c r="B1953" s="34">
        <v>40007</v>
      </c>
      <c r="C1953">
        <v>8</v>
      </c>
      <c r="D1953">
        <v>1.170895</v>
      </c>
      <c r="E1953">
        <v>1.0838270000000001</v>
      </c>
      <c r="F1953">
        <v>8.7067000000000005E-2</v>
      </c>
      <c r="G1953">
        <v>72</v>
      </c>
      <c r="H1953">
        <v>-0.20258490000000001</v>
      </c>
      <c r="I1953">
        <v>-3.1456199999999997E-2</v>
      </c>
      <c r="J1953">
        <v>8.7067000000000005E-2</v>
      </c>
      <c r="K1953">
        <v>0.2055902</v>
      </c>
      <c r="L1953">
        <v>0.37671890000000002</v>
      </c>
      <c r="M1953">
        <v>0.22601660000000001</v>
      </c>
      <c r="N1953">
        <v>5.1083499999999997E-2</v>
      </c>
      <c r="O1953">
        <v>37</v>
      </c>
    </row>
    <row r="1954" spans="1:15">
      <c r="A1954" t="s">
        <v>54</v>
      </c>
      <c r="B1954" s="34">
        <v>40007</v>
      </c>
      <c r="C1954">
        <v>9</v>
      </c>
      <c r="D1954">
        <v>1.8102149999999999</v>
      </c>
      <c r="E1954">
        <v>1.5952109999999999</v>
      </c>
      <c r="F1954">
        <v>0.21500430000000001</v>
      </c>
      <c r="G1954">
        <v>76.5</v>
      </c>
      <c r="H1954">
        <v>-7.4647599999999995E-2</v>
      </c>
      <c r="I1954">
        <v>9.64811E-2</v>
      </c>
      <c r="J1954">
        <v>0.21500430000000001</v>
      </c>
      <c r="K1954">
        <v>0.33352759999999998</v>
      </c>
      <c r="L1954">
        <v>0.50465629999999995</v>
      </c>
      <c r="M1954">
        <v>0.22601660000000001</v>
      </c>
      <c r="N1954">
        <v>5.1083499999999997E-2</v>
      </c>
      <c r="O1954">
        <v>37</v>
      </c>
    </row>
    <row r="1955" spans="1:15">
      <c r="A1955" t="s">
        <v>54</v>
      </c>
      <c r="B1955" s="34">
        <v>40007</v>
      </c>
      <c r="C1955">
        <v>10</v>
      </c>
      <c r="D1955">
        <v>2.3542730000000001</v>
      </c>
      <c r="E1955">
        <v>2.2304550000000001</v>
      </c>
      <c r="F1955">
        <v>0.12381789999999999</v>
      </c>
      <c r="G1955">
        <v>78.5</v>
      </c>
      <c r="H1955">
        <v>-0.16583410000000001</v>
      </c>
      <c r="I1955">
        <v>5.2946E-3</v>
      </c>
      <c r="J1955">
        <v>0.12381789999999999</v>
      </c>
      <c r="K1955">
        <v>0.2423411</v>
      </c>
      <c r="L1955">
        <v>0.4134698</v>
      </c>
      <c r="M1955">
        <v>0.22601660000000001</v>
      </c>
      <c r="N1955">
        <v>5.1083499999999997E-2</v>
      </c>
      <c r="O1955">
        <v>37</v>
      </c>
    </row>
    <row r="1956" spans="1:15">
      <c r="A1956" t="s">
        <v>54</v>
      </c>
      <c r="B1956" s="34">
        <v>40007</v>
      </c>
      <c r="C1956">
        <v>11</v>
      </c>
      <c r="D1956">
        <v>2.623481</v>
      </c>
      <c r="E1956">
        <v>2.4865170000000001</v>
      </c>
      <c r="F1956">
        <v>0.13696369999999999</v>
      </c>
      <c r="G1956">
        <v>81.5</v>
      </c>
      <c r="H1956">
        <v>-0.1526882</v>
      </c>
      <c r="I1956">
        <v>1.8440499999999999E-2</v>
      </c>
      <c r="J1956">
        <v>0.13696369999999999</v>
      </c>
      <c r="K1956">
        <v>0.25548700000000002</v>
      </c>
      <c r="L1956">
        <v>0.42661569999999999</v>
      </c>
      <c r="M1956">
        <v>0.22601660000000001</v>
      </c>
      <c r="N1956">
        <v>5.1083499999999997E-2</v>
      </c>
      <c r="O1956">
        <v>37</v>
      </c>
    </row>
    <row r="1957" spans="1:15">
      <c r="A1957" t="s">
        <v>54</v>
      </c>
      <c r="B1957" s="34">
        <v>40007</v>
      </c>
      <c r="C1957">
        <v>12</v>
      </c>
      <c r="D1957">
        <v>2.7820369999999999</v>
      </c>
      <c r="E1957">
        <v>2.6617459999999999</v>
      </c>
      <c r="F1957">
        <v>0.12029040000000001</v>
      </c>
      <c r="G1957">
        <v>84.5</v>
      </c>
      <c r="H1957">
        <v>-0.1693615</v>
      </c>
      <c r="I1957">
        <v>1.7672E-3</v>
      </c>
      <c r="J1957">
        <v>0.12029040000000001</v>
      </c>
      <c r="K1957">
        <v>0.23881369999999999</v>
      </c>
      <c r="L1957">
        <v>0.40994229999999998</v>
      </c>
      <c r="M1957">
        <v>0.22601660000000001</v>
      </c>
      <c r="N1957">
        <v>5.1083499999999997E-2</v>
      </c>
      <c r="O1957">
        <v>37</v>
      </c>
    </row>
    <row r="1958" spans="1:15">
      <c r="A1958" t="s">
        <v>54</v>
      </c>
      <c r="B1958" s="34">
        <v>40007</v>
      </c>
      <c r="C1958">
        <v>13</v>
      </c>
      <c r="D1958">
        <v>2.875988</v>
      </c>
      <c r="E1958">
        <v>2.9756360000000002</v>
      </c>
      <c r="F1958">
        <v>-9.9648299999999995E-2</v>
      </c>
      <c r="G1958">
        <v>87.5</v>
      </c>
      <c r="H1958">
        <v>-0.38930019999999999</v>
      </c>
      <c r="I1958">
        <v>-0.21817149999999999</v>
      </c>
      <c r="J1958">
        <v>-9.9648299999999995E-2</v>
      </c>
      <c r="K1958">
        <v>1.8874999999999999E-2</v>
      </c>
      <c r="L1958">
        <v>0.19000359999999999</v>
      </c>
      <c r="M1958">
        <v>0.22601660000000001</v>
      </c>
      <c r="N1958">
        <v>5.1083499999999997E-2</v>
      </c>
      <c r="O1958">
        <v>37</v>
      </c>
    </row>
    <row r="1959" spans="1:15">
      <c r="A1959" t="s">
        <v>54</v>
      </c>
      <c r="B1959" s="34">
        <v>40007</v>
      </c>
      <c r="C1959">
        <v>14</v>
      </c>
      <c r="D1959">
        <v>2.9386399999999999</v>
      </c>
      <c r="E1959">
        <v>3.300138</v>
      </c>
      <c r="F1959">
        <v>-0.36149789999999998</v>
      </c>
      <c r="G1959">
        <v>89.5</v>
      </c>
      <c r="H1959">
        <v>-0.65114989999999995</v>
      </c>
      <c r="I1959">
        <v>-0.48002109999999998</v>
      </c>
      <c r="J1959">
        <v>-0.36149789999999998</v>
      </c>
      <c r="K1959">
        <v>-0.24297469999999999</v>
      </c>
      <c r="L1959">
        <v>-7.1845999999999993E-2</v>
      </c>
      <c r="M1959">
        <v>0.22601660000000001</v>
      </c>
      <c r="N1959">
        <v>5.1083499999999997E-2</v>
      </c>
      <c r="O1959">
        <v>37</v>
      </c>
    </row>
    <row r="1960" spans="1:15">
      <c r="A1960" t="s">
        <v>54</v>
      </c>
      <c r="B1960" s="34">
        <v>40007</v>
      </c>
      <c r="C1960">
        <v>15</v>
      </c>
      <c r="D1960">
        <v>2.9893019999999999</v>
      </c>
      <c r="E1960">
        <v>2.3292449999999998</v>
      </c>
      <c r="F1960">
        <v>0.66005720000000001</v>
      </c>
      <c r="G1960">
        <v>91.5</v>
      </c>
      <c r="H1960">
        <v>0.37040529999999999</v>
      </c>
      <c r="I1960">
        <v>0.54153399999999996</v>
      </c>
      <c r="J1960">
        <v>0.66005720000000001</v>
      </c>
      <c r="K1960">
        <v>0.77858050000000001</v>
      </c>
      <c r="L1960">
        <v>0.94970920000000003</v>
      </c>
      <c r="M1960">
        <v>0.22601660000000001</v>
      </c>
      <c r="N1960">
        <v>5.1083499999999997E-2</v>
      </c>
      <c r="O1960">
        <v>37</v>
      </c>
    </row>
    <row r="1961" spans="1:15">
      <c r="A1961" t="s">
        <v>54</v>
      </c>
      <c r="B1961" s="34">
        <v>40007</v>
      </c>
      <c r="C1961">
        <v>16</v>
      </c>
      <c r="D1961">
        <v>3.0332680000000001</v>
      </c>
      <c r="E1961">
        <v>2.3871120000000001</v>
      </c>
      <c r="F1961">
        <v>0.64615579999999995</v>
      </c>
      <c r="G1961">
        <v>93</v>
      </c>
      <c r="H1961">
        <v>0.35650389999999998</v>
      </c>
      <c r="I1961">
        <v>0.52763260000000001</v>
      </c>
      <c r="J1961">
        <v>0.64615579999999995</v>
      </c>
      <c r="K1961">
        <v>0.76467909999999994</v>
      </c>
      <c r="L1961">
        <v>0.93580779999999997</v>
      </c>
      <c r="M1961">
        <v>0.22601660000000001</v>
      </c>
      <c r="N1961">
        <v>5.1083499999999997E-2</v>
      </c>
      <c r="O1961">
        <v>37</v>
      </c>
    </row>
    <row r="1962" spans="1:15">
      <c r="A1962" t="s">
        <v>54</v>
      </c>
      <c r="B1962" s="34">
        <v>40007</v>
      </c>
      <c r="C1962">
        <v>17</v>
      </c>
      <c r="D1962">
        <v>2.9097149999999998</v>
      </c>
      <c r="E1962">
        <v>2.1883680000000001</v>
      </c>
      <c r="F1962">
        <v>0.72134699999999996</v>
      </c>
      <c r="G1962">
        <v>94</v>
      </c>
      <c r="H1962">
        <v>0.4316951</v>
      </c>
      <c r="I1962">
        <v>0.60282369999999996</v>
      </c>
      <c r="J1962">
        <v>0.72134699999999996</v>
      </c>
      <c r="K1962">
        <v>0.83987020000000001</v>
      </c>
      <c r="L1962">
        <v>1.010999</v>
      </c>
      <c r="M1962">
        <v>0.22601660000000001</v>
      </c>
      <c r="N1962">
        <v>5.1083499999999997E-2</v>
      </c>
      <c r="O1962">
        <v>37</v>
      </c>
    </row>
    <row r="1963" spans="1:15">
      <c r="A1963" t="s">
        <v>54</v>
      </c>
      <c r="B1963" s="34">
        <v>40007</v>
      </c>
      <c r="C1963">
        <v>18</v>
      </c>
      <c r="D1963">
        <v>2.6399699999999999</v>
      </c>
      <c r="E1963">
        <v>1.840446</v>
      </c>
      <c r="F1963">
        <v>0.79952400000000001</v>
      </c>
      <c r="G1963">
        <v>95</v>
      </c>
      <c r="H1963">
        <v>0.50987210000000005</v>
      </c>
      <c r="I1963">
        <v>0.68100079999999996</v>
      </c>
      <c r="J1963">
        <v>0.79952400000000001</v>
      </c>
      <c r="K1963">
        <v>0.91804719999999995</v>
      </c>
      <c r="L1963">
        <v>1.0891759999999999</v>
      </c>
      <c r="M1963">
        <v>0.22601660000000001</v>
      </c>
      <c r="N1963">
        <v>5.1083499999999997E-2</v>
      </c>
      <c r="O1963">
        <v>37</v>
      </c>
    </row>
    <row r="1964" spans="1:15">
      <c r="A1964" t="s">
        <v>54</v>
      </c>
      <c r="B1964" s="34">
        <v>40007</v>
      </c>
      <c r="C1964">
        <v>19</v>
      </c>
      <c r="D1964">
        <v>2.382517</v>
      </c>
      <c r="E1964">
        <v>3.2095799999999999</v>
      </c>
      <c r="F1964">
        <v>-0.82706299999999999</v>
      </c>
      <c r="G1964">
        <v>95</v>
      </c>
      <c r="H1964">
        <v>-1.1167149999999999</v>
      </c>
      <c r="I1964">
        <v>-0.94558620000000004</v>
      </c>
      <c r="J1964">
        <v>-0.82706299999999999</v>
      </c>
      <c r="K1964">
        <v>-0.70853969999999999</v>
      </c>
      <c r="L1964">
        <v>-0.53741099999999997</v>
      </c>
      <c r="M1964">
        <v>0.22601660000000001</v>
      </c>
      <c r="N1964">
        <v>5.1083499999999997E-2</v>
      </c>
      <c r="O1964">
        <v>37</v>
      </c>
    </row>
    <row r="1965" spans="1:15">
      <c r="A1965" t="s">
        <v>54</v>
      </c>
      <c r="B1965" s="34">
        <v>40007</v>
      </c>
      <c r="C1965">
        <v>20</v>
      </c>
      <c r="D1965">
        <v>2.1692049999999998</v>
      </c>
      <c r="E1965">
        <v>2.0969790000000001</v>
      </c>
      <c r="F1965">
        <v>7.2225300000000006E-2</v>
      </c>
      <c r="G1965">
        <v>93.5</v>
      </c>
      <c r="H1965">
        <v>-0.2174266</v>
      </c>
      <c r="I1965">
        <v>-4.6297900000000003E-2</v>
      </c>
      <c r="J1965">
        <v>7.2225300000000006E-2</v>
      </c>
      <c r="K1965">
        <v>0.19074849999999999</v>
      </c>
      <c r="L1965">
        <v>0.36187720000000001</v>
      </c>
      <c r="M1965">
        <v>0.22601660000000001</v>
      </c>
      <c r="N1965">
        <v>5.1083499999999997E-2</v>
      </c>
      <c r="O1965">
        <v>37</v>
      </c>
    </row>
    <row r="1966" spans="1:15">
      <c r="A1966" t="s">
        <v>54</v>
      </c>
      <c r="B1966" s="34">
        <v>40007</v>
      </c>
      <c r="C1966">
        <v>21</v>
      </c>
      <c r="D1966">
        <v>2.0180750000000001</v>
      </c>
      <c r="E1966">
        <v>1.995023</v>
      </c>
      <c r="F1966">
        <v>2.3051599999999998E-2</v>
      </c>
      <c r="G1966">
        <v>91</v>
      </c>
      <c r="H1966">
        <v>-0.26660030000000001</v>
      </c>
      <c r="I1966">
        <v>-9.5471600000000004E-2</v>
      </c>
      <c r="J1966">
        <v>2.3051599999999998E-2</v>
      </c>
      <c r="K1966">
        <v>0.1415748</v>
      </c>
      <c r="L1966">
        <v>0.31270350000000002</v>
      </c>
      <c r="M1966">
        <v>0.22601660000000001</v>
      </c>
      <c r="N1966">
        <v>5.1083499999999997E-2</v>
      </c>
      <c r="O1966">
        <v>37</v>
      </c>
    </row>
    <row r="1967" spans="1:15">
      <c r="A1967" t="s">
        <v>54</v>
      </c>
      <c r="B1967" s="34">
        <v>40007</v>
      </c>
      <c r="C1967">
        <v>22</v>
      </c>
      <c r="D1967">
        <v>1.825915</v>
      </c>
      <c r="E1967">
        <v>1.865462</v>
      </c>
      <c r="F1967">
        <v>-3.9546600000000001E-2</v>
      </c>
      <c r="G1967">
        <v>88.5</v>
      </c>
      <c r="H1967">
        <v>-0.32919850000000001</v>
      </c>
      <c r="I1967">
        <v>-0.15806980000000001</v>
      </c>
      <c r="J1967">
        <v>-3.9546600000000001E-2</v>
      </c>
      <c r="K1967">
        <v>7.8976599999999994E-2</v>
      </c>
      <c r="L1967">
        <v>0.25010529999999997</v>
      </c>
      <c r="M1967">
        <v>0.22601660000000001</v>
      </c>
      <c r="N1967">
        <v>5.1083499999999997E-2</v>
      </c>
      <c r="O1967">
        <v>37</v>
      </c>
    </row>
    <row r="1968" spans="1:15">
      <c r="A1968" t="s">
        <v>54</v>
      </c>
      <c r="B1968" s="34">
        <v>40007</v>
      </c>
      <c r="C1968">
        <v>23</v>
      </c>
      <c r="D1968">
        <v>1.682661</v>
      </c>
      <c r="E1968">
        <v>1.6272740000000001</v>
      </c>
      <c r="F1968">
        <v>5.53873E-2</v>
      </c>
      <c r="G1968">
        <v>86</v>
      </c>
      <c r="H1968">
        <v>-0.23426459999999999</v>
      </c>
      <c r="I1968">
        <v>-6.3135899999999995E-2</v>
      </c>
      <c r="J1968">
        <v>5.53873E-2</v>
      </c>
      <c r="K1968">
        <v>0.1739105</v>
      </c>
      <c r="L1968">
        <v>0.34503919999999999</v>
      </c>
      <c r="M1968">
        <v>0.22601660000000001</v>
      </c>
      <c r="N1968">
        <v>5.1083499999999997E-2</v>
      </c>
      <c r="O1968">
        <v>37</v>
      </c>
    </row>
    <row r="1969" spans="1:15">
      <c r="A1969" t="s">
        <v>54</v>
      </c>
      <c r="B1969" s="34">
        <v>40007</v>
      </c>
      <c r="C1969">
        <v>24</v>
      </c>
      <c r="D1969">
        <v>1.4871110000000001</v>
      </c>
      <c r="E1969">
        <v>1.373712</v>
      </c>
      <c r="F1969">
        <v>0.1133995</v>
      </c>
      <c r="G1969">
        <v>83</v>
      </c>
      <c r="H1969">
        <v>-0.1762524</v>
      </c>
      <c r="I1969">
        <v>-5.1237000000000001E-3</v>
      </c>
      <c r="J1969">
        <v>0.1133995</v>
      </c>
      <c r="K1969">
        <v>0.23192270000000001</v>
      </c>
      <c r="L1969">
        <v>0.4030514</v>
      </c>
      <c r="M1969">
        <v>0.22601660000000001</v>
      </c>
      <c r="N1969">
        <v>5.1083499999999997E-2</v>
      </c>
      <c r="O1969">
        <v>37</v>
      </c>
    </row>
    <row r="1970" spans="1:15">
      <c r="A1970" t="s">
        <v>54</v>
      </c>
      <c r="B1970" s="34">
        <v>40008</v>
      </c>
      <c r="C1970">
        <v>1</v>
      </c>
      <c r="D1970">
        <v>1.205249</v>
      </c>
      <c r="E1970">
        <v>1.185794</v>
      </c>
      <c r="F1970">
        <v>1.9455500000000001E-2</v>
      </c>
      <c r="G1970">
        <v>80.5</v>
      </c>
      <c r="H1970">
        <v>-0.2701964</v>
      </c>
      <c r="I1970">
        <v>-9.9067699999999995E-2</v>
      </c>
      <c r="J1970">
        <v>1.9455500000000001E-2</v>
      </c>
      <c r="K1970">
        <v>0.13797870000000001</v>
      </c>
      <c r="L1970">
        <v>0.30910739999999998</v>
      </c>
      <c r="M1970">
        <v>0.22601660000000001</v>
      </c>
      <c r="N1970">
        <v>5.1083499999999997E-2</v>
      </c>
      <c r="O1970">
        <v>37</v>
      </c>
    </row>
    <row r="1971" spans="1:15">
      <c r="A1971" t="s">
        <v>54</v>
      </c>
      <c r="B1971" s="34">
        <v>40008</v>
      </c>
      <c r="C1971">
        <v>2</v>
      </c>
      <c r="D1971">
        <v>1.116193</v>
      </c>
      <c r="E1971">
        <v>1.0264979999999999</v>
      </c>
      <c r="F1971">
        <v>8.9695300000000006E-2</v>
      </c>
      <c r="G1971">
        <v>78</v>
      </c>
      <c r="H1971">
        <v>-0.19995660000000001</v>
      </c>
      <c r="I1971">
        <v>-2.88279E-2</v>
      </c>
      <c r="J1971">
        <v>8.9695300000000006E-2</v>
      </c>
      <c r="K1971">
        <v>0.2082185</v>
      </c>
      <c r="L1971">
        <v>0.3793472</v>
      </c>
      <c r="M1971">
        <v>0.22601660000000001</v>
      </c>
      <c r="N1971">
        <v>5.1083499999999997E-2</v>
      </c>
      <c r="O1971">
        <v>37</v>
      </c>
    </row>
    <row r="1972" spans="1:15">
      <c r="A1972" t="s">
        <v>54</v>
      </c>
      <c r="B1972" s="34">
        <v>40008</v>
      </c>
      <c r="C1972">
        <v>3</v>
      </c>
      <c r="D1972">
        <v>1.054845</v>
      </c>
      <c r="E1972">
        <v>0.96020550000000005</v>
      </c>
      <c r="F1972">
        <v>9.4639399999999999E-2</v>
      </c>
      <c r="G1972">
        <v>75.5</v>
      </c>
      <c r="H1972">
        <v>-0.19501250000000001</v>
      </c>
      <c r="I1972">
        <v>-2.38838E-2</v>
      </c>
      <c r="J1972">
        <v>9.4639399999999999E-2</v>
      </c>
      <c r="K1972">
        <v>0.21316260000000001</v>
      </c>
      <c r="L1972">
        <v>0.3842913</v>
      </c>
      <c r="M1972">
        <v>0.22601660000000001</v>
      </c>
      <c r="N1972">
        <v>5.1083499999999997E-2</v>
      </c>
      <c r="O1972">
        <v>37</v>
      </c>
    </row>
    <row r="1973" spans="1:15">
      <c r="A1973" t="s">
        <v>54</v>
      </c>
      <c r="B1973" s="34">
        <v>40008</v>
      </c>
      <c r="C1973">
        <v>4</v>
      </c>
      <c r="D1973">
        <v>1.002454</v>
      </c>
      <c r="E1973">
        <v>0.90453779999999995</v>
      </c>
      <c r="F1973">
        <v>9.7915699999999994E-2</v>
      </c>
      <c r="G1973">
        <v>73.5</v>
      </c>
      <c r="H1973">
        <v>-0.1917362</v>
      </c>
      <c r="I1973">
        <v>-2.0607500000000001E-2</v>
      </c>
      <c r="J1973">
        <v>9.7915699999999994E-2</v>
      </c>
      <c r="K1973">
        <v>0.21643889999999999</v>
      </c>
      <c r="L1973">
        <v>0.38756760000000001</v>
      </c>
      <c r="M1973">
        <v>0.22601660000000001</v>
      </c>
      <c r="N1973">
        <v>5.1083499999999997E-2</v>
      </c>
      <c r="O1973">
        <v>37</v>
      </c>
    </row>
    <row r="1974" spans="1:15">
      <c r="A1974" t="s">
        <v>54</v>
      </c>
      <c r="B1974" s="34">
        <v>40008</v>
      </c>
      <c r="C1974">
        <v>5</v>
      </c>
      <c r="D1974">
        <v>0.97611599999999998</v>
      </c>
      <c r="E1974">
        <v>0.87212149999999999</v>
      </c>
      <c r="F1974">
        <v>0.1039945</v>
      </c>
      <c r="G1974">
        <v>72.5</v>
      </c>
      <c r="H1974">
        <v>-0.1856574</v>
      </c>
      <c r="I1974">
        <v>-1.45287E-2</v>
      </c>
      <c r="J1974">
        <v>0.1039945</v>
      </c>
      <c r="K1974">
        <v>0.22251770000000001</v>
      </c>
      <c r="L1974">
        <v>0.39364640000000001</v>
      </c>
      <c r="M1974">
        <v>0.22601660000000001</v>
      </c>
      <c r="N1974">
        <v>5.1083499999999997E-2</v>
      </c>
      <c r="O1974">
        <v>37</v>
      </c>
    </row>
    <row r="1975" spans="1:15">
      <c r="A1975" t="s">
        <v>54</v>
      </c>
      <c r="B1975" s="34">
        <v>40008</v>
      </c>
      <c r="C1975">
        <v>6</v>
      </c>
      <c r="D1975">
        <v>0.93995459999999997</v>
      </c>
      <c r="E1975">
        <v>0.88671520000000004</v>
      </c>
      <c r="F1975">
        <v>5.3239399999999999E-2</v>
      </c>
      <c r="G1975">
        <v>71</v>
      </c>
      <c r="H1975">
        <v>-0.2364125</v>
      </c>
      <c r="I1975">
        <v>-6.5283800000000003E-2</v>
      </c>
      <c r="J1975">
        <v>5.3239399999999999E-2</v>
      </c>
      <c r="K1975">
        <v>0.17176259999999999</v>
      </c>
      <c r="L1975">
        <v>0.34289130000000001</v>
      </c>
      <c r="M1975">
        <v>0.22601660000000001</v>
      </c>
      <c r="N1975">
        <v>5.1083499999999997E-2</v>
      </c>
      <c r="O1975">
        <v>37</v>
      </c>
    </row>
    <row r="1976" spans="1:15">
      <c r="A1976" t="s">
        <v>54</v>
      </c>
      <c r="B1976" s="34">
        <v>40008</v>
      </c>
      <c r="C1976">
        <v>7</v>
      </c>
      <c r="D1976">
        <v>0.90775939999999999</v>
      </c>
      <c r="E1976">
        <v>0.84915079999999998</v>
      </c>
      <c r="F1976">
        <v>5.8608500000000001E-2</v>
      </c>
      <c r="G1976">
        <v>73</v>
      </c>
      <c r="H1976">
        <v>-0.23104340000000001</v>
      </c>
      <c r="I1976">
        <v>-5.9914700000000001E-2</v>
      </c>
      <c r="J1976">
        <v>5.8608500000000001E-2</v>
      </c>
      <c r="K1976">
        <v>0.1771317</v>
      </c>
      <c r="L1976">
        <v>0.34826040000000003</v>
      </c>
      <c r="M1976">
        <v>0.22601660000000001</v>
      </c>
      <c r="N1976">
        <v>5.1083499999999997E-2</v>
      </c>
      <c r="O1976">
        <v>37</v>
      </c>
    </row>
    <row r="1977" spans="1:15">
      <c r="A1977" t="s">
        <v>54</v>
      </c>
      <c r="B1977" s="34">
        <v>40008</v>
      </c>
      <c r="C1977">
        <v>8</v>
      </c>
      <c r="D1977">
        <v>1.298576</v>
      </c>
      <c r="E1977">
        <v>1.2155480000000001</v>
      </c>
      <c r="F1977">
        <v>8.3027699999999996E-2</v>
      </c>
      <c r="G1977">
        <v>77.5</v>
      </c>
      <c r="H1977">
        <v>-0.20662420000000001</v>
      </c>
      <c r="I1977">
        <v>-3.5495499999999999E-2</v>
      </c>
      <c r="J1977">
        <v>8.3027699999999996E-2</v>
      </c>
      <c r="K1977">
        <v>0.20155090000000001</v>
      </c>
      <c r="L1977">
        <v>0.3726796</v>
      </c>
      <c r="M1977">
        <v>0.22601660000000001</v>
      </c>
      <c r="N1977">
        <v>5.1083499999999997E-2</v>
      </c>
      <c r="O1977">
        <v>37</v>
      </c>
    </row>
    <row r="1978" spans="1:15">
      <c r="A1978" t="s">
        <v>54</v>
      </c>
      <c r="B1978" s="34">
        <v>40008</v>
      </c>
      <c r="C1978">
        <v>9</v>
      </c>
      <c r="D1978">
        <v>2.0603370000000001</v>
      </c>
      <c r="E1978">
        <v>1.921721</v>
      </c>
      <c r="F1978">
        <v>0.13861660000000001</v>
      </c>
      <c r="G1978">
        <v>83.5</v>
      </c>
      <c r="H1978">
        <v>-0.15103530000000001</v>
      </c>
      <c r="I1978">
        <v>2.0093400000000001E-2</v>
      </c>
      <c r="J1978">
        <v>0.13861660000000001</v>
      </c>
      <c r="K1978">
        <v>0.25713979999999997</v>
      </c>
      <c r="L1978">
        <v>0.4282685</v>
      </c>
      <c r="M1978">
        <v>0.22601660000000001</v>
      </c>
      <c r="N1978">
        <v>5.1083499999999997E-2</v>
      </c>
      <c r="O1978">
        <v>37</v>
      </c>
    </row>
    <row r="1979" spans="1:15">
      <c r="A1979" t="s">
        <v>54</v>
      </c>
      <c r="B1979" s="34">
        <v>40008</v>
      </c>
      <c r="C1979">
        <v>10</v>
      </c>
      <c r="D1979">
        <v>2.677854</v>
      </c>
      <c r="E1979">
        <v>2.503085</v>
      </c>
      <c r="F1979">
        <v>0.17476939999999999</v>
      </c>
      <c r="G1979">
        <v>86</v>
      </c>
      <c r="H1979">
        <v>-0.1148825</v>
      </c>
      <c r="I1979">
        <v>5.62461E-2</v>
      </c>
      <c r="J1979">
        <v>0.17476939999999999</v>
      </c>
      <c r="K1979">
        <v>0.29329260000000001</v>
      </c>
      <c r="L1979">
        <v>0.46442129999999998</v>
      </c>
      <c r="M1979">
        <v>0.22601660000000001</v>
      </c>
      <c r="N1979">
        <v>5.1083499999999997E-2</v>
      </c>
      <c r="O1979">
        <v>37</v>
      </c>
    </row>
    <row r="1980" spans="1:15">
      <c r="A1980" t="s">
        <v>54</v>
      </c>
      <c r="B1980" s="34">
        <v>40008</v>
      </c>
      <c r="C1980">
        <v>11</v>
      </c>
      <c r="D1980">
        <v>3.0301999999999998</v>
      </c>
      <c r="E1980">
        <v>2.881691</v>
      </c>
      <c r="F1980">
        <v>0.1485088</v>
      </c>
      <c r="G1980">
        <v>89.5</v>
      </c>
      <c r="H1980">
        <v>-0.14114309999999999</v>
      </c>
      <c r="I1980">
        <v>2.9985600000000001E-2</v>
      </c>
      <c r="J1980">
        <v>0.1485088</v>
      </c>
      <c r="K1980">
        <v>0.26703209999999999</v>
      </c>
      <c r="L1980">
        <v>0.43816070000000001</v>
      </c>
      <c r="M1980">
        <v>0.22601660000000001</v>
      </c>
      <c r="N1980">
        <v>5.1083499999999997E-2</v>
      </c>
      <c r="O1980">
        <v>37</v>
      </c>
    </row>
    <row r="1981" spans="1:15">
      <c r="A1981" t="s">
        <v>54</v>
      </c>
      <c r="B1981" s="34">
        <v>40008</v>
      </c>
      <c r="C1981">
        <v>12</v>
      </c>
      <c r="D1981">
        <v>3.2305440000000001</v>
      </c>
      <c r="E1981">
        <v>3.1838769999999998</v>
      </c>
      <c r="F1981">
        <v>4.6666699999999998E-2</v>
      </c>
      <c r="G1981">
        <v>92.5</v>
      </c>
      <c r="H1981">
        <v>-0.24298520000000001</v>
      </c>
      <c r="I1981">
        <v>-7.1856500000000004E-2</v>
      </c>
      <c r="J1981">
        <v>4.6666699999999998E-2</v>
      </c>
      <c r="K1981">
        <v>0.1651899</v>
      </c>
      <c r="L1981">
        <v>0.33631860000000002</v>
      </c>
      <c r="M1981">
        <v>0.22601660000000001</v>
      </c>
      <c r="N1981">
        <v>5.1083499999999997E-2</v>
      </c>
      <c r="O1981">
        <v>37</v>
      </c>
    </row>
    <row r="1982" spans="1:15">
      <c r="A1982" t="s">
        <v>54</v>
      </c>
      <c r="B1982" s="34">
        <v>40008</v>
      </c>
      <c r="C1982">
        <v>13</v>
      </c>
      <c r="D1982">
        <v>3.278327</v>
      </c>
      <c r="E1982">
        <v>3.2531639999999999</v>
      </c>
      <c r="F1982">
        <v>2.5163000000000001E-2</v>
      </c>
      <c r="G1982">
        <v>94.5</v>
      </c>
      <c r="H1982">
        <v>-0.26448890000000003</v>
      </c>
      <c r="I1982">
        <v>-9.3360200000000004E-2</v>
      </c>
      <c r="J1982">
        <v>2.5163000000000001E-2</v>
      </c>
      <c r="K1982">
        <v>0.14368619999999999</v>
      </c>
      <c r="L1982">
        <v>0.31481490000000001</v>
      </c>
      <c r="M1982">
        <v>0.22601660000000001</v>
      </c>
      <c r="N1982">
        <v>5.1083499999999997E-2</v>
      </c>
      <c r="O1982">
        <v>37</v>
      </c>
    </row>
    <row r="1983" spans="1:15">
      <c r="A1983" t="s">
        <v>54</v>
      </c>
      <c r="B1983" s="34">
        <v>40008</v>
      </c>
      <c r="C1983">
        <v>14</v>
      </c>
      <c r="D1983">
        <v>3.3307440000000001</v>
      </c>
      <c r="E1983">
        <v>3.2727189999999999</v>
      </c>
      <c r="F1983">
        <v>5.8024699999999999E-2</v>
      </c>
      <c r="G1983">
        <v>95.5</v>
      </c>
      <c r="H1983">
        <v>-0.23162720000000001</v>
      </c>
      <c r="I1983">
        <v>-6.0498499999999997E-2</v>
      </c>
      <c r="J1983">
        <v>5.8024699999999999E-2</v>
      </c>
      <c r="K1983">
        <v>0.17654790000000001</v>
      </c>
      <c r="L1983">
        <v>0.3476766</v>
      </c>
      <c r="M1983">
        <v>0.22601660000000001</v>
      </c>
      <c r="N1983">
        <v>5.1083499999999997E-2</v>
      </c>
      <c r="O1983">
        <v>37</v>
      </c>
    </row>
    <row r="1984" spans="1:15">
      <c r="A1984" t="s">
        <v>54</v>
      </c>
      <c r="B1984" s="34">
        <v>40008</v>
      </c>
      <c r="C1984">
        <v>15</v>
      </c>
      <c r="D1984">
        <v>3.3106100000000001</v>
      </c>
      <c r="E1984">
        <v>2.75278</v>
      </c>
      <c r="F1984">
        <v>0.5578301</v>
      </c>
      <c r="G1984">
        <v>96.5</v>
      </c>
      <c r="H1984">
        <v>0.26817819999999998</v>
      </c>
      <c r="I1984">
        <v>0.4393069</v>
      </c>
      <c r="J1984">
        <v>0.5578301</v>
      </c>
      <c r="K1984">
        <v>0.67635330000000005</v>
      </c>
      <c r="L1984">
        <v>0.84748199999999996</v>
      </c>
      <c r="M1984">
        <v>0.22601660000000001</v>
      </c>
      <c r="N1984">
        <v>5.1083499999999997E-2</v>
      </c>
      <c r="O1984">
        <v>37</v>
      </c>
    </row>
    <row r="1985" spans="1:15">
      <c r="A1985" t="s">
        <v>54</v>
      </c>
      <c r="B1985" s="34">
        <v>40008</v>
      </c>
      <c r="C1985">
        <v>16</v>
      </c>
      <c r="D1985">
        <v>3.3720059999999998</v>
      </c>
      <c r="E1985">
        <v>2.6767509999999999</v>
      </c>
      <c r="F1985">
        <v>0.6952547</v>
      </c>
      <c r="G1985">
        <v>98.5</v>
      </c>
      <c r="H1985">
        <v>0.40560279999999999</v>
      </c>
      <c r="I1985">
        <v>0.57673140000000001</v>
      </c>
      <c r="J1985">
        <v>0.6952547</v>
      </c>
      <c r="K1985">
        <v>0.81377790000000005</v>
      </c>
      <c r="L1985">
        <v>0.98490659999999997</v>
      </c>
      <c r="M1985">
        <v>0.22601660000000001</v>
      </c>
      <c r="N1985">
        <v>5.1083499999999997E-2</v>
      </c>
      <c r="O1985">
        <v>37</v>
      </c>
    </row>
    <row r="1986" spans="1:15">
      <c r="A1986" t="s">
        <v>54</v>
      </c>
      <c r="B1986" s="34">
        <v>40008</v>
      </c>
      <c r="C1986">
        <v>17</v>
      </c>
      <c r="D1986">
        <v>3.2123689999999998</v>
      </c>
      <c r="E1986">
        <v>2.1489980000000002</v>
      </c>
      <c r="F1986">
        <v>1.0633710000000001</v>
      </c>
      <c r="G1986">
        <v>99.5</v>
      </c>
      <c r="H1986">
        <v>0.7737193</v>
      </c>
      <c r="I1986">
        <v>0.94484789999999996</v>
      </c>
      <c r="J1986">
        <v>1.0633710000000001</v>
      </c>
      <c r="K1986">
        <v>1.181894</v>
      </c>
      <c r="L1986">
        <v>1.3530230000000001</v>
      </c>
      <c r="M1986">
        <v>0.22601660000000001</v>
      </c>
      <c r="N1986">
        <v>5.1083499999999997E-2</v>
      </c>
      <c r="O1986">
        <v>37</v>
      </c>
    </row>
    <row r="1987" spans="1:15">
      <c r="A1987" t="s">
        <v>54</v>
      </c>
      <c r="B1987" s="34">
        <v>40008</v>
      </c>
      <c r="C1987">
        <v>18</v>
      </c>
      <c r="D1987">
        <v>2.8844259999999999</v>
      </c>
      <c r="E1987">
        <v>1.6986950000000001</v>
      </c>
      <c r="F1987">
        <v>1.1857310000000001</v>
      </c>
      <c r="G1987">
        <v>100</v>
      </c>
      <c r="H1987">
        <v>0.89607879999999995</v>
      </c>
      <c r="I1987">
        <v>1.067207</v>
      </c>
      <c r="J1987">
        <v>1.1857310000000001</v>
      </c>
      <c r="K1987">
        <v>1.304254</v>
      </c>
      <c r="L1987">
        <v>1.4753829999999999</v>
      </c>
      <c r="M1987">
        <v>0.22601660000000001</v>
      </c>
      <c r="N1987">
        <v>5.1083499999999997E-2</v>
      </c>
      <c r="O1987">
        <v>37</v>
      </c>
    </row>
    <row r="1988" spans="1:15">
      <c r="A1988" t="s">
        <v>54</v>
      </c>
      <c r="B1988" s="34">
        <v>40008</v>
      </c>
      <c r="C1988">
        <v>19</v>
      </c>
      <c r="D1988">
        <v>2.6602380000000001</v>
      </c>
      <c r="E1988">
        <v>2.3897900000000001</v>
      </c>
      <c r="F1988">
        <v>0.2704473</v>
      </c>
      <c r="G1988">
        <v>100</v>
      </c>
      <c r="H1988">
        <v>-1.9204599999999999E-2</v>
      </c>
      <c r="I1988">
        <v>0.151924</v>
      </c>
      <c r="J1988">
        <v>0.2704473</v>
      </c>
      <c r="K1988">
        <v>0.3889705</v>
      </c>
      <c r="L1988">
        <v>0.56009920000000002</v>
      </c>
      <c r="M1988">
        <v>0.22601660000000001</v>
      </c>
      <c r="N1988">
        <v>5.1083499999999997E-2</v>
      </c>
      <c r="O1988">
        <v>37</v>
      </c>
    </row>
    <row r="1989" spans="1:15">
      <c r="A1989" t="s">
        <v>54</v>
      </c>
      <c r="B1989" s="34">
        <v>40008</v>
      </c>
      <c r="C1989">
        <v>20</v>
      </c>
      <c r="D1989">
        <v>2.3827759999999998</v>
      </c>
      <c r="E1989">
        <v>2.1261299999999999</v>
      </c>
      <c r="F1989">
        <v>0.25664619999999999</v>
      </c>
      <c r="G1989">
        <v>98.5</v>
      </c>
      <c r="H1989">
        <v>-3.3005699999999999E-2</v>
      </c>
      <c r="I1989">
        <v>0.138123</v>
      </c>
      <c r="J1989">
        <v>0.25664619999999999</v>
      </c>
      <c r="K1989">
        <v>0.37516939999999999</v>
      </c>
      <c r="L1989">
        <v>0.54629810000000001</v>
      </c>
      <c r="M1989">
        <v>0.22601660000000001</v>
      </c>
      <c r="N1989">
        <v>5.1083499999999997E-2</v>
      </c>
      <c r="O1989">
        <v>37</v>
      </c>
    </row>
    <row r="1990" spans="1:15">
      <c r="A1990" t="s">
        <v>54</v>
      </c>
      <c r="B1990" s="34">
        <v>40008</v>
      </c>
      <c r="C1990">
        <v>21</v>
      </c>
      <c r="D1990">
        <v>2.1791689999999999</v>
      </c>
      <c r="E1990">
        <v>2.09693</v>
      </c>
      <c r="F1990">
        <v>8.2239099999999996E-2</v>
      </c>
      <c r="G1990">
        <v>95.5</v>
      </c>
      <c r="H1990">
        <v>-0.20741280000000001</v>
      </c>
      <c r="I1990">
        <v>-3.62841E-2</v>
      </c>
      <c r="J1990">
        <v>8.2239099999999996E-2</v>
      </c>
      <c r="K1990">
        <v>0.2007623</v>
      </c>
      <c r="L1990">
        <v>0.37189109999999997</v>
      </c>
      <c r="M1990">
        <v>0.22601660000000001</v>
      </c>
      <c r="N1990">
        <v>5.1083499999999997E-2</v>
      </c>
      <c r="O1990">
        <v>37</v>
      </c>
    </row>
    <row r="1991" spans="1:15">
      <c r="A1991" t="s">
        <v>54</v>
      </c>
      <c r="B1991" s="34">
        <v>40008</v>
      </c>
      <c r="C1991">
        <v>22</v>
      </c>
      <c r="D1991">
        <v>1.928469</v>
      </c>
      <c r="E1991">
        <v>1.9323159999999999</v>
      </c>
      <c r="F1991">
        <v>-3.8465999999999999E-3</v>
      </c>
      <c r="G1991">
        <v>91.5</v>
      </c>
      <c r="H1991">
        <v>-0.2934985</v>
      </c>
      <c r="I1991">
        <v>-0.1223698</v>
      </c>
      <c r="J1991">
        <v>-3.8465999999999999E-3</v>
      </c>
      <c r="K1991">
        <v>0.1146766</v>
      </c>
      <c r="L1991">
        <v>0.28580529999999998</v>
      </c>
      <c r="M1991">
        <v>0.22601660000000001</v>
      </c>
      <c r="N1991">
        <v>5.1083499999999997E-2</v>
      </c>
      <c r="O1991">
        <v>37</v>
      </c>
    </row>
    <row r="1992" spans="1:15">
      <c r="A1992" t="s">
        <v>54</v>
      </c>
      <c r="B1992" s="34">
        <v>40008</v>
      </c>
      <c r="C1992">
        <v>23</v>
      </c>
      <c r="D1992">
        <v>1.7550539999999999</v>
      </c>
      <c r="E1992">
        <v>1.71794</v>
      </c>
      <c r="F1992">
        <v>3.7113599999999997E-2</v>
      </c>
      <c r="G1992">
        <v>88.5</v>
      </c>
      <c r="H1992">
        <v>-0.25253829999999999</v>
      </c>
      <c r="I1992">
        <v>-8.1409599999999999E-2</v>
      </c>
      <c r="J1992">
        <v>3.7113599999999997E-2</v>
      </c>
      <c r="K1992">
        <v>0.15563679999999999</v>
      </c>
      <c r="L1992">
        <v>0.32676549999999999</v>
      </c>
      <c r="M1992">
        <v>0.22601660000000001</v>
      </c>
      <c r="N1992">
        <v>5.1083499999999997E-2</v>
      </c>
      <c r="O1992">
        <v>37</v>
      </c>
    </row>
    <row r="1993" spans="1:15">
      <c r="A1993" t="s">
        <v>54</v>
      </c>
      <c r="B1993" s="34">
        <v>40008</v>
      </c>
      <c r="C1993">
        <v>24</v>
      </c>
      <c r="D1993">
        <v>1.573866</v>
      </c>
      <c r="E1993">
        <v>1.493517</v>
      </c>
      <c r="F1993">
        <v>8.0348900000000001E-2</v>
      </c>
      <c r="G1993">
        <v>86.5</v>
      </c>
      <c r="H1993">
        <v>-0.20930299999999999</v>
      </c>
      <c r="I1993">
        <v>-3.8174300000000001E-2</v>
      </c>
      <c r="J1993">
        <v>8.0348900000000001E-2</v>
      </c>
      <c r="K1993">
        <v>0.1988721</v>
      </c>
      <c r="L1993">
        <v>0.37000080000000002</v>
      </c>
      <c r="M1993">
        <v>0.22601660000000001</v>
      </c>
      <c r="N1993">
        <v>5.1083499999999997E-2</v>
      </c>
      <c r="O1993">
        <v>37</v>
      </c>
    </row>
    <row r="1994" spans="1:15">
      <c r="A1994" t="s">
        <v>54</v>
      </c>
      <c r="B1994" s="34">
        <v>40010</v>
      </c>
      <c r="C1994">
        <v>1</v>
      </c>
      <c r="D1994">
        <v>0.6825734</v>
      </c>
      <c r="E1994">
        <v>0.69333579999999995</v>
      </c>
      <c r="F1994">
        <v>-1.07624E-2</v>
      </c>
      <c r="G1994">
        <v>85.5</v>
      </c>
      <c r="H1994">
        <v>-0.17512269999999999</v>
      </c>
      <c r="I1994">
        <v>-7.8017299999999998E-2</v>
      </c>
      <c r="J1994">
        <v>-1.07624E-2</v>
      </c>
      <c r="K1994">
        <v>5.6492500000000001E-2</v>
      </c>
      <c r="L1994">
        <v>0.15359790000000001</v>
      </c>
      <c r="M1994">
        <v>0.128251</v>
      </c>
      <c r="N1994">
        <v>1.6448299999999999E-2</v>
      </c>
      <c r="O1994">
        <v>33</v>
      </c>
    </row>
    <row r="1995" spans="1:15">
      <c r="A1995" t="s">
        <v>54</v>
      </c>
      <c r="B1995" s="34">
        <v>40010</v>
      </c>
      <c r="C1995">
        <v>2</v>
      </c>
      <c r="D1995">
        <v>0.61126150000000001</v>
      </c>
      <c r="E1995">
        <v>0.59000889999999995</v>
      </c>
      <c r="F1995">
        <v>2.12526E-2</v>
      </c>
      <c r="G1995">
        <v>83.5</v>
      </c>
      <c r="H1995">
        <v>-0.1431077</v>
      </c>
      <c r="I1995">
        <v>-4.6002300000000003E-2</v>
      </c>
      <c r="J1995">
        <v>2.12526E-2</v>
      </c>
      <c r="K1995">
        <v>8.8507500000000003E-2</v>
      </c>
      <c r="L1995">
        <v>0.1856129</v>
      </c>
      <c r="M1995">
        <v>0.128251</v>
      </c>
      <c r="N1995">
        <v>1.6448299999999999E-2</v>
      </c>
      <c r="O1995">
        <v>33</v>
      </c>
    </row>
    <row r="1996" spans="1:15">
      <c r="A1996" t="s">
        <v>54</v>
      </c>
      <c r="B1996" s="34">
        <v>40010</v>
      </c>
      <c r="C1996">
        <v>3</v>
      </c>
      <c r="D1996">
        <v>0.58376689999999998</v>
      </c>
      <c r="E1996">
        <v>0.55143980000000004</v>
      </c>
      <c r="F1996">
        <v>3.2327099999999998E-2</v>
      </c>
      <c r="G1996">
        <v>83</v>
      </c>
      <c r="H1996">
        <v>-0.13203319999999999</v>
      </c>
      <c r="I1996">
        <v>-3.4927800000000002E-2</v>
      </c>
      <c r="J1996">
        <v>3.2327099999999998E-2</v>
      </c>
      <c r="K1996">
        <v>9.9582100000000007E-2</v>
      </c>
      <c r="L1996">
        <v>0.19668749999999999</v>
      </c>
      <c r="M1996">
        <v>0.128251</v>
      </c>
      <c r="N1996">
        <v>1.6448299999999999E-2</v>
      </c>
      <c r="O1996">
        <v>33</v>
      </c>
    </row>
    <row r="1997" spans="1:15">
      <c r="A1997" t="s">
        <v>54</v>
      </c>
      <c r="B1997" s="34">
        <v>40010</v>
      </c>
      <c r="C1997">
        <v>4</v>
      </c>
      <c r="D1997">
        <v>0.53280930000000004</v>
      </c>
      <c r="E1997">
        <v>0.53896710000000003</v>
      </c>
      <c r="F1997">
        <v>-6.1577999999999997E-3</v>
      </c>
      <c r="G1997">
        <v>81</v>
      </c>
      <c r="H1997">
        <v>-0.17051810000000001</v>
      </c>
      <c r="I1997">
        <v>-7.3412699999999997E-2</v>
      </c>
      <c r="J1997">
        <v>-6.1577999999999997E-3</v>
      </c>
      <c r="K1997">
        <v>6.1097100000000001E-2</v>
      </c>
      <c r="L1997">
        <v>0.1582025</v>
      </c>
      <c r="M1997">
        <v>0.128251</v>
      </c>
      <c r="N1997">
        <v>1.6448299999999999E-2</v>
      </c>
      <c r="O1997">
        <v>33</v>
      </c>
    </row>
    <row r="1998" spans="1:15">
      <c r="A1998" t="s">
        <v>54</v>
      </c>
      <c r="B1998" s="34">
        <v>40010</v>
      </c>
      <c r="C1998">
        <v>5</v>
      </c>
      <c r="D1998">
        <v>0.52057540000000002</v>
      </c>
      <c r="E1998">
        <v>0.5144434</v>
      </c>
      <c r="F1998">
        <v>6.1320000000000003E-3</v>
      </c>
      <c r="G1998">
        <v>79</v>
      </c>
      <c r="H1998">
        <v>-0.15822829999999999</v>
      </c>
      <c r="I1998">
        <v>-6.1122900000000001E-2</v>
      </c>
      <c r="J1998">
        <v>6.1320000000000003E-3</v>
      </c>
      <c r="K1998">
        <v>7.3386999999999994E-2</v>
      </c>
      <c r="L1998">
        <v>0.17049239999999999</v>
      </c>
      <c r="M1998">
        <v>0.128251</v>
      </c>
      <c r="N1998">
        <v>1.6448299999999999E-2</v>
      </c>
      <c r="O1998">
        <v>33</v>
      </c>
    </row>
    <row r="1999" spans="1:15">
      <c r="A1999" t="s">
        <v>54</v>
      </c>
      <c r="B1999" s="34">
        <v>40010</v>
      </c>
      <c r="C1999">
        <v>6</v>
      </c>
      <c r="D1999">
        <v>0.5094495</v>
      </c>
      <c r="E1999">
        <v>0.50759489999999996</v>
      </c>
      <c r="F1999">
        <v>1.8546000000000001E-3</v>
      </c>
      <c r="G1999">
        <v>77.5</v>
      </c>
      <c r="H1999">
        <v>-0.1625057</v>
      </c>
      <c r="I1999">
        <v>-6.5400299999999995E-2</v>
      </c>
      <c r="J1999">
        <v>1.8546000000000001E-3</v>
      </c>
      <c r="K1999">
        <v>6.9109500000000004E-2</v>
      </c>
      <c r="L1999">
        <v>0.166215</v>
      </c>
      <c r="M1999">
        <v>0.128251</v>
      </c>
      <c r="N1999">
        <v>1.6448299999999999E-2</v>
      </c>
      <c r="O1999">
        <v>33</v>
      </c>
    </row>
    <row r="2000" spans="1:15">
      <c r="A2000" t="s">
        <v>54</v>
      </c>
      <c r="B2000" s="34">
        <v>40010</v>
      </c>
      <c r="C2000">
        <v>7</v>
      </c>
      <c r="D2000">
        <v>0.45998749999999999</v>
      </c>
      <c r="E2000">
        <v>0.47062680000000001</v>
      </c>
      <c r="F2000">
        <v>-1.06394E-2</v>
      </c>
      <c r="G2000">
        <v>78</v>
      </c>
      <c r="H2000">
        <v>-0.17499970000000001</v>
      </c>
      <c r="I2000">
        <v>-7.78943E-2</v>
      </c>
      <c r="J2000">
        <v>-1.06394E-2</v>
      </c>
      <c r="K2000">
        <v>5.6615499999999999E-2</v>
      </c>
      <c r="L2000">
        <v>0.15372089999999999</v>
      </c>
      <c r="M2000">
        <v>0.128251</v>
      </c>
      <c r="N2000">
        <v>1.6448299999999999E-2</v>
      </c>
      <c r="O2000">
        <v>33</v>
      </c>
    </row>
    <row r="2001" spans="1:15">
      <c r="A2001" t="s">
        <v>54</v>
      </c>
      <c r="B2001" s="34">
        <v>40010</v>
      </c>
      <c r="C2001">
        <v>8</v>
      </c>
      <c r="D2001">
        <v>0.73258389999999995</v>
      </c>
      <c r="E2001">
        <v>0.77752730000000003</v>
      </c>
      <c r="F2001">
        <v>-4.4943499999999997E-2</v>
      </c>
      <c r="G2001">
        <v>82.5</v>
      </c>
      <c r="H2001">
        <v>-0.20930380000000001</v>
      </c>
      <c r="I2001">
        <v>-0.1121984</v>
      </c>
      <c r="J2001">
        <v>-4.4943499999999997E-2</v>
      </c>
      <c r="K2001">
        <v>2.2311399999999999E-2</v>
      </c>
      <c r="L2001">
        <v>0.1194168</v>
      </c>
      <c r="M2001">
        <v>0.128251</v>
      </c>
      <c r="N2001">
        <v>1.6448299999999999E-2</v>
      </c>
      <c r="O2001">
        <v>33</v>
      </c>
    </row>
    <row r="2002" spans="1:15">
      <c r="A2002" t="s">
        <v>54</v>
      </c>
      <c r="B2002" s="34">
        <v>40010</v>
      </c>
      <c r="C2002">
        <v>9</v>
      </c>
      <c r="D2002">
        <v>1.1947570000000001</v>
      </c>
      <c r="E2002">
        <v>1.348333</v>
      </c>
      <c r="F2002">
        <v>-0.15357570000000001</v>
      </c>
      <c r="G2002">
        <v>88.5</v>
      </c>
      <c r="H2002">
        <v>-0.317936</v>
      </c>
      <c r="I2002">
        <v>-0.22083059999999999</v>
      </c>
      <c r="J2002">
        <v>-0.15357570000000001</v>
      </c>
      <c r="K2002">
        <v>-8.6320800000000003E-2</v>
      </c>
      <c r="L2002">
        <v>1.07846E-2</v>
      </c>
      <c r="M2002">
        <v>0.128251</v>
      </c>
      <c r="N2002">
        <v>1.6448299999999999E-2</v>
      </c>
      <c r="O2002">
        <v>33</v>
      </c>
    </row>
    <row r="2003" spans="1:15">
      <c r="A2003" t="s">
        <v>54</v>
      </c>
      <c r="B2003" s="34">
        <v>40010</v>
      </c>
      <c r="C2003">
        <v>10</v>
      </c>
      <c r="D2003">
        <v>1.588786</v>
      </c>
      <c r="E2003">
        <v>1.7134469999999999</v>
      </c>
      <c r="F2003">
        <v>-0.1246613</v>
      </c>
      <c r="G2003">
        <v>92</v>
      </c>
      <c r="H2003">
        <v>-0.28902159999999999</v>
      </c>
      <c r="I2003">
        <v>-0.19191620000000001</v>
      </c>
      <c r="J2003">
        <v>-0.1246613</v>
      </c>
      <c r="K2003">
        <v>-5.7406400000000003E-2</v>
      </c>
      <c r="L2003">
        <v>3.9698999999999998E-2</v>
      </c>
      <c r="M2003">
        <v>0.128251</v>
      </c>
      <c r="N2003">
        <v>1.6448299999999999E-2</v>
      </c>
      <c r="O2003">
        <v>33</v>
      </c>
    </row>
    <row r="2004" spans="1:15">
      <c r="A2004" t="s">
        <v>54</v>
      </c>
      <c r="B2004" s="34">
        <v>40010</v>
      </c>
      <c r="C2004">
        <v>11</v>
      </c>
      <c r="D2004">
        <v>1.7882769999999999</v>
      </c>
      <c r="E2004">
        <v>1.7380599999999999</v>
      </c>
      <c r="F2004">
        <v>5.0216799999999999E-2</v>
      </c>
      <c r="G2004">
        <v>94.5</v>
      </c>
      <c r="H2004">
        <v>-0.1141436</v>
      </c>
      <c r="I2004">
        <v>-1.70381E-2</v>
      </c>
      <c r="J2004">
        <v>5.0216799999999999E-2</v>
      </c>
      <c r="K2004">
        <v>0.1174717</v>
      </c>
      <c r="L2004">
        <v>0.21457709999999999</v>
      </c>
      <c r="M2004">
        <v>0.128251</v>
      </c>
      <c r="N2004">
        <v>1.6448299999999999E-2</v>
      </c>
      <c r="O2004">
        <v>33</v>
      </c>
    </row>
    <row r="2005" spans="1:15">
      <c r="A2005" t="s">
        <v>54</v>
      </c>
      <c r="B2005" s="34">
        <v>40010</v>
      </c>
      <c r="C2005">
        <v>12</v>
      </c>
      <c r="D2005">
        <v>1.919807</v>
      </c>
      <c r="E2005">
        <v>1.852501</v>
      </c>
      <c r="F2005">
        <v>6.7305599999999993E-2</v>
      </c>
      <c r="G2005">
        <v>96.5</v>
      </c>
      <c r="H2005">
        <v>-9.7054699999999994E-2</v>
      </c>
      <c r="I2005">
        <v>5.0699999999999999E-5</v>
      </c>
      <c r="J2005">
        <v>6.7305599999999993E-2</v>
      </c>
      <c r="K2005">
        <v>0.1345606</v>
      </c>
      <c r="L2005">
        <v>0.23166600000000001</v>
      </c>
      <c r="M2005">
        <v>0.128251</v>
      </c>
      <c r="N2005">
        <v>1.6448299999999999E-2</v>
      </c>
      <c r="O2005">
        <v>33</v>
      </c>
    </row>
    <row r="2006" spans="1:15">
      <c r="A2006" t="s">
        <v>54</v>
      </c>
      <c r="B2006" s="34">
        <v>40010</v>
      </c>
      <c r="C2006">
        <v>13</v>
      </c>
      <c r="D2006">
        <v>1.951354</v>
      </c>
      <c r="E2006">
        <v>1.9988939999999999</v>
      </c>
      <c r="F2006">
        <v>-4.7539900000000003E-2</v>
      </c>
      <c r="G2006">
        <v>99.5</v>
      </c>
      <c r="H2006">
        <v>-0.21190030000000001</v>
      </c>
      <c r="I2006">
        <v>-0.1147948</v>
      </c>
      <c r="J2006">
        <v>-4.7539900000000003E-2</v>
      </c>
      <c r="K2006">
        <v>1.9715E-2</v>
      </c>
      <c r="L2006">
        <v>0.1168204</v>
      </c>
      <c r="M2006">
        <v>0.128251</v>
      </c>
      <c r="N2006">
        <v>1.6448299999999999E-2</v>
      </c>
      <c r="O2006">
        <v>33</v>
      </c>
    </row>
    <row r="2007" spans="1:15">
      <c r="A2007" t="s">
        <v>54</v>
      </c>
      <c r="B2007" s="34">
        <v>40010</v>
      </c>
      <c r="C2007">
        <v>14</v>
      </c>
      <c r="D2007">
        <v>2.069547</v>
      </c>
      <c r="E2007">
        <v>1.98302</v>
      </c>
      <c r="F2007">
        <v>8.6527300000000001E-2</v>
      </c>
      <c r="G2007">
        <v>101</v>
      </c>
      <c r="H2007">
        <v>-7.7833100000000002E-2</v>
      </c>
      <c r="I2007">
        <v>1.9272399999999999E-2</v>
      </c>
      <c r="J2007">
        <v>8.6527300000000001E-2</v>
      </c>
      <c r="K2007">
        <v>0.15378220000000001</v>
      </c>
      <c r="L2007">
        <v>0.25088759999999999</v>
      </c>
      <c r="M2007">
        <v>0.128251</v>
      </c>
      <c r="N2007">
        <v>1.6448299999999999E-2</v>
      </c>
      <c r="O2007">
        <v>33</v>
      </c>
    </row>
    <row r="2008" spans="1:15">
      <c r="A2008" t="s">
        <v>54</v>
      </c>
      <c r="B2008" s="34">
        <v>40010</v>
      </c>
      <c r="C2008">
        <v>15</v>
      </c>
      <c r="D2008">
        <v>2.1487379999999998</v>
      </c>
      <c r="E2008">
        <v>2.1128469999999999</v>
      </c>
      <c r="F2008">
        <v>3.5890600000000002E-2</v>
      </c>
      <c r="G2008">
        <v>103</v>
      </c>
      <c r="H2008">
        <v>-0.12846969999999999</v>
      </c>
      <c r="I2008">
        <v>-3.1364299999999998E-2</v>
      </c>
      <c r="J2008">
        <v>3.5890600000000002E-2</v>
      </c>
      <c r="K2008">
        <v>0.1031455</v>
      </c>
      <c r="L2008">
        <v>0.20025090000000001</v>
      </c>
      <c r="M2008">
        <v>0.128251</v>
      </c>
      <c r="N2008">
        <v>1.6448299999999999E-2</v>
      </c>
      <c r="O2008">
        <v>33</v>
      </c>
    </row>
    <row r="2009" spans="1:15">
      <c r="A2009" t="s">
        <v>54</v>
      </c>
      <c r="B2009" s="34">
        <v>40010</v>
      </c>
      <c r="C2009">
        <v>16</v>
      </c>
      <c r="D2009">
        <v>2.0710730000000002</v>
      </c>
      <c r="E2009">
        <v>2.0669300000000002</v>
      </c>
      <c r="F2009">
        <v>4.1431000000000003E-3</v>
      </c>
      <c r="G2009">
        <v>103</v>
      </c>
      <c r="H2009">
        <v>-0.1602172</v>
      </c>
      <c r="I2009">
        <v>-6.3111799999999996E-2</v>
      </c>
      <c r="J2009">
        <v>4.1431000000000003E-3</v>
      </c>
      <c r="K2009">
        <v>7.1398000000000003E-2</v>
      </c>
      <c r="L2009">
        <v>0.1685034</v>
      </c>
      <c r="M2009">
        <v>0.128251</v>
      </c>
      <c r="N2009">
        <v>1.6448299999999999E-2</v>
      </c>
      <c r="O2009">
        <v>33</v>
      </c>
    </row>
    <row r="2010" spans="1:15">
      <c r="A2010" t="s">
        <v>54</v>
      </c>
      <c r="B2010" s="34">
        <v>40010</v>
      </c>
      <c r="C2010">
        <v>17</v>
      </c>
      <c r="D2010">
        <v>1.904018</v>
      </c>
      <c r="E2010">
        <v>1.8291580000000001</v>
      </c>
      <c r="F2010">
        <v>7.4860200000000002E-2</v>
      </c>
      <c r="G2010">
        <v>104.5</v>
      </c>
      <c r="H2010">
        <v>-8.9500099999999999E-2</v>
      </c>
      <c r="I2010">
        <v>7.6052999999999997E-3</v>
      </c>
      <c r="J2010">
        <v>7.4860200000000002E-2</v>
      </c>
      <c r="K2010">
        <v>0.14211509999999999</v>
      </c>
      <c r="L2010">
        <v>0.2392205</v>
      </c>
      <c r="M2010">
        <v>0.128251</v>
      </c>
      <c r="N2010">
        <v>1.6448299999999999E-2</v>
      </c>
      <c r="O2010">
        <v>33</v>
      </c>
    </row>
    <row r="2011" spans="1:15">
      <c r="A2011" t="s">
        <v>54</v>
      </c>
      <c r="B2011" s="34">
        <v>40010</v>
      </c>
      <c r="C2011">
        <v>18</v>
      </c>
      <c r="D2011">
        <v>1.5830059999999999</v>
      </c>
      <c r="E2011">
        <v>1.582058</v>
      </c>
      <c r="F2011">
        <v>9.4799999999999995E-4</v>
      </c>
      <c r="G2011">
        <v>105</v>
      </c>
      <c r="H2011">
        <v>-0.16341230000000001</v>
      </c>
      <c r="I2011">
        <v>-6.6306900000000002E-2</v>
      </c>
      <c r="J2011">
        <v>9.4799999999999995E-4</v>
      </c>
      <c r="K2011">
        <v>6.8202899999999997E-2</v>
      </c>
      <c r="L2011">
        <v>0.16530829999999999</v>
      </c>
      <c r="M2011">
        <v>0.128251</v>
      </c>
      <c r="N2011">
        <v>1.6448299999999999E-2</v>
      </c>
      <c r="O2011">
        <v>33</v>
      </c>
    </row>
    <row r="2012" spans="1:15">
      <c r="A2012" t="s">
        <v>54</v>
      </c>
      <c r="B2012" s="34">
        <v>40010</v>
      </c>
      <c r="C2012">
        <v>19</v>
      </c>
      <c r="D2012">
        <v>1.430642</v>
      </c>
      <c r="E2012">
        <v>1.581971</v>
      </c>
      <c r="F2012">
        <v>-0.1513293</v>
      </c>
      <c r="G2012">
        <v>105</v>
      </c>
      <c r="H2012">
        <v>-0.31568960000000001</v>
      </c>
      <c r="I2012">
        <v>-0.21858420000000001</v>
      </c>
      <c r="J2012">
        <v>-0.1513293</v>
      </c>
      <c r="K2012">
        <v>-8.4074399999999994E-2</v>
      </c>
      <c r="L2012">
        <v>1.3030999999999999E-2</v>
      </c>
      <c r="M2012">
        <v>0.128251</v>
      </c>
      <c r="N2012">
        <v>1.6448299999999999E-2</v>
      </c>
      <c r="O2012">
        <v>33</v>
      </c>
    </row>
    <row r="2013" spans="1:15">
      <c r="A2013" t="s">
        <v>54</v>
      </c>
      <c r="B2013" s="34">
        <v>40010</v>
      </c>
      <c r="C2013">
        <v>20</v>
      </c>
      <c r="D2013">
        <v>1.3515509999999999</v>
      </c>
      <c r="E2013">
        <v>1.23272</v>
      </c>
      <c r="F2013">
        <v>0.11883100000000001</v>
      </c>
      <c r="G2013">
        <v>102.5</v>
      </c>
      <c r="H2013">
        <v>-4.5529300000000002E-2</v>
      </c>
      <c r="I2013">
        <v>5.15761E-2</v>
      </c>
      <c r="J2013">
        <v>0.11883100000000001</v>
      </c>
      <c r="K2013">
        <v>0.1860859</v>
      </c>
      <c r="L2013">
        <v>0.28319139999999998</v>
      </c>
      <c r="M2013">
        <v>0.128251</v>
      </c>
      <c r="N2013">
        <v>1.6448299999999999E-2</v>
      </c>
      <c r="O2013">
        <v>33</v>
      </c>
    </row>
    <row r="2014" spans="1:15">
      <c r="A2014" t="s">
        <v>54</v>
      </c>
      <c r="B2014" s="34">
        <v>40010</v>
      </c>
      <c r="C2014">
        <v>21</v>
      </c>
      <c r="D2014">
        <v>1.316665</v>
      </c>
      <c r="E2014">
        <v>1.2163189999999999</v>
      </c>
      <c r="F2014">
        <v>0.1003459</v>
      </c>
      <c r="G2014">
        <v>100</v>
      </c>
      <c r="H2014">
        <v>-6.4014399999999999E-2</v>
      </c>
      <c r="I2014">
        <v>3.3091000000000002E-2</v>
      </c>
      <c r="J2014">
        <v>0.1003459</v>
      </c>
      <c r="K2014">
        <v>0.1676009</v>
      </c>
      <c r="L2014">
        <v>0.26470630000000001</v>
      </c>
      <c r="M2014">
        <v>0.128251</v>
      </c>
      <c r="N2014">
        <v>1.6448299999999999E-2</v>
      </c>
      <c r="O2014">
        <v>33</v>
      </c>
    </row>
    <row r="2015" spans="1:15">
      <c r="A2015" t="s">
        <v>54</v>
      </c>
      <c r="B2015" s="34">
        <v>40010</v>
      </c>
      <c r="C2015">
        <v>22</v>
      </c>
      <c r="D2015">
        <v>1.1808419999999999</v>
      </c>
      <c r="E2015">
        <v>1.092489</v>
      </c>
      <c r="F2015">
        <v>8.8353600000000004E-2</v>
      </c>
      <c r="G2015">
        <v>96.5</v>
      </c>
      <c r="H2015">
        <v>-7.6006699999999996E-2</v>
      </c>
      <c r="I2015">
        <v>2.1098700000000001E-2</v>
      </c>
      <c r="J2015">
        <v>8.8353600000000004E-2</v>
      </c>
      <c r="K2015">
        <v>0.15560850000000001</v>
      </c>
      <c r="L2015">
        <v>0.25271389999999999</v>
      </c>
      <c r="M2015">
        <v>0.128251</v>
      </c>
      <c r="N2015">
        <v>1.6448299999999999E-2</v>
      </c>
      <c r="O2015">
        <v>33</v>
      </c>
    </row>
    <row r="2016" spans="1:15">
      <c r="A2016" t="s">
        <v>54</v>
      </c>
      <c r="B2016" s="34">
        <v>40010</v>
      </c>
      <c r="C2016">
        <v>23</v>
      </c>
      <c r="D2016">
        <v>1.0331520000000001</v>
      </c>
      <c r="E2016">
        <v>0.97153219999999996</v>
      </c>
      <c r="F2016">
        <v>6.1619899999999998E-2</v>
      </c>
      <c r="G2016">
        <v>93.5</v>
      </c>
      <c r="H2016">
        <v>-0.1027404</v>
      </c>
      <c r="I2016">
        <v>-5.6350000000000003E-3</v>
      </c>
      <c r="J2016">
        <v>6.1619899999999998E-2</v>
      </c>
      <c r="K2016">
        <v>0.12887480000000001</v>
      </c>
      <c r="L2016">
        <v>0.2259803</v>
      </c>
      <c r="M2016">
        <v>0.128251</v>
      </c>
      <c r="N2016">
        <v>1.6448299999999999E-2</v>
      </c>
      <c r="O2016">
        <v>33</v>
      </c>
    </row>
    <row r="2017" spans="1:15">
      <c r="A2017" t="s">
        <v>54</v>
      </c>
      <c r="B2017" s="34">
        <v>40010</v>
      </c>
      <c r="C2017">
        <v>24</v>
      </c>
      <c r="D2017">
        <v>0.88321749999999999</v>
      </c>
      <c r="E2017">
        <v>0.85691629999999996</v>
      </c>
      <c r="F2017">
        <v>2.63012E-2</v>
      </c>
      <c r="G2017">
        <v>89.5</v>
      </c>
      <c r="H2017">
        <v>-0.13805919999999999</v>
      </c>
      <c r="I2017">
        <v>-4.0953700000000003E-2</v>
      </c>
      <c r="J2017">
        <v>2.63012E-2</v>
      </c>
      <c r="K2017">
        <v>9.3556100000000003E-2</v>
      </c>
      <c r="L2017">
        <v>0.19066150000000001</v>
      </c>
      <c r="M2017">
        <v>0.128251</v>
      </c>
      <c r="N2017">
        <v>1.6448299999999999E-2</v>
      </c>
      <c r="O2017">
        <v>33</v>
      </c>
    </row>
    <row r="2018" spans="1:15">
      <c r="A2018" t="s">
        <v>54</v>
      </c>
      <c r="B2018" s="34">
        <v>40015</v>
      </c>
      <c r="C2018">
        <v>1</v>
      </c>
      <c r="D2018">
        <v>1.276932</v>
      </c>
      <c r="E2018">
        <v>1.2994589999999999</v>
      </c>
      <c r="F2018">
        <v>-2.25273E-2</v>
      </c>
      <c r="G2018">
        <v>85</v>
      </c>
      <c r="H2018">
        <v>-0.31217919999999999</v>
      </c>
      <c r="I2018">
        <v>-0.1410505</v>
      </c>
      <c r="J2018">
        <v>-2.25273E-2</v>
      </c>
      <c r="K2018">
        <v>9.5995899999999995E-2</v>
      </c>
      <c r="L2018">
        <v>0.26712459999999999</v>
      </c>
      <c r="M2018">
        <v>0.22601660000000001</v>
      </c>
      <c r="N2018">
        <v>5.1083499999999997E-2</v>
      </c>
      <c r="O2018">
        <v>37</v>
      </c>
    </row>
    <row r="2019" spans="1:15">
      <c r="A2019" t="s">
        <v>54</v>
      </c>
      <c r="B2019" s="34">
        <v>40015</v>
      </c>
      <c r="C2019">
        <v>2</v>
      </c>
      <c r="D2019">
        <v>1.197487</v>
      </c>
      <c r="E2019">
        <v>1.230869</v>
      </c>
      <c r="F2019">
        <v>-3.3382099999999998E-2</v>
      </c>
      <c r="G2019">
        <v>84.5</v>
      </c>
      <c r="H2019">
        <v>-0.32303399999999999</v>
      </c>
      <c r="I2019">
        <v>-0.15190529999999999</v>
      </c>
      <c r="J2019">
        <v>-3.3382099999999998E-2</v>
      </c>
      <c r="K2019">
        <v>8.5141099999999997E-2</v>
      </c>
      <c r="L2019">
        <v>0.25626979999999999</v>
      </c>
      <c r="M2019">
        <v>0.22601660000000001</v>
      </c>
      <c r="N2019">
        <v>5.1083499999999997E-2</v>
      </c>
      <c r="O2019">
        <v>37</v>
      </c>
    </row>
    <row r="2020" spans="1:15">
      <c r="A2020" t="s">
        <v>54</v>
      </c>
      <c r="B2020" s="34">
        <v>40015</v>
      </c>
      <c r="C2020">
        <v>3</v>
      </c>
      <c r="D2020">
        <v>1.1130960000000001</v>
      </c>
      <c r="E2020">
        <v>1.0610820000000001</v>
      </c>
      <c r="F2020">
        <v>5.2013900000000002E-2</v>
      </c>
      <c r="G2020">
        <v>81.5</v>
      </c>
      <c r="H2020">
        <v>-0.23763799999999999</v>
      </c>
      <c r="I2020">
        <v>-6.6509299999999993E-2</v>
      </c>
      <c r="J2020">
        <v>5.2013900000000002E-2</v>
      </c>
      <c r="K2020">
        <v>0.1705371</v>
      </c>
      <c r="L2020">
        <v>0.34166580000000002</v>
      </c>
      <c r="M2020">
        <v>0.22601660000000001</v>
      </c>
      <c r="N2020">
        <v>5.1083499999999997E-2</v>
      </c>
      <c r="O2020">
        <v>37</v>
      </c>
    </row>
    <row r="2021" spans="1:15">
      <c r="A2021" t="s">
        <v>54</v>
      </c>
      <c r="B2021" s="34">
        <v>40015</v>
      </c>
      <c r="C2021">
        <v>4</v>
      </c>
      <c r="D2021">
        <v>1.0298080000000001</v>
      </c>
      <c r="E2021">
        <v>0.99110430000000005</v>
      </c>
      <c r="F2021">
        <v>3.8703799999999997E-2</v>
      </c>
      <c r="G2021">
        <v>79</v>
      </c>
      <c r="H2021">
        <v>-0.25094810000000001</v>
      </c>
      <c r="I2021">
        <v>-7.9819399999999999E-2</v>
      </c>
      <c r="J2021">
        <v>3.8703799999999997E-2</v>
      </c>
      <c r="K2021">
        <v>0.15722700000000001</v>
      </c>
      <c r="L2021">
        <v>0.32835569999999997</v>
      </c>
      <c r="M2021">
        <v>0.22601660000000001</v>
      </c>
      <c r="N2021">
        <v>5.1083499999999997E-2</v>
      </c>
      <c r="O2021">
        <v>37</v>
      </c>
    </row>
    <row r="2022" spans="1:15">
      <c r="A2022" t="s">
        <v>54</v>
      </c>
      <c r="B2022" s="34">
        <v>40015</v>
      </c>
      <c r="C2022">
        <v>5</v>
      </c>
      <c r="D2022">
        <v>0.99540399999999996</v>
      </c>
      <c r="E2022">
        <v>0.9196008</v>
      </c>
      <c r="F2022">
        <v>7.5803200000000001E-2</v>
      </c>
      <c r="G2022">
        <v>77.5</v>
      </c>
      <c r="H2022">
        <v>-0.2138487</v>
      </c>
      <c r="I2022">
        <v>-4.2720000000000001E-2</v>
      </c>
      <c r="J2022">
        <v>7.5803200000000001E-2</v>
      </c>
      <c r="K2022">
        <v>0.19432640000000001</v>
      </c>
      <c r="L2022">
        <v>0.36545509999999998</v>
      </c>
      <c r="M2022">
        <v>0.22601660000000001</v>
      </c>
      <c r="N2022">
        <v>5.1083499999999997E-2</v>
      </c>
      <c r="O2022">
        <v>37</v>
      </c>
    </row>
    <row r="2023" spans="1:15">
      <c r="A2023" t="s">
        <v>54</v>
      </c>
      <c r="B2023" s="34">
        <v>40015</v>
      </c>
      <c r="C2023">
        <v>6</v>
      </c>
      <c r="D2023">
        <v>0.9749681</v>
      </c>
      <c r="E2023">
        <v>0.91809479999999999</v>
      </c>
      <c r="F2023">
        <v>5.6873300000000002E-2</v>
      </c>
      <c r="G2023">
        <v>75.5</v>
      </c>
      <c r="H2023">
        <v>-0.2327785</v>
      </c>
      <c r="I2023">
        <v>-6.1649900000000001E-2</v>
      </c>
      <c r="J2023">
        <v>5.6873300000000002E-2</v>
      </c>
      <c r="K2023">
        <v>0.17539660000000001</v>
      </c>
      <c r="L2023">
        <v>0.34652529999999998</v>
      </c>
      <c r="M2023">
        <v>0.22601660000000001</v>
      </c>
      <c r="N2023">
        <v>5.1083499999999997E-2</v>
      </c>
      <c r="O2023">
        <v>37</v>
      </c>
    </row>
    <row r="2024" spans="1:15">
      <c r="A2024" t="s">
        <v>54</v>
      </c>
      <c r="B2024" s="34">
        <v>40015</v>
      </c>
      <c r="C2024">
        <v>7</v>
      </c>
      <c r="D2024">
        <v>0.90821499999999999</v>
      </c>
      <c r="E2024">
        <v>0.88808129999999996</v>
      </c>
      <c r="F2024">
        <v>2.0133700000000001E-2</v>
      </c>
      <c r="G2024">
        <v>75.5</v>
      </c>
      <c r="H2024">
        <v>-0.26951819999999999</v>
      </c>
      <c r="I2024">
        <v>-9.8389500000000005E-2</v>
      </c>
      <c r="J2024">
        <v>2.0133700000000001E-2</v>
      </c>
      <c r="K2024">
        <v>0.1386569</v>
      </c>
      <c r="L2024">
        <v>0.30978559999999999</v>
      </c>
      <c r="M2024">
        <v>0.22601660000000001</v>
      </c>
      <c r="N2024">
        <v>5.1083499999999997E-2</v>
      </c>
      <c r="O2024">
        <v>37</v>
      </c>
    </row>
    <row r="2025" spans="1:15">
      <c r="A2025" t="s">
        <v>54</v>
      </c>
      <c r="B2025" s="34">
        <v>40015</v>
      </c>
      <c r="C2025">
        <v>8</v>
      </c>
      <c r="D2025">
        <v>1.3154110000000001</v>
      </c>
      <c r="E2025">
        <v>1.2957240000000001</v>
      </c>
      <c r="F2025">
        <v>1.9687099999999999E-2</v>
      </c>
      <c r="G2025">
        <v>79.5</v>
      </c>
      <c r="H2025">
        <v>-0.2699648</v>
      </c>
      <c r="I2025">
        <v>-9.8836099999999996E-2</v>
      </c>
      <c r="J2025">
        <v>1.9687099999999999E-2</v>
      </c>
      <c r="K2025">
        <v>0.13821030000000001</v>
      </c>
      <c r="L2025">
        <v>0.30933899999999998</v>
      </c>
      <c r="M2025">
        <v>0.22601660000000001</v>
      </c>
      <c r="N2025">
        <v>5.1083499999999997E-2</v>
      </c>
      <c r="O2025">
        <v>37</v>
      </c>
    </row>
    <row r="2026" spans="1:15">
      <c r="A2026" t="s">
        <v>54</v>
      </c>
      <c r="B2026" s="34">
        <v>40015</v>
      </c>
      <c r="C2026">
        <v>9</v>
      </c>
      <c r="D2026">
        <v>2.1160909999999999</v>
      </c>
      <c r="E2026">
        <v>2.0222479999999998</v>
      </c>
      <c r="F2026">
        <v>9.3843599999999999E-2</v>
      </c>
      <c r="G2026">
        <v>85</v>
      </c>
      <c r="H2026">
        <v>-0.19580829999999999</v>
      </c>
      <c r="I2026">
        <v>-2.4679599999999999E-2</v>
      </c>
      <c r="J2026">
        <v>9.3843599999999999E-2</v>
      </c>
      <c r="K2026">
        <v>0.21236679999999999</v>
      </c>
      <c r="L2026">
        <v>0.38349549999999999</v>
      </c>
      <c r="M2026">
        <v>0.22601660000000001</v>
      </c>
      <c r="N2026">
        <v>5.1083499999999997E-2</v>
      </c>
      <c r="O2026">
        <v>37</v>
      </c>
    </row>
    <row r="2027" spans="1:15">
      <c r="A2027" t="s">
        <v>54</v>
      </c>
      <c r="B2027" s="34">
        <v>40015</v>
      </c>
      <c r="C2027">
        <v>10</v>
      </c>
      <c r="D2027">
        <v>2.7625220000000001</v>
      </c>
      <c r="E2027">
        <v>2.6838470000000001</v>
      </c>
      <c r="F2027">
        <v>7.8675899999999993E-2</v>
      </c>
      <c r="G2027">
        <v>89</v>
      </c>
      <c r="H2027">
        <v>-0.210976</v>
      </c>
      <c r="I2027">
        <v>-3.9847300000000002E-2</v>
      </c>
      <c r="J2027">
        <v>7.8675899999999993E-2</v>
      </c>
      <c r="K2027">
        <v>0.19719909999999999</v>
      </c>
      <c r="L2027">
        <v>0.36832779999999998</v>
      </c>
      <c r="M2027">
        <v>0.22601660000000001</v>
      </c>
      <c r="N2027">
        <v>5.1083499999999997E-2</v>
      </c>
      <c r="O2027">
        <v>37</v>
      </c>
    </row>
    <row r="2028" spans="1:15">
      <c r="A2028" t="s">
        <v>54</v>
      </c>
      <c r="B2028" s="34">
        <v>40015</v>
      </c>
      <c r="C2028">
        <v>11</v>
      </c>
      <c r="D2028">
        <v>3.1663019999999999</v>
      </c>
      <c r="E2028">
        <v>3.0785740000000001</v>
      </c>
      <c r="F2028">
        <v>8.7727899999999998E-2</v>
      </c>
      <c r="G2028">
        <v>92</v>
      </c>
      <c r="H2028">
        <v>-0.20192399999999999</v>
      </c>
      <c r="I2028">
        <v>-3.0795300000000001E-2</v>
      </c>
      <c r="J2028">
        <v>8.7727899999999998E-2</v>
      </c>
      <c r="K2028">
        <v>0.2062512</v>
      </c>
      <c r="L2028">
        <v>0.37737989999999999</v>
      </c>
      <c r="M2028">
        <v>0.22601660000000001</v>
      </c>
      <c r="N2028">
        <v>5.1083499999999997E-2</v>
      </c>
      <c r="O2028">
        <v>37</v>
      </c>
    </row>
    <row r="2029" spans="1:15">
      <c r="A2029" t="s">
        <v>54</v>
      </c>
      <c r="B2029" s="34">
        <v>40015</v>
      </c>
      <c r="C2029">
        <v>12</v>
      </c>
      <c r="D2029">
        <v>3.4461379999999999</v>
      </c>
      <c r="E2029">
        <v>3.4891990000000002</v>
      </c>
      <c r="F2029">
        <v>-4.3060800000000003E-2</v>
      </c>
      <c r="G2029">
        <v>96</v>
      </c>
      <c r="H2029">
        <v>-0.33271269999999997</v>
      </c>
      <c r="I2029">
        <v>-0.16158400000000001</v>
      </c>
      <c r="J2029">
        <v>-4.3060800000000003E-2</v>
      </c>
      <c r="K2029">
        <v>7.5462399999999999E-2</v>
      </c>
      <c r="L2029">
        <v>0.24659110000000001</v>
      </c>
      <c r="M2029">
        <v>0.22601660000000001</v>
      </c>
      <c r="N2029">
        <v>5.1083499999999997E-2</v>
      </c>
      <c r="O2029">
        <v>37</v>
      </c>
    </row>
    <row r="2030" spans="1:15">
      <c r="A2030" t="s">
        <v>54</v>
      </c>
      <c r="B2030" s="34">
        <v>40015</v>
      </c>
      <c r="C2030">
        <v>13</v>
      </c>
      <c r="D2030">
        <v>3.500283</v>
      </c>
      <c r="E2030">
        <v>3.5209600000000001</v>
      </c>
      <c r="F2030">
        <v>-2.06772E-2</v>
      </c>
      <c r="G2030">
        <v>98</v>
      </c>
      <c r="H2030">
        <v>-0.31032910000000002</v>
      </c>
      <c r="I2030">
        <v>-0.1392004</v>
      </c>
      <c r="J2030">
        <v>-2.06772E-2</v>
      </c>
      <c r="K2030">
        <v>9.7846000000000002E-2</v>
      </c>
      <c r="L2030">
        <v>0.26897470000000001</v>
      </c>
      <c r="M2030">
        <v>0.22601660000000001</v>
      </c>
      <c r="N2030">
        <v>5.1083499999999997E-2</v>
      </c>
      <c r="O2030">
        <v>37</v>
      </c>
    </row>
    <row r="2031" spans="1:15">
      <c r="A2031" t="s">
        <v>54</v>
      </c>
      <c r="B2031" s="34">
        <v>40015</v>
      </c>
      <c r="C2031">
        <v>14</v>
      </c>
      <c r="D2031">
        <v>3.7122799999999998</v>
      </c>
      <c r="E2031">
        <v>3.513093</v>
      </c>
      <c r="F2031">
        <v>0.19918749999999999</v>
      </c>
      <c r="G2031">
        <v>100.5</v>
      </c>
      <c r="H2031">
        <v>-9.04644E-2</v>
      </c>
      <c r="I2031">
        <v>8.0664299999999994E-2</v>
      </c>
      <c r="J2031">
        <v>0.19918749999999999</v>
      </c>
      <c r="K2031">
        <v>0.31771070000000001</v>
      </c>
      <c r="L2031">
        <v>0.48883939999999998</v>
      </c>
      <c r="M2031">
        <v>0.22601660000000001</v>
      </c>
      <c r="N2031">
        <v>5.1083499999999997E-2</v>
      </c>
      <c r="O2031">
        <v>37</v>
      </c>
    </row>
    <row r="2032" spans="1:15">
      <c r="A2032" t="s">
        <v>54</v>
      </c>
      <c r="B2032" s="34">
        <v>40015</v>
      </c>
      <c r="C2032">
        <v>15</v>
      </c>
      <c r="D2032">
        <v>3.6326839999999998</v>
      </c>
      <c r="E2032">
        <v>2.948674</v>
      </c>
      <c r="F2032">
        <v>0.68401040000000002</v>
      </c>
      <c r="G2032">
        <v>101</v>
      </c>
      <c r="H2032">
        <v>0.3943585</v>
      </c>
      <c r="I2032">
        <v>0.56548710000000002</v>
      </c>
      <c r="J2032">
        <v>0.68401040000000002</v>
      </c>
      <c r="K2032">
        <v>0.80253359999999996</v>
      </c>
      <c r="L2032">
        <v>0.97366229999999998</v>
      </c>
      <c r="M2032">
        <v>0.22601660000000001</v>
      </c>
      <c r="N2032">
        <v>5.1083499999999997E-2</v>
      </c>
      <c r="O2032">
        <v>37</v>
      </c>
    </row>
    <row r="2033" spans="1:15">
      <c r="A2033" t="s">
        <v>54</v>
      </c>
      <c r="B2033" s="34">
        <v>40015</v>
      </c>
      <c r="C2033">
        <v>16</v>
      </c>
      <c r="D2033">
        <v>3.5406520000000001</v>
      </c>
      <c r="E2033">
        <v>2.7450380000000001</v>
      </c>
      <c r="F2033">
        <v>0.79561440000000005</v>
      </c>
      <c r="G2033">
        <v>101</v>
      </c>
      <c r="H2033">
        <v>0.50596249999999998</v>
      </c>
      <c r="I2033">
        <v>0.6770912</v>
      </c>
      <c r="J2033">
        <v>0.79561440000000005</v>
      </c>
      <c r="K2033">
        <v>0.91413770000000005</v>
      </c>
      <c r="L2033">
        <v>1.0852660000000001</v>
      </c>
      <c r="M2033">
        <v>0.22601660000000001</v>
      </c>
      <c r="N2033">
        <v>5.1083499999999997E-2</v>
      </c>
      <c r="O2033">
        <v>37</v>
      </c>
    </row>
    <row r="2034" spans="1:15">
      <c r="A2034" t="s">
        <v>54</v>
      </c>
      <c r="B2034" s="34">
        <v>40015</v>
      </c>
      <c r="C2034">
        <v>17</v>
      </c>
      <c r="D2034">
        <v>3.3600249999999998</v>
      </c>
      <c r="E2034">
        <v>2.1216520000000001</v>
      </c>
      <c r="F2034">
        <v>1.2383729999999999</v>
      </c>
      <c r="G2034">
        <v>102</v>
      </c>
      <c r="H2034">
        <v>0.94872129999999999</v>
      </c>
      <c r="I2034">
        <v>1.11985</v>
      </c>
      <c r="J2034">
        <v>1.2383729999999999</v>
      </c>
      <c r="K2034">
        <v>1.356897</v>
      </c>
      <c r="L2034">
        <v>1.528025</v>
      </c>
      <c r="M2034">
        <v>0.22601660000000001</v>
      </c>
      <c r="N2034">
        <v>5.1083499999999997E-2</v>
      </c>
      <c r="O2034">
        <v>37</v>
      </c>
    </row>
    <row r="2035" spans="1:15">
      <c r="A2035" t="s">
        <v>54</v>
      </c>
      <c r="B2035" s="34">
        <v>40015</v>
      </c>
      <c r="C2035">
        <v>18</v>
      </c>
      <c r="D2035">
        <v>2.9887410000000001</v>
      </c>
      <c r="E2035">
        <v>1.686628</v>
      </c>
      <c r="F2035">
        <v>1.3021130000000001</v>
      </c>
      <c r="G2035">
        <v>102</v>
      </c>
      <c r="H2035">
        <v>1.0124610000000001</v>
      </c>
      <c r="I2035">
        <v>1.183589</v>
      </c>
      <c r="J2035">
        <v>1.3021130000000001</v>
      </c>
      <c r="K2035">
        <v>1.420636</v>
      </c>
      <c r="L2035">
        <v>1.591764</v>
      </c>
      <c r="M2035">
        <v>0.22601660000000001</v>
      </c>
      <c r="N2035">
        <v>5.1083499999999997E-2</v>
      </c>
      <c r="O2035">
        <v>37</v>
      </c>
    </row>
    <row r="2036" spans="1:15">
      <c r="A2036" t="s">
        <v>54</v>
      </c>
      <c r="B2036" s="34">
        <v>40015</v>
      </c>
      <c r="C2036">
        <v>19</v>
      </c>
      <c r="D2036">
        <v>2.7235320000000001</v>
      </c>
      <c r="E2036">
        <v>2.419416</v>
      </c>
      <c r="F2036">
        <v>0.30411559999999999</v>
      </c>
      <c r="G2036">
        <v>101</v>
      </c>
      <c r="H2036">
        <v>1.4463699999999999E-2</v>
      </c>
      <c r="I2036">
        <v>0.18559239999999999</v>
      </c>
      <c r="J2036">
        <v>0.30411559999999999</v>
      </c>
      <c r="K2036">
        <v>0.42263879999999998</v>
      </c>
      <c r="L2036">
        <v>0.5937675</v>
      </c>
      <c r="M2036">
        <v>0.22601660000000001</v>
      </c>
      <c r="N2036">
        <v>5.1083499999999997E-2</v>
      </c>
      <c r="O2036">
        <v>37</v>
      </c>
    </row>
    <row r="2037" spans="1:15">
      <c r="A2037" t="s">
        <v>54</v>
      </c>
      <c r="B2037" s="34">
        <v>40015</v>
      </c>
      <c r="C2037">
        <v>20</v>
      </c>
      <c r="D2037">
        <v>2.3827759999999998</v>
      </c>
      <c r="E2037">
        <v>2.129785</v>
      </c>
      <c r="F2037">
        <v>0.25299060000000001</v>
      </c>
      <c r="G2037">
        <v>98.5</v>
      </c>
      <c r="H2037">
        <v>-3.6661300000000001E-2</v>
      </c>
      <c r="I2037">
        <v>0.13446739999999999</v>
      </c>
      <c r="J2037">
        <v>0.25299060000000001</v>
      </c>
      <c r="K2037">
        <v>0.37151380000000001</v>
      </c>
      <c r="L2037">
        <v>0.54264250000000003</v>
      </c>
      <c r="M2037">
        <v>0.22601660000000001</v>
      </c>
      <c r="N2037">
        <v>5.1083499999999997E-2</v>
      </c>
      <c r="O2037">
        <v>37</v>
      </c>
    </row>
    <row r="2038" spans="1:15">
      <c r="A2038" t="s">
        <v>54</v>
      </c>
      <c r="B2038" s="34">
        <v>40015</v>
      </c>
      <c r="C2038">
        <v>21</v>
      </c>
      <c r="D2038">
        <v>2.1791689999999999</v>
      </c>
      <c r="E2038">
        <v>2.1005859999999998</v>
      </c>
      <c r="F2038">
        <v>7.8583600000000003E-2</v>
      </c>
      <c r="G2038">
        <v>95.5</v>
      </c>
      <c r="H2038">
        <v>-0.21106829999999999</v>
      </c>
      <c r="I2038">
        <v>-3.9939599999999999E-2</v>
      </c>
      <c r="J2038">
        <v>7.8583600000000003E-2</v>
      </c>
      <c r="K2038">
        <v>0.1971068</v>
      </c>
      <c r="L2038">
        <v>0.36823549999999999</v>
      </c>
      <c r="M2038">
        <v>0.22601660000000001</v>
      </c>
      <c r="N2038">
        <v>5.1083499999999997E-2</v>
      </c>
      <c r="O2038">
        <v>37</v>
      </c>
    </row>
    <row r="2039" spans="1:15">
      <c r="A2039" t="s">
        <v>54</v>
      </c>
      <c r="B2039" s="34">
        <v>40015</v>
      </c>
      <c r="C2039">
        <v>22</v>
      </c>
      <c r="D2039">
        <v>2.005563</v>
      </c>
      <c r="E2039">
        <v>1.9908189999999999</v>
      </c>
      <c r="F2039">
        <v>1.4743300000000001E-2</v>
      </c>
      <c r="G2039">
        <v>93.5</v>
      </c>
      <c r="H2039">
        <v>-0.2749086</v>
      </c>
      <c r="I2039">
        <v>-0.10377989999999999</v>
      </c>
      <c r="J2039">
        <v>1.4743300000000001E-2</v>
      </c>
      <c r="K2039">
        <v>0.13326660000000001</v>
      </c>
      <c r="L2039">
        <v>0.30439519999999998</v>
      </c>
      <c r="M2039">
        <v>0.22601660000000001</v>
      </c>
      <c r="N2039">
        <v>5.1083499999999997E-2</v>
      </c>
      <c r="O2039">
        <v>37</v>
      </c>
    </row>
    <row r="2040" spans="1:15">
      <c r="A2040" t="s">
        <v>54</v>
      </c>
      <c r="B2040" s="34">
        <v>40015</v>
      </c>
      <c r="C2040">
        <v>23</v>
      </c>
      <c r="D2040">
        <v>1.817175</v>
      </c>
      <c r="E2040">
        <v>1.7942800000000001</v>
      </c>
      <c r="F2040">
        <v>2.2894999999999999E-2</v>
      </c>
      <c r="G2040">
        <v>91</v>
      </c>
      <c r="H2040">
        <v>-0.26675690000000002</v>
      </c>
      <c r="I2040">
        <v>-9.5628199999999997E-2</v>
      </c>
      <c r="J2040">
        <v>2.2894999999999999E-2</v>
      </c>
      <c r="K2040">
        <v>0.14141819999999999</v>
      </c>
      <c r="L2040">
        <v>0.31254690000000002</v>
      </c>
      <c r="M2040">
        <v>0.22601660000000001</v>
      </c>
      <c r="N2040">
        <v>5.1083499999999997E-2</v>
      </c>
      <c r="O2040">
        <v>37</v>
      </c>
    </row>
    <row r="2041" spans="1:15">
      <c r="A2041" t="s">
        <v>54</v>
      </c>
      <c r="B2041" s="34">
        <v>40015</v>
      </c>
      <c r="C2041">
        <v>24</v>
      </c>
      <c r="D2041">
        <v>1.598096</v>
      </c>
      <c r="E2041">
        <v>1.540198</v>
      </c>
      <c r="F2041">
        <v>5.78983E-2</v>
      </c>
      <c r="G2041">
        <v>87.5</v>
      </c>
      <c r="H2041">
        <v>-0.2317536</v>
      </c>
      <c r="I2041">
        <v>-6.0624900000000002E-2</v>
      </c>
      <c r="J2041">
        <v>5.78983E-2</v>
      </c>
      <c r="K2041">
        <v>0.17642150000000001</v>
      </c>
      <c r="L2041">
        <v>0.34755019999999998</v>
      </c>
      <c r="M2041">
        <v>0.22601660000000001</v>
      </c>
      <c r="N2041">
        <v>5.1083499999999997E-2</v>
      </c>
      <c r="O2041">
        <v>37</v>
      </c>
    </row>
    <row r="2042" spans="1:15">
      <c r="A2042" t="s">
        <v>54</v>
      </c>
      <c r="B2042" s="34">
        <v>40021</v>
      </c>
      <c r="C2042">
        <v>1</v>
      </c>
      <c r="D2042">
        <v>1.297266</v>
      </c>
      <c r="E2042">
        <v>1.331985</v>
      </c>
      <c r="F2042">
        <v>-3.4719199999999999E-2</v>
      </c>
      <c r="G2042">
        <v>86</v>
      </c>
      <c r="H2042">
        <v>-0.32437110000000002</v>
      </c>
      <c r="I2042">
        <v>-0.1532425</v>
      </c>
      <c r="J2042">
        <v>-3.4719199999999999E-2</v>
      </c>
      <c r="K2042">
        <v>8.3804000000000003E-2</v>
      </c>
      <c r="L2042">
        <v>0.25493270000000001</v>
      </c>
      <c r="M2042">
        <v>0.22601660000000001</v>
      </c>
      <c r="N2042">
        <v>5.1083499999999997E-2</v>
      </c>
      <c r="O2042">
        <v>37</v>
      </c>
    </row>
    <row r="2043" spans="1:15">
      <c r="A2043" t="s">
        <v>54</v>
      </c>
      <c r="B2043" s="34">
        <v>40021</v>
      </c>
      <c r="C2043">
        <v>2</v>
      </c>
      <c r="D2043">
        <v>1.197487</v>
      </c>
      <c r="E2043">
        <v>1.230869</v>
      </c>
      <c r="F2043">
        <v>-3.3382099999999998E-2</v>
      </c>
      <c r="G2043">
        <v>84.5</v>
      </c>
      <c r="H2043">
        <v>-0.32303399999999999</v>
      </c>
      <c r="I2043">
        <v>-0.15190529999999999</v>
      </c>
      <c r="J2043">
        <v>-3.3382099999999998E-2</v>
      </c>
      <c r="K2043">
        <v>8.5141099999999997E-2</v>
      </c>
      <c r="L2043">
        <v>0.25626979999999999</v>
      </c>
      <c r="M2043">
        <v>0.22601660000000001</v>
      </c>
      <c r="N2043">
        <v>5.1083499999999997E-2</v>
      </c>
      <c r="O2043">
        <v>37</v>
      </c>
    </row>
    <row r="2044" spans="1:15">
      <c r="A2044" t="s">
        <v>54</v>
      </c>
      <c r="B2044" s="34">
        <v>40021</v>
      </c>
      <c r="C2044">
        <v>3</v>
      </c>
      <c r="D2044">
        <v>1.1110690000000001</v>
      </c>
      <c r="E2044">
        <v>1.074395</v>
      </c>
      <c r="F2044">
        <v>3.6673299999999999E-2</v>
      </c>
      <c r="G2044">
        <v>82</v>
      </c>
      <c r="H2044">
        <v>-0.2529786</v>
      </c>
      <c r="I2044">
        <v>-8.1849900000000003E-2</v>
      </c>
      <c r="J2044">
        <v>3.6673299999999999E-2</v>
      </c>
      <c r="K2044">
        <v>0.15519649999999999</v>
      </c>
      <c r="L2044">
        <v>0.32632519999999998</v>
      </c>
      <c r="M2044">
        <v>0.22601660000000001</v>
      </c>
      <c r="N2044">
        <v>5.1083499999999997E-2</v>
      </c>
      <c r="O2044">
        <v>37</v>
      </c>
    </row>
    <row r="2045" spans="1:15">
      <c r="A2045" t="s">
        <v>54</v>
      </c>
      <c r="B2045" s="34">
        <v>40021</v>
      </c>
      <c r="C2045">
        <v>4</v>
      </c>
      <c r="D2045">
        <v>1.031909</v>
      </c>
      <c r="E2045">
        <v>1.0429280000000001</v>
      </c>
      <c r="F2045">
        <v>-1.10191E-2</v>
      </c>
      <c r="G2045">
        <v>80.5</v>
      </c>
      <c r="H2045">
        <v>-0.30067100000000002</v>
      </c>
      <c r="I2045">
        <v>-0.1295423</v>
      </c>
      <c r="J2045">
        <v>-1.10191E-2</v>
      </c>
      <c r="K2045">
        <v>0.10750419999999999</v>
      </c>
      <c r="L2045">
        <v>0.27863280000000001</v>
      </c>
      <c r="M2045">
        <v>0.22601660000000001</v>
      </c>
      <c r="N2045">
        <v>5.1083499999999997E-2</v>
      </c>
      <c r="O2045">
        <v>37</v>
      </c>
    </row>
    <row r="2046" spans="1:15">
      <c r="A2046" t="s">
        <v>54</v>
      </c>
      <c r="B2046" s="34">
        <v>40021</v>
      </c>
      <c r="C2046">
        <v>5</v>
      </c>
      <c r="D2046">
        <v>0.97852309999999998</v>
      </c>
      <c r="E2046">
        <v>1.0061519999999999</v>
      </c>
      <c r="F2046">
        <v>-2.7628699999999999E-2</v>
      </c>
      <c r="G2046">
        <v>80</v>
      </c>
      <c r="H2046">
        <v>-0.31728060000000002</v>
      </c>
      <c r="I2046">
        <v>-0.1461519</v>
      </c>
      <c r="J2046">
        <v>-2.7628699999999999E-2</v>
      </c>
      <c r="K2046">
        <v>9.0894500000000003E-2</v>
      </c>
      <c r="L2046">
        <v>0.26202320000000001</v>
      </c>
      <c r="M2046">
        <v>0.22601660000000001</v>
      </c>
      <c r="N2046">
        <v>5.1083499999999997E-2</v>
      </c>
      <c r="O2046">
        <v>37</v>
      </c>
    </row>
    <row r="2047" spans="1:15">
      <c r="A2047" t="s">
        <v>54</v>
      </c>
      <c r="B2047" s="34">
        <v>40021</v>
      </c>
      <c r="C2047">
        <v>6</v>
      </c>
      <c r="D2047">
        <v>0.95014350000000003</v>
      </c>
      <c r="E2047">
        <v>0.96356629999999999</v>
      </c>
      <c r="F2047">
        <v>-1.34228E-2</v>
      </c>
      <c r="G2047">
        <v>78</v>
      </c>
      <c r="H2047">
        <v>-0.30307469999999997</v>
      </c>
      <c r="I2047">
        <v>-0.13194600000000001</v>
      </c>
      <c r="J2047">
        <v>-1.34228E-2</v>
      </c>
      <c r="K2047">
        <v>0.1051004</v>
      </c>
      <c r="L2047">
        <v>0.27622910000000001</v>
      </c>
      <c r="M2047">
        <v>0.22601660000000001</v>
      </c>
      <c r="N2047">
        <v>5.1083499999999997E-2</v>
      </c>
      <c r="O2047">
        <v>37</v>
      </c>
    </row>
    <row r="2048" spans="1:15">
      <c r="A2048" t="s">
        <v>54</v>
      </c>
      <c r="B2048" s="34">
        <v>40021</v>
      </c>
      <c r="C2048">
        <v>7</v>
      </c>
      <c r="D2048">
        <v>0.88810809999999996</v>
      </c>
      <c r="E2048">
        <v>0.92728719999999998</v>
      </c>
      <c r="F2048">
        <v>-3.9179100000000001E-2</v>
      </c>
      <c r="G2048">
        <v>77.5</v>
      </c>
      <c r="H2048">
        <v>-0.32883099999999998</v>
      </c>
      <c r="I2048">
        <v>-0.15770239999999999</v>
      </c>
      <c r="J2048">
        <v>-3.9179100000000001E-2</v>
      </c>
      <c r="K2048">
        <v>7.9344100000000001E-2</v>
      </c>
      <c r="L2048">
        <v>0.2504728</v>
      </c>
      <c r="M2048">
        <v>0.22601660000000001</v>
      </c>
      <c r="N2048">
        <v>5.1083499999999997E-2</v>
      </c>
      <c r="O2048">
        <v>37</v>
      </c>
    </row>
    <row r="2049" spans="1:15">
      <c r="A2049" t="s">
        <v>54</v>
      </c>
      <c r="B2049" s="34">
        <v>40021</v>
      </c>
      <c r="C2049">
        <v>8</v>
      </c>
      <c r="D2049">
        <v>1.3154110000000001</v>
      </c>
      <c r="E2049">
        <v>1.2957240000000001</v>
      </c>
      <c r="F2049">
        <v>1.9687099999999999E-2</v>
      </c>
      <c r="G2049">
        <v>79.5</v>
      </c>
      <c r="H2049">
        <v>-0.2699648</v>
      </c>
      <c r="I2049">
        <v>-9.8836099999999996E-2</v>
      </c>
      <c r="J2049">
        <v>1.9687099999999999E-2</v>
      </c>
      <c r="K2049">
        <v>0.13821030000000001</v>
      </c>
      <c r="L2049">
        <v>0.30933899999999998</v>
      </c>
      <c r="M2049">
        <v>0.22601660000000001</v>
      </c>
      <c r="N2049">
        <v>5.1083499999999997E-2</v>
      </c>
      <c r="O2049">
        <v>37</v>
      </c>
    </row>
    <row r="2050" spans="1:15">
      <c r="A2050" t="s">
        <v>54</v>
      </c>
      <c r="B2050" s="34">
        <v>40021</v>
      </c>
      <c r="C2050">
        <v>9</v>
      </c>
      <c r="D2050">
        <v>2.087059</v>
      </c>
      <c r="E2050">
        <v>1.9648639999999999</v>
      </c>
      <c r="F2050">
        <v>0.122195</v>
      </c>
      <c r="G2050">
        <v>84</v>
      </c>
      <c r="H2050">
        <v>-0.16745689999999999</v>
      </c>
      <c r="I2050">
        <v>3.6717999999999998E-3</v>
      </c>
      <c r="J2050">
        <v>0.122195</v>
      </c>
      <c r="K2050">
        <v>0.24071819999999999</v>
      </c>
      <c r="L2050">
        <v>0.41184690000000002</v>
      </c>
      <c r="M2050">
        <v>0.22601660000000001</v>
      </c>
      <c r="N2050">
        <v>5.1083499999999997E-2</v>
      </c>
      <c r="O2050">
        <v>37</v>
      </c>
    </row>
    <row r="2051" spans="1:15">
      <c r="A2051" t="s">
        <v>54</v>
      </c>
      <c r="B2051" s="34">
        <v>40021</v>
      </c>
      <c r="C2051">
        <v>10</v>
      </c>
      <c r="D2051">
        <v>2.7291439999999998</v>
      </c>
      <c r="E2051">
        <v>2.6306419999999999</v>
      </c>
      <c r="F2051">
        <v>9.8501099999999994E-2</v>
      </c>
      <c r="G2051">
        <v>88.5</v>
      </c>
      <c r="H2051">
        <v>-0.19115080000000001</v>
      </c>
      <c r="I2051">
        <v>-2.0022100000000001E-2</v>
      </c>
      <c r="J2051">
        <v>9.8501099999999994E-2</v>
      </c>
      <c r="K2051">
        <v>0.2170243</v>
      </c>
      <c r="L2051">
        <v>0.38815300000000003</v>
      </c>
      <c r="M2051">
        <v>0.22601660000000001</v>
      </c>
      <c r="N2051">
        <v>5.1083499999999997E-2</v>
      </c>
      <c r="O2051">
        <v>37</v>
      </c>
    </row>
    <row r="2052" spans="1:15">
      <c r="A2052" t="s">
        <v>54</v>
      </c>
      <c r="B2052" s="34">
        <v>40021</v>
      </c>
      <c r="C2052">
        <v>11</v>
      </c>
      <c r="D2052">
        <v>3.1663019999999999</v>
      </c>
      <c r="E2052">
        <v>3.0785740000000001</v>
      </c>
      <c r="F2052">
        <v>8.7727899999999998E-2</v>
      </c>
      <c r="G2052">
        <v>92</v>
      </c>
      <c r="H2052">
        <v>-0.20192399999999999</v>
      </c>
      <c r="I2052">
        <v>-3.0795300000000001E-2</v>
      </c>
      <c r="J2052">
        <v>8.7727899999999998E-2</v>
      </c>
      <c r="K2052">
        <v>0.2062512</v>
      </c>
      <c r="L2052">
        <v>0.37737989999999999</v>
      </c>
      <c r="M2052">
        <v>0.22601660000000001</v>
      </c>
      <c r="N2052">
        <v>5.1083499999999997E-2</v>
      </c>
      <c r="O2052">
        <v>37</v>
      </c>
    </row>
    <row r="2053" spans="1:15">
      <c r="A2053" t="s">
        <v>54</v>
      </c>
      <c r="B2053" s="34">
        <v>40021</v>
      </c>
      <c r="C2053">
        <v>12</v>
      </c>
      <c r="D2053">
        <v>3.4461379999999999</v>
      </c>
      <c r="E2053">
        <v>3.4891990000000002</v>
      </c>
      <c r="F2053">
        <v>-4.3060800000000003E-2</v>
      </c>
      <c r="G2053">
        <v>96</v>
      </c>
      <c r="H2053">
        <v>-0.33271269999999997</v>
      </c>
      <c r="I2053">
        <v>-0.16158400000000001</v>
      </c>
      <c r="J2053">
        <v>-4.3060800000000003E-2</v>
      </c>
      <c r="K2053">
        <v>7.5462399999999999E-2</v>
      </c>
      <c r="L2053">
        <v>0.24659110000000001</v>
      </c>
      <c r="M2053">
        <v>0.22601660000000001</v>
      </c>
      <c r="N2053">
        <v>5.1083499999999997E-2</v>
      </c>
      <c r="O2053">
        <v>37</v>
      </c>
    </row>
    <row r="2054" spans="1:15">
      <c r="A2054" t="s">
        <v>54</v>
      </c>
      <c r="B2054" s="34">
        <v>40021</v>
      </c>
      <c r="C2054">
        <v>13</v>
      </c>
      <c r="D2054">
        <v>3.5241880000000001</v>
      </c>
      <c r="E2054">
        <v>3.5564840000000002</v>
      </c>
      <c r="F2054">
        <v>-3.2295999999999998E-2</v>
      </c>
      <c r="G2054">
        <v>98.5</v>
      </c>
      <c r="H2054">
        <v>-0.32194790000000001</v>
      </c>
      <c r="I2054">
        <v>-0.15081919999999999</v>
      </c>
      <c r="J2054">
        <v>-3.2295999999999998E-2</v>
      </c>
      <c r="K2054">
        <v>8.6227200000000004E-2</v>
      </c>
      <c r="L2054">
        <v>0.25735590000000003</v>
      </c>
      <c r="M2054">
        <v>0.22601660000000001</v>
      </c>
      <c r="N2054">
        <v>5.1083499999999997E-2</v>
      </c>
      <c r="O2054">
        <v>37</v>
      </c>
    </row>
    <row r="2055" spans="1:15">
      <c r="A2055" t="s">
        <v>54</v>
      </c>
      <c r="B2055" s="34">
        <v>40021</v>
      </c>
      <c r="C2055">
        <v>14</v>
      </c>
      <c r="D2055">
        <v>3.7122799999999998</v>
      </c>
      <c r="E2055">
        <v>3.513093</v>
      </c>
      <c r="F2055">
        <v>0.19918749999999999</v>
      </c>
      <c r="G2055">
        <v>100.5</v>
      </c>
      <c r="H2055">
        <v>-9.04644E-2</v>
      </c>
      <c r="I2055">
        <v>8.0664299999999994E-2</v>
      </c>
      <c r="J2055">
        <v>0.19918749999999999</v>
      </c>
      <c r="K2055">
        <v>0.31771070000000001</v>
      </c>
      <c r="L2055">
        <v>0.48883939999999998</v>
      </c>
      <c r="M2055">
        <v>0.22601660000000001</v>
      </c>
      <c r="N2055">
        <v>5.1083499999999997E-2</v>
      </c>
      <c r="O2055">
        <v>37</v>
      </c>
    </row>
    <row r="2056" spans="1:15">
      <c r="A2056" t="s">
        <v>54</v>
      </c>
      <c r="B2056" s="34">
        <v>40021</v>
      </c>
      <c r="C2056">
        <v>15</v>
      </c>
      <c r="D2056">
        <v>3.746969</v>
      </c>
      <c r="E2056">
        <v>2.8991359999999999</v>
      </c>
      <c r="F2056">
        <v>0.84783240000000004</v>
      </c>
      <c r="G2056">
        <v>102.5</v>
      </c>
      <c r="H2056">
        <v>0.55818049999999997</v>
      </c>
      <c r="I2056">
        <v>0.72930919999999999</v>
      </c>
      <c r="J2056">
        <v>0.84783240000000004</v>
      </c>
      <c r="K2056">
        <v>0.96635570000000004</v>
      </c>
      <c r="L2056">
        <v>1.1374839999999999</v>
      </c>
      <c r="M2056">
        <v>0.22601660000000001</v>
      </c>
      <c r="N2056">
        <v>5.1083499999999997E-2</v>
      </c>
      <c r="O2056">
        <v>37</v>
      </c>
    </row>
    <row r="2057" spans="1:15">
      <c r="A2057" t="s">
        <v>54</v>
      </c>
      <c r="B2057" s="34">
        <v>40021</v>
      </c>
      <c r="C2057">
        <v>16</v>
      </c>
      <c r="D2057">
        <v>3.7131539999999998</v>
      </c>
      <c r="E2057">
        <v>2.6968160000000001</v>
      </c>
      <c r="F2057">
        <v>1.016338</v>
      </c>
      <c r="G2057">
        <v>103.5</v>
      </c>
      <c r="H2057">
        <v>0.72668619999999995</v>
      </c>
      <c r="I2057">
        <v>0.89781489999999997</v>
      </c>
      <c r="J2057">
        <v>1.016338</v>
      </c>
      <c r="K2057">
        <v>1.1348609999999999</v>
      </c>
      <c r="L2057">
        <v>1.30599</v>
      </c>
      <c r="M2057">
        <v>0.22601660000000001</v>
      </c>
      <c r="N2057">
        <v>5.1083499999999997E-2</v>
      </c>
      <c r="O2057">
        <v>37</v>
      </c>
    </row>
    <row r="2058" spans="1:15">
      <c r="A2058" t="s">
        <v>54</v>
      </c>
      <c r="B2058" s="34">
        <v>40021</v>
      </c>
      <c r="C2058">
        <v>17</v>
      </c>
      <c r="D2058">
        <v>3.4831970000000001</v>
      </c>
      <c r="E2058">
        <v>2.018926</v>
      </c>
      <c r="F2058">
        <v>1.4642710000000001</v>
      </c>
      <c r="G2058">
        <v>104</v>
      </c>
      <c r="H2058">
        <v>1.1746190000000001</v>
      </c>
      <c r="I2058">
        <v>1.3457479999999999</v>
      </c>
      <c r="J2058">
        <v>1.4642710000000001</v>
      </c>
      <c r="K2058">
        <v>1.582794</v>
      </c>
      <c r="L2058">
        <v>1.7539229999999999</v>
      </c>
      <c r="M2058">
        <v>0.22601660000000001</v>
      </c>
      <c r="N2058">
        <v>5.1083499999999997E-2</v>
      </c>
      <c r="O2058">
        <v>37</v>
      </c>
    </row>
    <row r="2059" spans="1:15">
      <c r="A2059" t="s">
        <v>54</v>
      </c>
      <c r="B2059" s="34">
        <v>40021</v>
      </c>
      <c r="C2059">
        <v>18</v>
      </c>
      <c r="D2059">
        <v>3.0967899999999999</v>
      </c>
      <c r="E2059">
        <v>1.6238680000000001</v>
      </c>
      <c r="F2059">
        <v>1.4729220000000001</v>
      </c>
      <c r="G2059">
        <v>104</v>
      </c>
      <c r="H2059">
        <v>1.18327</v>
      </c>
      <c r="I2059">
        <v>1.3543989999999999</v>
      </c>
      <c r="J2059">
        <v>1.4729220000000001</v>
      </c>
      <c r="K2059">
        <v>1.591445</v>
      </c>
      <c r="L2059">
        <v>1.7625740000000001</v>
      </c>
      <c r="M2059">
        <v>0.22601660000000001</v>
      </c>
      <c r="N2059">
        <v>5.1083499999999997E-2</v>
      </c>
      <c r="O2059">
        <v>37</v>
      </c>
    </row>
    <row r="2060" spans="1:15">
      <c r="A2060" t="s">
        <v>54</v>
      </c>
      <c r="B2060" s="34">
        <v>40021</v>
      </c>
      <c r="C2060">
        <v>19</v>
      </c>
      <c r="D2060">
        <v>2.9144809999999999</v>
      </c>
      <c r="E2060">
        <v>2.7177410000000002</v>
      </c>
      <c r="F2060">
        <v>0.19674030000000001</v>
      </c>
      <c r="G2060">
        <v>103.5</v>
      </c>
      <c r="H2060">
        <v>-9.2911599999999997E-2</v>
      </c>
      <c r="I2060">
        <v>7.8217099999999998E-2</v>
      </c>
      <c r="J2060">
        <v>0.19674030000000001</v>
      </c>
      <c r="K2060">
        <v>0.31526349999999997</v>
      </c>
      <c r="L2060">
        <v>0.4863922</v>
      </c>
      <c r="M2060">
        <v>0.22601660000000001</v>
      </c>
      <c r="N2060">
        <v>5.1083499999999997E-2</v>
      </c>
      <c r="O2060">
        <v>37</v>
      </c>
    </row>
    <row r="2061" spans="1:15">
      <c r="A2061" t="s">
        <v>54</v>
      </c>
      <c r="B2061" s="34">
        <v>40021</v>
      </c>
      <c r="C2061">
        <v>20</v>
      </c>
      <c r="D2061">
        <v>2.5337529999999999</v>
      </c>
      <c r="E2061">
        <v>2.2676310000000002</v>
      </c>
      <c r="F2061">
        <v>0.26612180000000002</v>
      </c>
      <c r="G2061">
        <v>101.5</v>
      </c>
      <c r="H2061">
        <v>-2.3530100000000002E-2</v>
      </c>
      <c r="I2061">
        <v>0.1475986</v>
      </c>
      <c r="J2061">
        <v>0.26612180000000002</v>
      </c>
      <c r="K2061">
        <v>0.38464500000000001</v>
      </c>
      <c r="L2061">
        <v>0.55577370000000004</v>
      </c>
      <c r="M2061">
        <v>0.22601660000000001</v>
      </c>
      <c r="N2061">
        <v>5.1083499999999997E-2</v>
      </c>
      <c r="O2061">
        <v>37</v>
      </c>
    </row>
    <row r="2062" spans="1:15">
      <c r="A2062" t="s">
        <v>54</v>
      </c>
      <c r="B2062" s="34">
        <v>40021</v>
      </c>
      <c r="C2062">
        <v>21</v>
      </c>
      <c r="D2062">
        <v>2.293129</v>
      </c>
      <c r="E2062">
        <v>2.167484</v>
      </c>
      <c r="F2062">
        <v>0.12564539999999999</v>
      </c>
      <c r="G2062">
        <v>98.5</v>
      </c>
      <c r="H2062">
        <v>-0.1640065</v>
      </c>
      <c r="I2062">
        <v>7.1222000000000004E-3</v>
      </c>
      <c r="J2062">
        <v>0.12564539999999999</v>
      </c>
      <c r="K2062">
        <v>0.24416860000000001</v>
      </c>
      <c r="L2062">
        <v>0.41529729999999998</v>
      </c>
      <c r="M2062">
        <v>0.22601660000000001</v>
      </c>
      <c r="N2062">
        <v>5.1083499999999997E-2</v>
      </c>
      <c r="O2062">
        <v>37</v>
      </c>
    </row>
    <row r="2063" spans="1:15">
      <c r="A2063" t="s">
        <v>54</v>
      </c>
      <c r="B2063" s="34">
        <v>40021</v>
      </c>
      <c r="C2063">
        <v>22</v>
      </c>
      <c r="D2063">
        <v>2.1342889999999999</v>
      </c>
      <c r="E2063">
        <v>2.0848529999999998</v>
      </c>
      <c r="F2063">
        <v>4.94355E-2</v>
      </c>
      <c r="G2063">
        <v>96.5</v>
      </c>
      <c r="H2063">
        <v>-0.2402164</v>
      </c>
      <c r="I2063">
        <v>-6.9087700000000002E-2</v>
      </c>
      <c r="J2063">
        <v>4.94355E-2</v>
      </c>
      <c r="K2063">
        <v>0.16795869999999999</v>
      </c>
      <c r="L2063">
        <v>0.33908739999999998</v>
      </c>
      <c r="M2063">
        <v>0.22601660000000001</v>
      </c>
      <c r="N2063">
        <v>5.1083499999999997E-2</v>
      </c>
      <c r="O2063">
        <v>37</v>
      </c>
    </row>
    <row r="2064" spans="1:15">
      <c r="A2064" t="s">
        <v>54</v>
      </c>
      <c r="B2064" s="34">
        <v>40021</v>
      </c>
      <c r="C2064">
        <v>23</v>
      </c>
      <c r="D2064">
        <v>1.899618</v>
      </c>
      <c r="E2064">
        <v>1.87592</v>
      </c>
      <c r="F2064">
        <v>2.3698199999999999E-2</v>
      </c>
      <c r="G2064">
        <v>93.5</v>
      </c>
      <c r="H2064">
        <v>-0.26595370000000002</v>
      </c>
      <c r="I2064">
        <v>-9.4825000000000007E-2</v>
      </c>
      <c r="J2064">
        <v>2.3698199999999999E-2</v>
      </c>
      <c r="K2064">
        <v>0.1422214</v>
      </c>
      <c r="L2064">
        <v>0.31335010000000002</v>
      </c>
      <c r="M2064">
        <v>0.22601660000000001</v>
      </c>
      <c r="N2064">
        <v>5.1083499999999997E-2</v>
      </c>
      <c r="O2064">
        <v>37</v>
      </c>
    </row>
    <row r="2065" spans="1:15">
      <c r="A2065" t="s">
        <v>54</v>
      </c>
      <c r="B2065" s="34">
        <v>40021</v>
      </c>
      <c r="C2065">
        <v>24</v>
      </c>
      <c r="D2065">
        <v>1.6484799999999999</v>
      </c>
      <c r="E2065">
        <v>1.639248</v>
      </c>
      <c r="F2065">
        <v>9.2312999999999996E-3</v>
      </c>
      <c r="G2065">
        <v>89.5</v>
      </c>
      <c r="H2065">
        <v>-0.28042060000000002</v>
      </c>
      <c r="I2065">
        <v>-0.1092919</v>
      </c>
      <c r="J2065">
        <v>9.2312999999999996E-3</v>
      </c>
      <c r="K2065">
        <v>0.12775449999999999</v>
      </c>
      <c r="L2065">
        <v>0.29888320000000002</v>
      </c>
      <c r="M2065">
        <v>0.22601660000000001</v>
      </c>
      <c r="N2065">
        <v>5.1083499999999997E-2</v>
      </c>
      <c r="O2065">
        <v>37</v>
      </c>
    </row>
    <row r="2066" spans="1:15">
      <c r="A2066" t="s">
        <v>54</v>
      </c>
      <c r="B2066" s="34">
        <v>40035</v>
      </c>
      <c r="C2066">
        <v>1</v>
      </c>
      <c r="D2066">
        <v>1.212253</v>
      </c>
      <c r="E2066">
        <v>1.2026319999999999</v>
      </c>
      <c r="F2066">
        <v>9.6211999999999999E-3</v>
      </c>
      <c r="G2066">
        <v>81.5</v>
      </c>
      <c r="H2066">
        <v>-0.28003070000000002</v>
      </c>
      <c r="I2066">
        <v>-0.108902</v>
      </c>
      <c r="J2066">
        <v>9.6211999999999999E-3</v>
      </c>
      <c r="K2066">
        <v>0.12814439999999999</v>
      </c>
      <c r="L2066">
        <v>0.29927310000000001</v>
      </c>
      <c r="M2066">
        <v>0.22601660000000001</v>
      </c>
      <c r="N2066">
        <v>5.1083499999999997E-2</v>
      </c>
      <c r="O2066">
        <v>37</v>
      </c>
    </row>
    <row r="2067" spans="1:15">
      <c r="A2067" t="s">
        <v>54</v>
      </c>
      <c r="B2067" s="34">
        <v>40035</v>
      </c>
      <c r="C2067">
        <v>2</v>
      </c>
      <c r="D2067">
        <v>1.131151</v>
      </c>
      <c r="E2067">
        <v>1.059679</v>
      </c>
      <c r="F2067">
        <v>7.1471599999999996E-2</v>
      </c>
      <c r="G2067">
        <v>79.5</v>
      </c>
      <c r="H2067">
        <v>-0.21818029999999999</v>
      </c>
      <c r="I2067">
        <v>-4.7051599999999999E-2</v>
      </c>
      <c r="J2067">
        <v>7.1471599999999996E-2</v>
      </c>
      <c r="K2067">
        <v>0.18999479999999999</v>
      </c>
      <c r="L2067">
        <v>0.36112349999999999</v>
      </c>
      <c r="M2067">
        <v>0.22601660000000001</v>
      </c>
      <c r="N2067">
        <v>5.1083499999999997E-2</v>
      </c>
      <c r="O2067">
        <v>37</v>
      </c>
    </row>
    <row r="2068" spans="1:15">
      <c r="A2068" t="s">
        <v>54</v>
      </c>
      <c r="B2068" s="34">
        <v>40035</v>
      </c>
      <c r="C2068">
        <v>3</v>
      </c>
      <c r="D2068">
        <v>1.0565150000000001</v>
      </c>
      <c r="E2068">
        <v>0.95015760000000005</v>
      </c>
      <c r="F2068">
        <v>0.1063576</v>
      </c>
      <c r="G2068">
        <v>77</v>
      </c>
      <c r="H2068">
        <v>-0.18329429999999999</v>
      </c>
      <c r="I2068">
        <v>-1.21656E-2</v>
      </c>
      <c r="J2068">
        <v>0.1063576</v>
      </c>
      <c r="K2068">
        <v>0.22488079999999999</v>
      </c>
      <c r="L2068">
        <v>0.39600950000000001</v>
      </c>
      <c r="M2068">
        <v>0.22601660000000001</v>
      </c>
      <c r="N2068">
        <v>5.1083499999999997E-2</v>
      </c>
      <c r="O2068">
        <v>37</v>
      </c>
    </row>
    <row r="2069" spans="1:15">
      <c r="A2069" t="s">
        <v>54</v>
      </c>
      <c r="B2069" s="34">
        <v>40035</v>
      </c>
      <c r="C2069">
        <v>4</v>
      </c>
      <c r="D2069">
        <v>1.0178050000000001</v>
      </c>
      <c r="E2069">
        <v>0.92915519999999996</v>
      </c>
      <c r="F2069">
        <v>8.8650300000000001E-2</v>
      </c>
      <c r="G2069">
        <v>76.5</v>
      </c>
      <c r="H2069">
        <v>-0.2010016</v>
      </c>
      <c r="I2069">
        <v>-2.9872900000000001E-2</v>
      </c>
      <c r="J2069">
        <v>8.8650300000000001E-2</v>
      </c>
      <c r="K2069">
        <v>0.20717350000000001</v>
      </c>
      <c r="L2069">
        <v>0.37830219999999998</v>
      </c>
      <c r="M2069">
        <v>0.22601660000000001</v>
      </c>
      <c r="N2069">
        <v>5.1083499999999997E-2</v>
      </c>
      <c r="O2069">
        <v>37</v>
      </c>
    </row>
    <row r="2070" spans="1:15">
      <c r="A2070" t="s">
        <v>54</v>
      </c>
      <c r="B2070" s="34">
        <v>40035</v>
      </c>
      <c r="C2070">
        <v>5</v>
      </c>
      <c r="D2070">
        <v>0.97151549999999998</v>
      </c>
      <c r="E2070">
        <v>0.85301139999999998</v>
      </c>
      <c r="F2070">
        <v>0.1185041</v>
      </c>
      <c r="G2070">
        <v>74</v>
      </c>
      <c r="H2070">
        <v>-0.17114779999999999</v>
      </c>
      <c r="I2070">
        <v>-1.91E-5</v>
      </c>
      <c r="J2070">
        <v>0.1185041</v>
      </c>
      <c r="K2070">
        <v>0.2370273</v>
      </c>
      <c r="L2070">
        <v>0.40815600000000002</v>
      </c>
      <c r="M2070">
        <v>0.22601660000000001</v>
      </c>
      <c r="N2070">
        <v>5.1083499999999997E-2</v>
      </c>
      <c r="O2070">
        <v>37</v>
      </c>
    </row>
    <row r="2071" spans="1:15">
      <c r="A2071" t="s">
        <v>54</v>
      </c>
      <c r="B2071" s="34">
        <v>40035</v>
      </c>
      <c r="C2071">
        <v>6</v>
      </c>
      <c r="D2071">
        <v>0.96237689999999998</v>
      </c>
      <c r="E2071">
        <v>0.88750169999999995</v>
      </c>
      <c r="F2071">
        <v>7.4875300000000006E-2</v>
      </c>
      <c r="G2071">
        <v>73.5</v>
      </c>
      <c r="H2071">
        <v>-0.21477669999999999</v>
      </c>
      <c r="I2071">
        <v>-4.3647999999999999E-2</v>
      </c>
      <c r="J2071">
        <v>7.4875300000000006E-2</v>
      </c>
      <c r="K2071">
        <v>0.1933985</v>
      </c>
      <c r="L2071">
        <v>0.3645272</v>
      </c>
      <c r="M2071">
        <v>0.22601660000000001</v>
      </c>
      <c r="N2071">
        <v>5.1083499999999997E-2</v>
      </c>
      <c r="O2071">
        <v>37</v>
      </c>
    </row>
    <row r="2072" spans="1:15">
      <c r="A2072" t="s">
        <v>54</v>
      </c>
      <c r="B2072" s="34">
        <v>40035</v>
      </c>
      <c r="C2072">
        <v>7</v>
      </c>
      <c r="D2072">
        <v>0.89674209999999999</v>
      </c>
      <c r="E2072">
        <v>0.85047399999999995</v>
      </c>
      <c r="F2072">
        <v>4.62681E-2</v>
      </c>
      <c r="G2072">
        <v>74</v>
      </c>
      <c r="H2072">
        <v>-0.24338380000000001</v>
      </c>
      <c r="I2072">
        <v>-7.2255100000000003E-2</v>
      </c>
      <c r="J2072">
        <v>4.62681E-2</v>
      </c>
      <c r="K2072">
        <v>0.1647913</v>
      </c>
      <c r="L2072">
        <v>0.33592</v>
      </c>
      <c r="M2072">
        <v>0.22601660000000001</v>
      </c>
      <c r="N2072">
        <v>5.1083499999999997E-2</v>
      </c>
      <c r="O2072">
        <v>37</v>
      </c>
    </row>
    <row r="2073" spans="1:15">
      <c r="A2073" t="s">
        <v>54</v>
      </c>
      <c r="B2073" s="34">
        <v>40035</v>
      </c>
      <c r="C2073">
        <v>8</v>
      </c>
      <c r="D2073">
        <v>1.252359</v>
      </c>
      <c r="E2073">
        <v>1.141046</v>
      </c>
      <c r="F2073">
        <v>0.1113132</v>
      </c>
      <c r="G2073">
        <v>75</v>
      </c>
      <c r="H2073">
        <v>-0.17833869999999999</v>
      </c>
      <c r="I2073">
        <v>-7.2100000000000003E-3</v>
      </c>
      <c r="J2073">
        <v>0.1113132</v>
      </c>
      <c r="K2073">
        <v>0.2298364</v>
      </c>
      <c r="L2073">
        <v>0.40096510000000002</v>
      </c>
      <c r="M2073">
        <v>0.22601660000000001</v>
      </c>
      <c r="N2073">
        <v>5.1083499999999997E-2</v>
      </c>
      <c r="O2073">
        <v>37</v>
      </c>
    </row>
    <row r="2074" spans="1:15">
      <c r="A2074" t="s">
        <v>54</v>
      </c>
      <c r="B2074" s="34">
        <v>40035</v>
      </c>
      <c r="C2074">
        <v>9</v>
      </c>
      <c r="D2074">
        <v>1.916663</v>
      </c>
      <c r="E2074">
        <v>1.7134069999999999</v>
      </c>
      <c r="F2074">
        <v>0.20325560000000001</v>
      </c>
      <c r="G2074">
        <v>79.5</v>
      </c>
      <c r="H2074">
        <v>-8.6396299999999995E-2</v>
      </c>
      <c r="I2074">
        <v>8.4732399999999999E-2</v>
      </c>
      <c r="J2074">
        <v>0.20325560000000001</v>
      </c>
      <c r="K2074">
        <v>0.32177879999999998</v>
      </c>
      <c r="L2074">
        <v>0.4929075</v>
      </c>
      <c r="M2074">
        <v>0.22601660000000001</v>
      </c>
      <c r="N2074">
        <v>5.1083499999999997E-2</v>
      </c>
      <c r="O2074">
        <v>37</v>
      </c>
    </row>
    <row r="2075" spans="1:15">
      <c r="A2075" t="s">
        <v>54</v>
      </c>
      <c r="B2075" s="34">
        <v>40035</v>
      </c>
      <c r="C2075">
        <v>10</v>
      </c>
      <c r="D2075">
        <v>2.5609790000000001</v>
      </c>
      <c r="E2075">
        <v>2.3614410000000001</v>
      </c>
      <c r="F2075">
        <v>0.19953750000000001</v>
      </c>
      <c r="G2075">
        <v>83.5</v>
      </c>
      <c r="H2075">
        <v>-9.0114399999999997E-2</v>
      </c>
      <c r="I2075">
        <v>8.1014299999999997E-2</v>
      </c>
      <c r="J2075">
        <v>0.19953750000000001</v>
      </c>
      <c r="K2075">
        <v>0.31806069999999997</v>
      </c>
      <c r="L2075">
        <v>0.4891894</v>
      </c>
      <c r="M2075">
        <v>0.22601660000000001</v>
      </c>
      <c r="N2075">
        <v>5.1083499999999997E-2</v>
      </c>
      <c r="O2075">
        <v>37</v>
      </c>
    </row>
    <row r="2076" spans="1:15">
      <c r="A2076" t="s">
        <v>54</v>
      </c>
      <c r="B2076" s="34">
        <v>40035</v>
      </c>
      <c r="C2076">
        <v>11</v>
      </c>
      <c r="D2076">
        <v>2.9126729999999998</v>
      </c>
      <c r="E2076">
        <v>2.7390720000000002</v>
      </c>
      <c r="F2076">
        <v>0.17360200000000001</v>
      </c>
      <c r="G2076">
        <v>87</v>
      </c>
      <c r="H2076">
        <v>-0.1160499</v>
      </c>
      <c r="I2076">
        <v>5.5078799999999997E-2</v>
      </c>
      <c r="J2076">
        <v>0.17360200000000001</v>
      </c>
      <c r="K2076">
        <v>0.29212519999999997</v>
      </c>
      <c r="L2076">
        <v>0.4632539</v>
      </c>
      <c r="M2076">
        <v>0.22601660000000001</v>
      </c>
      <c r="N2076">
        <v>5.1083499999999997E-2</v>
      </c>
      <c r="O2076">
        <v>37</v>
      </c>
    </row>
    <row r="2077" spans="1:15">
      <c r="A2077" t="s">
        <v>54</v>
      </c>
      <c r="B2077" s="34">
        <v>40035</v>
      </c>
      <c r="C2077">
        <v>12</v>
      </c>
      <c r="D2077">
        <v>3.1446399999999999</v>
      </c>
      <c r="E2077">
        <v>3.0744790000000002</v>
      </c>
      <c r="F2077">
        <v>7.0160700000000006E-2</v>
      </c>
      <c r="G2077">
        <v>91</v>
      </c>
      <c r="H2077">
        <v>-0.2194912</v>
      </c>
      <c r="I2077">
        <v>-4.8362500000000003E-2</v>
      </c>
      <c r="J2077">
        <v>7.0160700000000006E-2</v>
      </c>
      <c r="K2077">
        <v>0.18868389999999999</v>
      </c>
      <c r="L2077">
        <v>0.35981259999999998</v>
      </c>
      <c r="M2077">
        <v>0.22601660000000001</v>
      </c>
      <c r="N2077">
        <v>5.1083499999999997E-2</v>
      </c>
      <c r="O2077">
        <v>37</v>
      </c>
    </row>
    <row r="2078" spans="1:15">
      <c r="A2078" t="s">
        <v>54</v>
      </c>
      <c r="B2078" s="34">
        <v>40035</v>
      </c>
      <c r="C2078">
        <v>13</v>
      </c>
      <c r="D2078">
        <v>3.2089940000000001</v>
      </c>
      <c r="E2078">
        <v>3.1880169999999999</v>
      </c>
      <c r="F2078">
        <v>2.0976999999999999E-2</v>
      </c>
      <c r="G2078">
        <v>93.5</v>
      </c>
      <c r="H2078">
        <v>-0.26867489999999999</v>
      </c>
      <c r="I2078">
        <v>-9.75462E-2</v>
      </c>
      <c r="J2078">
        <v>2.0976999999999999E-2</v>
      </c>
      <c r="K2078">
        <v>0.13950019999999999</v>
      </c>
      <c r="L2078">
        <v>0.31062889999999999</v>
      </c>
      <c r="M2078">
        <v>0.22601660000000001</v>
      </c>
      <c r="N2078">
        <v>5.1083499999999997E-2</v>
      </c>
      <c r="O2078">
        <v>37</v>
      </c>
    </row>
    <row r="2079" spans="1:15">
      <c r="A2079" t="s">
        <v>54</v>
      </c>
      <c r="B2079" s="34">
        <v>40035</v>
      </c>
      <c r="C2079">
        <v>14</v>
      </c>
      <c r="D2079">
        <v>3.3210639999999998</v>
      </c>
      <c r="E2079">
        <v>3.2666949999999999</v>
      </c>
      <c r="F2079">
        <v>5.4369099999999997E-2</v>
      </c>
      <c r="G2079">
        <v>95.5</v>
      </c>
      <c r="H2079">
        <v>-0.23528279999999999</v>
      </c>
      <c r="I2079">
        <v>-6.4154100000000006E-2</v>
      </c>
      <c r="J2079">
        <v>5.4369099999999997E-2</v>
      </c>
      <c r="K2079">
        <v>0.1728923</v>
      </c>
      <c r="L2079">
        <v>0.34402100000000002</v>
      </c>
      <c r="M2079">
        <v>0.22601660000000001</v>
      </c>
      <c r="N2079">
        <v>5.1083499999999997E-2</v>
      </c>
      <c r="O2079">
        <v>37</v>
      </c>
    </row>
    <row r="2080" spans="1:15">
      <c r="A2080" t="s">
        <v>54</v>
      </c>
      <c r="B2080" s="34">
        <v>40035</v>
      </c>
      <c r="C2080">
        <v>15</v>
      </c>
      <c r="D2080">
        <v>3.3009300000000001</v>
      </c>
      <c r="E2080">
        <v>2.9463270000000001</v>
      </c>
      <c r="F2080">
        <v>0.35460209999999998</v>
      </c>
      <c r="G2080">
        <v>96.5</v>
      </c>
      <c r="H2080">
        <v>6.49502E-2</v>
      </c>
      <c r="I2080">
        <v>0.23607890000000001</v>
      </c>
      <c r="J2080">
        <v>0.35460209999999998</v>
      </c>
      <c r="K2080">
        <v>0.47312530000000003</v>
      </c>
      <c r="L2080">
        <v>0.64425399999999999</v>
      </c>
      <c r="M2080">
        <v>0.22601660000000001</v>
      </c>
      <c r="N2080">
        <v>5.1083499999999997E-2</v>
      </c>
      <c r="O2080">
        <v>37</v>
      </c>
    </row>
    <row r="2081" spans="1:15">
      <c r="A2081" t="s">
        <v>54</v>
      </c>
      <c r="B2081" s="34">
        <v>40035</v>
      </c>
      <c r="C2081">
        <v>16</v>
      </c>
      <c r="D2081">
        <v>3.297701</v>
      </c>
      <c r="E2081">
        <v>2.839871</v>
      </c>
      <c r="F2081">
        <v>0.45782970000000001</v>
      </c>
      <c r="G2081">
        <v>97.5</v>
      </c>
      <c r="H2081">
        <v>0.16817779999999999</v>
      </c>
      <c r="I2081">
        <v>0.33930650000000001</v>
      </c>
      <c r="J2081">
        <v>0.45782970000000001</v>
      </c>
      <c r="K2081">
        <v>0.57635289999999995</v>
      </c>
      <c r="L2081">
        <v>0.74748159999999997</v>
      </c>
      <c r="M2081">
        <v>0.22601660000000001</v>
      </c>
      <c r="N2081">
        <v>5.1083499999999997E-2</v>
      </c>
      <c r="O2081">
        <v>37</v>
      </c>
    </row>
    <row r="2082" spans="1:15">
      <c r="A2082" t="s">
        <v>54</v>
      </c>
      <c r="B2082" s="34">
        <v>40035</v>
      </c>
      <c r="C2082">
        <v>17</v>
      </c>
      <c r="D2082">
        <v>3.1453410000000002</v>
      </c>
      <c r="E2082">
        <v>2.3594900000000001</v>
      </c>
      <c r="F2082">
        <v>0.78585059999999995</v>
      </c>
      <c r="G2082">
        <v>98.5</v>
      </c>
      <c r="H2082">
        <v>0.49619869999999999</v>
      </c>
      <c r="I2082">
        <v>0.66732740000000002</v>
      </c>
      <c r="J2082">
        <v>0.78585059999999995</v>
      </c>
      <c r="K2082">
        <v>0.90437389999999995</v>
      </c>
      <c r="L2082">
        <v>1.0755030000000001</v>
      </c>
      <c r="M2082">
        <v>0.22601660000000001</v>
      </c>
      <c r="N2082">
        <v>5.1083499999999997E-2</v>
      </c>
      <c r="O2082">
        <v>37</v>
      </c>
    </row>
    <row r="2083" spans="1:15">
      <c r="A2083" t="s">
        <v>54</v>
      </c>
      <c r="B2083" s="34">
        <v>40035</v>
      </c>
      <c r="C2083">
        <v>18</v>
      </c>
      <c r="D2083">
        <v>2.8239879999999999</v>
      </c>
      <c r="E2083">
        <v>1.916307</v>
      </c>
      <c r="F2083">
        <v>0.90768070000000001</v>
      </c>
      <c r="G2083">
        <v>99</v>
      </c>
      <c r="H2083">
        <v>0.61802880000000004</v>
      </c>
      <c r="I2083">
        <v>0.78915749999999996</v>
      </c>
      <c r="J2083">
        <v>0.90768070000000001</v>
      </c>
      <c r="K2083">
        <v>1.0262039999999999</v>
      </c>
      <c r="L2083">
        <v>1.197333</v>
      </c>
      <c r="M2083">
        <v>0.22601660000000001</v>
      </c>
      <c r="N2083">
        <v>5.1083499999999997E-2</v>
      </c>
      <c r="O2083">
        <v>37</v>
      </c>
    </row>
    <row r="2084" spans="1:15">
      <c r="A2084" t="s">
        <v>54</v>
      </c>
      <c r="B2084" s="34">
        <v>40035</v>
      </c>
      <c r="C2084">
        <v>19</v>
      </c>
      <c r="D2084">
        <v>2.5317189999999998</v>
      </c>
      <c r="E2084">
        <v>2.7386439999999999</v>
      </c>
      <c r="F2084">
        <v>-0.206925</v>
      </c>
      <c r="G2084">
        <v>98</v>
      </c>
      <c r="H2084">
        <v>-0.49657689999999999</v>
      </c>
      <c r="I2084">
        <v>-0.32544820000000002</v>
      </c>
      <c r="J2084">
        <v>-0.206925</v>
      </c>
      <c r="K2084">
        <v>-8.8401800000000003E-2</v>
      </c>
      <c r="L2084">
        <v>8.2726900000000006E-2</v>
      </c>
      <c r="M2084">
        <v>0.22601660000000001</v>
      </c>
      <c r="N2084">
        <v>5.1083499999999997E-2</v>
      </c>
      <c r="O2084">
        <v>37</v>
      </c>
    </row>
    <row r="2085" spans="1:15">
      <c r="A2085" t="s">
        <v>54</v>
      </c>
      <c r="B2085" s="34">
        <v>40035</v>
      </c>
      <c r="C2085">
        <v>20</v>
      </c>
      <c r="D2085">
        <v>2.243322</v>
      </c>
      <c r="E2085">
        <v>2.0558890000000001</v>
      </c>
      <c r="F2085">
        <v>0.18743290000000001</v>
      </c>
      <c r="G2085">
        <v>96</v>
      </c>
      <c r="H2085">
        <v>-0.102219</v>
      </c>
      <c r="I2085">
        <v>6.8909700000000004E-2</v>
      </c>
      <c r="J2085">
        <v>0.18743290000000001</v>
      </c>
      <c r="K2085">
        <v>0.30595610000000001</v>
      </c>
      <c r="L2085">
        <v>0.47708479999999998</v>
      </c>
      <c r="M2085">
        <v>0.22601660000000001</v>
      </c>
      <c r="N2085">
        <v>5.1083499999999997E-2</v>
      </c>
      <c r="O2085">
        <v>37</v>
      </c>
    </row>
    <row r="2086" spans="1:15">
      <c r="A2086" t="s">
        <v>54</v>
      </c>
      <c r="B2086" s="34">
        <v>40035</v>
      </c>
      <c r="C2086">
        <v>21</v>
      </c>
      <c r="D2086">
        <v>2.0709939999999998</v>
      </c>
      <c r="E2086">
        <v>2.025493</v>
      </c>
      <c r="F2086">
        <v>4.5501300000000001E-2</v>
      </c>
      <c r="G2086">
        <v>93</v>
      </c>
      <c r="H2086">
        <v>-0.2441506</v>
      </c>
      <c r="I2086">
        <v>-7.3021900000000001E-2</v>
      </c>
      <c r="J2086">
        <v>4.5501300000000001E-2</v>
      </c>
      <c r="K2086">
        <v>0.16402449999999999</v>
      </c>
      <c r="L2086">
        <v>0.33515319999999998</v>
      </c>
      <c r="M2086">
        <v>0.22601660000000001</v>
      </c>
      <c r="N2086">
        <v>5.1083499999999997E-2</v>
      </c>
      <c r="O2086">
        <v>37</v>
      </c>
    </row>
    <row r="2087" spans="1:15">
      <c r="A2087" t="s">
        <v>54</v>
      </c>
      <c r="B2087" s="34">
        <v>40035</v>
      </c>
      <c r="C2087">
        <v>22</v>
      </c>
      <c r="D2087">
        <v>1.8486750000000001</v>
      </c>
      <c r="E2087">
        <v>1.8777159999999999</v>
      </c>
      <c r="F2087">
        <v>-2.90417E-2</v>
      </c>
      <c r="G2087">
        <v>89.5</v>
      </c>
      <c r="H2087">
        <v>-0.31869360000000002</v>
      </c>
      <c r="I2087">
        <v>-0.1475649</v>
      </c>
      <c r="J2087">
        <v>-2.90417E-2</v>
      </c>
      <c r="K2087">
        <v>8.9481500000000005E-2</v>
      </c>
      <c r="L2087">
        <v>0.26061020000000001</v>
      </c>
      <c r="M2087">
        <v>0.22601660000000001</v>
      </c>
      <c r="N2087">
        <v>5.1083499999999997E-2</v>
      </c>
      <c r="O2087">
        <v>37</v>
      </c>
    </row>
    <row r="2088" spans="1:15">
      <c r="A2088" t="s">
        <v>54</v>
      </c>
      <c r="B2088" s="34">
        <v>40035</v>
      </c>
      <c r="C2088">
        <v>23</v>
      </c>
      <c r="D2088">
        <v>1.6729810000000001</v>
      </c>
      <c r="E2088">
        <v>1.617594</v>
      </c>
      <c r="F2088">
        <v>5.53873E-2</v>
      </c>
      <c r="G2088">
        <v>86</v>
      </c>
      <c r="H2088">
        <v>-0.23426459999999999</v>
      </c>
      <c r="I2088">
        <v>-6.3135899999999995E-2</v>
      </c>
      <c r="J2088">
        <v>5.53873E-2</v>
      </c>
      <c r="K2088">
        <v>0.1739105</v>
      </c>
      <c r="L2088">
        <v>0.34503919999999999</v>
      </c>
      <c r="M2088">
        <v>0.22601660000000001</v>
      </c>
      <c r="N2088">
        <v>5.1083499999999997E-2</v>
      </c>
      <c r="O2088">
        <v>37</v>
      </c>
    </row>
    <row r="2089" spans="1:15">
      <c r="A2089" t="s">
        <v>54</v>
      </c>
      <c r="B2089" s="34">
        <v>40035</v>
      </c>
      <c r="C2089">
        <v>24</v>
      </c>
      <c r="D2089">
        <v>1.5220469999999999</v>
      </c>
      <c r="E2089">
        <v>1.4240839999999999</v>
      </c>
      <c r="F2089">
        <v>9.7962900000000006E-2</v>
      </c>
      <c r="G2089">
        <v>85</v>
      </c>
      <c r="H2089">
        <v>-0.191689</v>
      </c>
      <c r="I2089">
        <v>-2.05603E-2</v>
      </c>
      <c r="J2089">
        <v>9.7962900000000006E-2</v>
      </c>
      <c r="K2089">
        <v>0.21648619999999999</v>
      </c>
      <c r="L2089">
        <v>0.38761479999999998</v>
      </c>
      <c r="M2089">
        <v>0.22601660000000001</v>
      </c>
      <c r="N2089">
        <v>5.1083499999999997E-2</v>
      </c>
      <c r="O2089">
        <v>37</v>
      </c>
    </row>
    <row r="2090" spans="1:15">
      <c r="A2090" t="s">
        <v>54</v>
      </c>
      <c r="B2090" s="34">
        <v>40036</v>
      </c>
      <c r="C2090">
        <v>1</v>
      </c>
      <c r="D2090">
        <v>1.229017</v>
      </c>
      <c r="E2090">
        <v>1.227514</v>
      </c>
      <c r="F2090">
        <v>1.5031999999999999E-3</v>
      </c>
      <c r="G2090">
        <v>83</v>
      </c>
      <c r="H2090">
        <v>-0.28814869999999998</v>
      </c>
      <c r="I2090">
        <v>-0.11702</v>
      </c>
      <c r="J2090">
        <v>1.5031999999999999E-3</v>
      </c>
      <c r="K2090">
        <v>0.12002640000000001</v>
      </c>
      <c r="L2090">
        <v>0.2911551</v>
      </c>
      <c r="M2090">
        <v>0.22601660000000001</v>
      </c>
      <c r="N2090">
        <v>5.1083499999999997E-2</v>
      </c>
      <c r="O2090">
        <v>37</v>
      </c>
    </row>
    <row r="2091" spans="1:15">
      <c r="A2091" t="s">
        <v>54</v>
      </c>
      <c r="B2091" s="34">
        <v>40036</v>
      </c>
      <c r="C2091">
        <v>2</v>
      </c>
      <c r="D2091">
        <v>1.131151</v>
      </c>
      <c r="E2091">
        <v>1.0560229999999999</v>
      </c>
      <c r="F2091">
        <v>7.5127200000000005E-2</v>
      </c>
      <c r="G2091">
        <v>79.5</v>
      </c>
      <c r="H2091">
        <v>-0.21452470000000001</v>
      </c>
      <c r="I2091">
        <v>-4.3395999999999997E-2</v>
      </c>
      <c r="J2091">
        <v>7.5127200000000005E-2</v>
      </c>
      <c r="K2091">
        <v>0.1936505</v>
      </c>
      <c r="L2091">
        <v>0.36477910000000002</v>
      </c>
      <c r="M2091">
        <v>0.22601660000000001</v>
      </c>
      <c r="N2091">
        <v>5.1083499999999997E-2</v>
      </c>
      <c r="O2091">
        <v>37</v>
      </c>
    </row>
    <row r="2092" spans="1:15">
      <c r="A2092" t="s">
        <v>54</v>
      </c>
      <c r="B2092" s="34">
        <v>40036</v>
      </c>
      <c r="C2092">
        <v>3</v>
      </c>
      <c r="D2092">
        <v>1.067517</v>
      </c>
      <c r="E2092">
        <v>0.95610019999999996</v>
      </c>
      <c r="F2092">
        <v>0.1114169</v>
      </c>
      <c r="G2092">
        <v>77.5</v>
      </c>
      <c r="H2092">
        <v>-0.178235</v>
      </c>
      <c r="I2092">
        <v>-7.1063000000000003E-3</v>
      </c>
      <c r="J2092">
        <v>0.1114169</v>
      </c>
      <c r="K2092">
        <v>0.22994010000000001</v>
      </c>
      <c r="L2092">
        <v>0.4010688</v>
      </c>
      <c r="M2092">
        <v>0.22601660000000001</v>
      </c>
      <c r="N2092">
        <v>5.1083499999999997E-2</v>
      </c>
      <c r="O2092">
        <v>37</v>
      </c>
    </row>
    <row r="2093" spans="1:15">
      <c r="A2093" t="s">
        <v>54</v>
      </c>
      <c r="B2093" s="34">
        <v>40036</v>
      </c>
      <c r="C2093">
        <v>4</v>
      </c>
      <c r="D2093">
        <v>1.0106059999999999</v>
      </c>
      <c r="E2093">
        <v>0.91324959999999999</v>
      </c>
      <c r="F2093">
        <v>9.7356499999999999E-2</v>
      </c>
      <c r="G2093">
        <v>76</v>
      </c>
      <c r="H2093">
        <v>-0.19229540000000001</v>
      </c>
      <c r="I2093">
        <v>-2.11668E-2</v>
      </c>
      <c r="J2093">
        <v>9.7356499999999999E-2</v>
      </c>
      <c r="K2093">
        <v>0.21587970000000001</v>
      </c>
      <c r="L2093">
        <v>0.38700839999999997</v>
      </c>
      <c r="M2093">
        <v>0.22601660000000001</v>
      </c>
      <c r="N2093">
        <v>5.1083499999999997E-2</v>
      </c>
      <c r="O2093">
        <v>37</v>
      </c>
    </row>
    <row r="2094" spans="1:15">
      <c r="A2094" t="s">
        <v>54</v>
      </c>
      <c r="B2094" s="34">
        <v>40036</v>
      </c>
      <c r="C2094">
        <v>5</v>
      </c>
      <c r="D2094">
        <v>0.98446319999999998</v>
      </c>
      <c r="E2094">
        <v>0.86601760000000005</v>
      </c>
      <c r="F2094">
        <v>0.1184456</v>
      </c>
      <c r="G2094">
        <v>75.5</v>
      </c>
      <c r="H2094">
        <v>-0.17120640000000001</v>
      </c>
      <c r="I2094">
        <v>-7.7700000000000005E-5</v>
      </c>
      <c r="J2094">
        <v>0.1184456</v>
      </c>
      <c r="K2094">
        <v>0.23696880000000001</v>
      </c>
      <c r="L2094">
        <v>0.4080974</v>
      </c>
      <c r="M2094">
        <v>0.22601660000000001</v>
      </c>
      <c r="N2094">
        <v>5.1083499999999997E-2</v>
      </c>
      <c r="O2094">
        <v>37</v>
      </c>
    </row>
    <row r="2095" spans="1:15">
      <c r="A2095" t="s">
        <v>54</v>
      </c>
      <c r="B2095" s="34">
        <v>40036</v>
      </c>
      <c r="C2095">
        <v>6</v>
      </c>
      <c r="D2095">
        <v>0.96613309999999997</v>
      </c>
      <c r="E2095">
        <v>0.8923548</v>
      </c>
      <c r="F2095">
        <v>7.3778200000000002E-2</v>
      </c>
      <c r="G2095">
        <v>74.5</v>
      </c>
      <c r="H2095">
        <v>-0.2158737</v>
      </c>
      <c r="I2095">
        <v>-4.4745E-2</v>
      </c>
      <c r="J2095">
        <v>7.3778200000000002E-2</v>
      </c>
      <c r="K2095">
        <v>0.19230149999999999</v>
      </c>
      <c r="L2095">
        <v>0.36343009999999998</v>
      </c>
      <c r="M2095">
        <v>0.22601660000000001</v>
      </c>
      <c r="N2095">
        <v>5.1083499999999997E-2</v>
      </c>
      <c r="O2095">
        <v>37</v>
      </c>
    </row>
    <row r="2096" spans="1:15">
      <c r="A2096" t="s">
        <v>54</v>
      </c>
      <c r="B2096" s="34">
        <v>40036</v>
      </c>
      <c r="C2096">
        <v>7</v>
      </c>
      <c r="D2096">
        <v>0.89249959999999995</v>
      </c>
      <c r="E2096">
        <v>0.85825119999999999</v>
      </c>
      <c r="F2096">
        <v>3.4248399999999998E-2</v>
      </c>
      <c r="G2096">
        <v>75</v>
      </c>
      <c r="H2096">
        <v>-0.25540350000000001</v>
      </c>
      <c r="I2096">
        <v>-8.4274799999999997E-2</v>
      </c>
      <c r="J2096">
        <v>3.4248399999999998E-2</v>
      </c>
      <c r="K2096">
        <v>0.15277160000000001</v>
      </c>
      <c r="L2096">
        <v>0.32390029999999997</v>
      </c>
      <c r="M2096">
        <v>0.22601660000000001</v>
      </c>
      <c r="N2096">
        <v>5.1083499999999997E-2</v>
      </c>
      <c r="O2096">
        <v>37</v>
      </c>
    </row>
    <row r="2097" spans="1:15">
      <c r="A2097" t="s">
        <v>54</v>
      </c>
      <c r="B2097" s="34">
        <v>40036</v>
      </c>
      <c r="C2097">
        <v>8</v>
      </c>
      <c r="D2097">
        <v>1.3123860000000001</v>
      </c>
      <c r="E2097">
        <v>1.271277</v>
      </c>
      <c r="F2097">
        <v>4.11083E-2</v>
      </c>
      <c r="G2097">
        <v>79</v>
      </c>
      <c r="H2097">
        <v>-0.2485436</v>
      </c>
      <c r="I2097">
        <v>-7.7414899999999995E-2</v>
      </c>
      <c r="J2097">
        <v>4.11083E-2</v>
      </c>
      <c r="K2097">
        <v>0.15963150000000001</v>
      </c>
      <c r="L2097">
        <v>0.3307602</v>
      </c>
      <c r="M2097">
        <v>0.22601660000000001</v>
      </c>
      <c r="N2097">
        <v>5.1083499999999997E-2</v>
      </c>
      <c r="O2097">
        <v>37</v>
      </c>
    </row>
    <row r="2098" spans="1:15">
      <c r="A2098" t="s">
        <v>54</v>
      </c>
      <c r="B2098" s="34">
        <v>40036</v>
      </c>
      <c r="C2098">
        <v>9</v>
      </c>
      <c r="D2098">
        <v>2.106411</v>
      </c>
      <c r="E2098">
        <v>2.008912</v>
      </c>
      <c r="F2098">
        <v>9.7499199999999994E-2</v>
      </c>
      <c r="G2098">
        <v>85</v>
      </c>
      <c r="H2098">
        <v>-0.19215270000000001</v>
      </c>
      <c r="I2098">
        <v>-2.1024000000000001E-2</v>
      </c>
      <c r="J2098">
        <v>9.7499199999999994E-2</v>
      </c>
      <c r="K2098">
        <v>0.2160224</v>
      </c>
      <c r="L2098">
        <v>0.38715110000000003</v>
      </c>
      <c r="M2098">
        <v>0.22601660000000001</v>
      </c>
      <c r="N2098">
        <v>5.1083499999999997E-2</v>
      </c>
      <c r="O2098">
        <v>37</v>
      </c>
    </row>
    <row r="2099" spans="1:15">
      <c r="A2099" t="s">
        <v>54</v>
      </c>
      <c r="B2099" s="34">
        <v>40036</v>
      </c>
      <c r="C2099">
        <v>10</v>
      </c>
      <c r="D2099">
        <v>2.7442120000000001</v>
      </c>
      <c r="E2099">
        <v>2.6834730000000002</v>
      </c>
      <c r="F2099">
        <v>6.07387E-2</v>
      </c>
      <c r="G2099">
        <v>89.5</v>
      </c>
      <c r="H2099">
        <v>-0.22891320000000001</v>
      </c>
      <c r="I2099">
        <v>-5.7784500000000003E-2</v>
      </c>
      <c r="J2099">
        <v>6.07387E-2</v>
      </c>
      <c r="K2099">
        <v>0.1792619</v>
      </c>
      <c r="L2099">
        <v>0.3503906</v>
      </c>
      <c r="M2099">
        <v>0.22601660000000001</v>
      </c>
      <c r="N2099">
        <v>5.1083499999999997E-2</v>
      </c>
      <c r="O2099">
        <v>37</v>
      </c>
    </row>
    <row r="2100" spans="1:15">
      <c r="A2100" t="s">
        <v>54</v>
      </c>
      <c r="B2100" s="34">
        <v>40036</v>
      </c>
      <c r="C2100">
        <v>11</v>
      </c>
      <c r="D2100">
        <v>3.1645819999999998</v>
      </c>
      <c r="E2100">
        <v>3.0880290000000001</v>
      </c>
      <c r="F2100">
        <v>7.6553300000000005E-2</v>
      </c>
      <c r="G2100">
        <v>92.5</v>
      </c>
      <c r="H2100">
        <v>-0.2130986</v>
      </c>
      <c r="I2100">
        <v>-4.1969899999999997E-2</v>
      </c>
      <c r="J2100">
        <v>7.6553300000000005E-2</v>
      </c>
      <c r="K2100">
        <v>0.19507650000000001</v>
      </c>
      <c r="L2100">
        <v>0.36620520000000001</v>
      </c>
      <c r="M2100">
        <v>0.22601660000000001</v>
      </c>
      <c r="N2100">
        <v>5.1083499999999997E-2</v>
      </c>
      <c r="O2100">
        <v>37</v>
      </c>
    </row>
    <row r="2101" spans="1:15">
      <c r="A2101" t="s">
        <v>54</v>
      </c>
      <c r="B2101" s="34">
        <v>40036</v>
      </c>
      <c r="C2101">
        <v>12</v>
      </c>
      <c r="D2101">
        <v>3.3375910000000002</v>
      </c>
      <c r="E2101">
        <v>3.3362129999999999</v>
      </c>
      <c r="F2101">
        <v>1.3780000000000001E-3</v>
      </c>
      <c r="G2101">
        <v>94.5</v>
      </c>
      <c r="H2101">
        <v>-0.28827390000000003</v>
      </c>
      <c r="I2101">
        <v>-0.1171452</v>
      </c>
      <c r="J2101">
        <v>1.3780000000000001E-3</v>
      </c>
      <c r="K2101">
        <v>0.1199013</v>
      </c>
      <c r="L2101">
        <v>0.29103000000000001</v>
      </c>
      <c r="M2101">
        <v>0.22601660000000001</v>
      </c>
      <c r="N2101">
        <v>5.1083499999999997E-2</v>
      </c>
      <c r="O2101">
        <v>37</v>
      </c>
    </row>
    <row r="2102" spans="1:15">
      <c r="A2102" t="s">
        <v>54</v>
      </c>
      <c r="B2102" s="34">
        <v>40036</v>
      </c>
      <c r="C2102">
        <v>13</v>
      </c>
      <c r="D2102">
        <v>3.3901270000000001</v>
      </c>
      <c r="E2102">
        <v>3.3806799999999999</v>
      </c>
      <c r="F2102">
        <v>9.4464000000000006E-3</v>
      </c>
      <c r="G2102">
        <v>96.5</v>
      </c>
      <c r="H2102">
        <v>-0.2802055</v>
      </c>
      <c r="I2102">
        <v>-0.1090768</v>
      </c>
      <c r="J2102">
        <v>9.4464000000000006E-3</v>
      </c>
      <c r="K2102">
        <v>0.12796959999999999</v>
      </c>
      <c r="L2102">
        <v>0.29909829999999998</v>
      </c>
      <c r="M2102">
        <v>0.22601660000000001</v>
      </c>
      <c r="N2102">
        <v>5.1083499999999997E-2</v>
      </c>
      <c r="O2102">
        <v>37</v>
      </c>
    </row>
    <row r="2103" spans="1:15">
      <c r="A2103" t="s">
        <v>54</v>
      </c>
      <c r="B2103" s="34">
        <v>40036</v>
      </c>
      <c r="C2103">
        <v>14</v>
      </c>
      <c r="D2103">
        <v>3.544009</v>
      </c>
      <c r="E2103">
        <v>3.3770859999999998</v>
      </c>
      <c r="F2103">
        <v>0.1669234</v>
      </c>
      <c r="G2103">
        <v>98.5</v>
      </c>
      <c r="H2103">
        <v>-0.1227285</v>
      </c>
      <c r="I2103">
        <v>4.8400199999999997E-2</v>
      </c>
      <c r="J2103">
        <v>0.1669234</v>
      </c>
      <c r="K2103">
        <v>0.2854467</v>
      </c>
      <c r="L2103">
        <v>0.45657540000000002</v>
      </c>
      <c r="M2103">
        <v>0.22601660000000001</v>
      </c>
      <c r="N2103">
        <v>5.1083499999999997E-2</v>
      </c>
      <c r="O2103">
        <v>37</v>
      </c>
    </row>
    <row r="2104" spans="1:15">
      <c r="A2104" t="s">
        <v>54</v>
      </c>
      <c r="B2104" s="34">
        <v>40036</v>
      </c>
      <c r="C2104">
        <v>15</v>
      </c>
      <c r="D2104">
        <v>3.5121829999999998</v>
      </c>
      <c r="E2104">
        <v>3.1727630000000002</v>
      </c>
      <c r="F2104">
        <v>0.3394199</v>
      </c>
      <c r="G2104">
        <v>99.5</v>
      </c>
      <c r="H2104">
        <v>4.9768E-2</v>
      </c>
      <c r="I2104">
        <v>0.2208967</v>
      </c>
      <c r="J2104">
        <v>0.3394199</v>
      </c>
      <c r="K2104">
        <v>0.45794309999999999</v>
      </c>
      <c r="L2104">
        <v>0.62907179999999996</v>
      </c>
      <c r="M2104">
        <v>0.22601660000000001</v>
      </c>
      <c r="N2104">
        <v>5.1083499999999997E-2</v>
      </c>
      <c r="O2104">
        <v>37</v>
      </c>
    </row>
    <row r="2105" spans="1:15">
      <c r="A2105" t="s">
        <v>54</v>
      </c>
      <c r="B2105" s="34">
        <v>40036</v>
      </c>
      <c r="C2105">
        <v>16</v>
      </c>
      <c r="D2105">
        <v>3.5309720000000002</v>
      </c>
      <c r="E2105">
        <v>3.0215209999999999</v>
      </c>
      <c r="F2105">
        <v>0.50945079999999998</v>
      </c>
      <c r="G2105">
        <v>101</v>
      </c>
      <c r="H2105">
        <v>0.21979889999999999</v>
      </c>
      <c r="I2105">
        <v>0.39092759999999999</v>
      </c>
      <c r="J2105">
        <v>0.50945079999999998</v>
      </c>
      <c r="K2105">
        <v>0.62797400000000003</v>
      </c>
      <c r="L2105">
        <v>0.79910270000000005</v>
      </c>
      <c r="M2105">
        <v>0.22601660000000001</v>
      </c>
      <c r="N2105">
        <v>5.1083499999999997E-2</v>
      </c>
      <c r="O2105">
        <v>37</v>
      </c>
    </row>
    <row r="2106" spans="1:15">
      <c r="A2106" t="s">
        <v>54</v>
      </c>
      <c r="B2106" s="34">
        <v>40036</v>
      </c>
      <c r="C2106">
        <v>17</v>
      </c>
      <c r="D2106">
        <v>3.3205640000000001</v>
      </c>
      <c r="E2106">
        <v>2.4032779999999998</v>
      </c>
      <c r="F2106">
        <v>0.91728639999999995</v>
      </c>
      <c r="G2106">
        <v>101.5</v>
      </c>
      <c r="H2106">
        <v>0.62763449999999998</v>
      </c>
      <c r="I2106">
        <v>0.79876320000000001</v>
      </c>
      <c r="J2106">
        <v>0.91728639999999995</v>
      </c>
      <c r="K2106">
        <v>1.0358099999999999</v>
      </c>
      <c r="L2106">
        <v>1.2069380000000001</v>
      </c>
      <c r="M2106">
        <v>0.22601660000000001</v>
      </c>
      <c r="N2106">
        <v>5.1083499999999997E-2</v>
      </c>
      <c r="O2106">
        <v>37</v>
      </c>
    </row>
    <row r="2107" spans="1:15">
      <c r="A2107" t="s">
        <v>54</v>
      </c>
      <c r="B2107" s="34">
        <v>40036</v>
      </c>
      <c r="C2107">
        <v>18</v>
      </c>
      <c r="D2107">
        <v>2.9790610000000002</v>
      </c>
      <c r="E2107">
        <v>1.963112</v>
      </c>
      <c r="F2107">
        <v>1.015949</v>
      </c>
      <c r="G2107">
        <v>102</v>
      </c>
      <c r="H2107">
        <v>0.72629710000000003</v>
      </c>
      <c r="I2107">
        <v>0.89742580000000005</v>
      </c>
      <c r="J2107">
        <v>1.015949</v>
      </c>
      <c r="K2107">
        <v>1.1344719999999999</v>
      </c>
      <c r="L2107">
        <v>1.305601</v>
      </c>
      <c r="M2107">
        <v>0.22601660000000001</v>
      </c>
      <c r="N2107">
        <v>5.1083499999999997E-2</v>
      </c>
      <c r="O2107">
        <v>37</v>
      </c>
    </row>
    <row r="2108" spans="1:15">
      <c r="A2108" t="s">
        <v>54</v>
      </c>
      <c r="B2108" s="34">
        <v>40036</v>
      </c>
      <c r="C2108">
        <v>19</v>
      </c>
      <c r="D2108">
        <v>2.7032929999999999</v>
      </c>
      <c r="E2108">
        <v>2.6956910000000001</v>
      </c>
      <c r="F2108">
        <v>7.6023000000000002E-3</v>
      </c>
      <c r="G2108">
        <v>100.5</v>
      </c>
      <c r="H2108">
        <v>-0.28204960000000001</v>
      </c>
      <c r="I2108">
        <v>-0.1109209</v>
      </c>
      <c r="J2108">
        <v>7.6023000000000002E-3</v>
      </c>
      <c r="K2108">
        <v>0.1261255</v>
      </c>
      <c r="L2108">
        <v>0.29725420000000002</v>
      </c>
      <c r="M2108">
        <v>0.22601660000000001</v>
      </c>
      <c r="N2108">
        <v>5.1083499999999997E-2</v>
      </c>
      <c r="O2108">
        <v>37</v>
      </c>
    </row>
    <row r="2109" spans="1:15">
      <c r="A2109" t="s">
        <v>54</v>
      </c>
      <c r="B2109" s="34">
        <v>40036</v>
      </c>
      <c r="C2109">
        <v>20</v>
      </c>
      <c r="D2109">
        <v>2.286988</v>
      </c>
      <c r="E2109">
        <v>2.0637180000000002</v>
      </c>
      <c r="F2109">
        <v>0.22326960000000001</v>
      </c>
      <c r="G2109">
        <v>97</v>
      </c>
      <c r="H2109">
        <v>-6.6382300000000005E-2</v>
      </c>
      <c r="I2109">
        <v>0.1047464</v>
      </c>
      <c r="J2109">
        <v>0.22326960000000001</v>
      </c>
      <c r="K2109">
        <v>0.34179280000000001</v>
      </c>
      <c r="L2109">
        <v>0.51292150000000003</v>
      </c>
      <c r="M2109">
        <v>0.22601660000000001</v>
      </c>
      <c r="N2109">
        <v>5.1083499999999997E-2</v>
      </c>
      <c r="O2109">
        <v>37</v>
      </c>
    </row>
    <row r="2110" spans="1:15">
      <c r="A2110" t="s">
        <v>54</v>
      </c>
      <c r="B2110" s="34">
        <v>40036</v>
      </c>
      <c r="C2110">
        <v>21</v>
      </c>
      <c r="D2110">
        <v>2.1341770000000002</v>
      </c>
      <c r="E2110">
        <v>2.0658400000000001</v>
      </c>
      <c r="F2110">
        <v>6.8336900000000006E-2</v>
      </c>
      <c r="G2110">
        <v>94.5</v>
      </c>
      <c r="H2110">
        <v>-0.22131500000000001</v>
      </c>
      <c r="I2110">
        <v>-5.0186300000000003E-2</v>
      </c>
      <c r="J2110">
        <v>6.8336900000000006E-2</v>
      </c>
      <c r="K2110">
        <v>0.1868601</v>
      </c>
      <c r="L2110">
        <v>0.3579888</v>
      </c>
      <c r="M2110">
        <v>0.22601660000000001</v>
      </c>
      <c r="N2110">
        <v>5.1083499999999997E-2</v>
      </c>
      <c r="O2110">
        <v>37</v>
      </c>
    </row>
    <row r="2111" spans="1:15">
      <c r="A2111" t="s">
        <v>54</v>
      </c>
      <c r="B2111" s="34">
        <v>40036</v>
      </c>
      <c r="C2111">
        <v>22</v>
      </c>
      <c r="D2111">
        <v>1.9233899999999999</v>
      </c>
      <c r="E2111">
        <v>1.9217409999999999</v>
      </c>
      <c r="F2111">
        <v>1.6486000000000001E-3</v>
      </c>
      <c r="G2111">
        <v>92</v>
      </c>
      <c r="H2111">
        <v>-0.28800330000000002</v>
      </c>
      <c r="I2111">
        <v>-0.1168746</v>
      </c>
      <c r="J2111">
        <v>1.6486000000000001E-3</v>
      </c>
      <c r="K2111">
        <v>0.1201718</v>
      </c>
      <c r="L2111">
        <v>0.29130050000000002</v>
      </c>
      <c r="M2111">
        <v>0.22601660000000001</v>
      </c>
      <c r="N2111">
        <v>5.1083499999999997E-2</v>
      </c>
      <c r="O2111">
        <v>37</v>
      </c>
    </row>
    <row r="2112" spans="1:15">
      <c r="A2112" t="s">
        <v>54</v>
      </c>
      <c r="B2112" s="34">
        <v>40036</v>
      </c>
      <c r="C2112">
        <v>23</v>
      </c>
      <c r="D2112">
        <v>1.7453730000000001</v>
      </c>
      <c r="E2112">
        <v>1.7082599999999999</v>
      </c>
      <c r="F2112">
        <v>3.7113599999999997E-2</v>
      </c>
      <c r="G2112">
        <v>88.5</v>
      </c>
      <c r="H2112">
        <v>-0.25253829999999999</v>
      </c>
      <c r="I2112">
        <v>-8.1409599999999999E-2</v>
      </c>
      <c r="J2112">
        <v>3.7113599999999997E-2</v>
      </c>
      <c r="K2112">
        <v>0.15563679999999999</v>
      </c>
      <c r="L2112">
        <v>0.32676549999999999</v>
      </c>
      <c r="M2112">
        <v>0.22601660000000001</v>
      </c>
      <c r="N2112">
        <v>5.1083499999999997E-2</v>
      </c>
      <c r="O2112">
        <v>37</v>
      </c>
    </row>
    <row r="2113" spans="1:15">
      <c r="A2113" t="s">
        <v>54</v>
      </c>
      <c r="B2113" s="34">
        <v>40036</v>
      </c>
      <c r="C2113">
        <v>24</v>
      </c>
      <c r="D2113">
        <v>1.5405960000000001</v>
      </c>
      <c r="E2113">
        <v>1.445144</v>
      </c>
      <c r="F2113">
        <v>9.5451800000000003E-2</v>
      </c>
      <c r="G2113">
        <v>85.5</v>
      </c>
      <c r="H2113">
        <v>-0.19420009999999999</v>
      </c>
      <c r="I2113">
        <v>-2.3071399999999999E-2</v>
      </c>
      <c r="J2113">
        <v>9.5451800000000003E-2</v>
      </c>
      <c r="K2113">
        <v>0.213975</v>
      </c>
      <c r="L2113">
        <v>0.38510369999999999</v>
      </c>
      <c r="M2113">
        <v>0.22601660000000001</v>
      </c>
      <c r="N2113">
        <v>5.1083499999999997E-2</v>
      </c>
      <c r="O2113">
        <v>37</v>
      </c>
    </row>
    <row r="2114" spans="1:15">
      <c r="A2114" t="s">
        <v>54</v>
      </c>
      <c r="B2114" s="34">
        <v>40043</v>
      </c>
      <c r="C2114">
        <v>1</v>
      </c>
      <c r="D2114">
        <v>1.179697</v>
      </c>
      <c r="E2114">
        <v>1.1590549999999999</v>
      </c>
      <c r="F2114">
        <v>2.0642299999999999E-2</v>
      </c>
      <c r="G2114">
        <v>79.5</v>
      </c>
      <c r="H2114">
        <v>-0.26900960000000002</v>
      </c>
      <c r="I2114">
        <v>-9.7880900000000007E-2</v>
      </c>
      <c r="J2114">
        <v>2.0642299999999999E-2</v>
      </c>
      <c r="K2114">
        <v>0.1391656</v>
      </c>
      <c r="L2114">
        <v>0.31029420000000002</v>
      </c>
      <c r="M2114">
        <v>0.22601660000000001</v>
      </c>
      <c r="N2114">
        <v>5.1083499999999997E-2</v>
      </c>
      <c r="O2114">
        <v>37</v>
      </c>
    </row>
    <row r="2115" spans="1:15">
      <c r="A2115" t="s">
        <v>54</v>
      </c>
      <c r="B2115" s="34">
        <v>40043</v>
      </c>
      <c r="C2115">
        <v>2</v>
      </c>
      <c r="D2115">
        <v>1.093364</v>
      </c>
      <c r="E2115">
        <v>1.000551</v>
      </c>
      <c r="F2115">
        <v>9.2813300000000001E-2</v>
      </c>
      <c r="G2115">
        <v>76.5</v>
      </c>
      <c r="H2115">
        <v>-0.1968386</v>
      </c>
      <c r="I2115">
        <v>-2.5709900000000001E-2</v>
      </c>
      <c r="J2115">
        <v>9.2813300000000001E-2</v>
      </c>
      <c r="K2115">
        <v>0.21133650000000001</v>
      </c>
      <c r="L2115">
        <v>0.38246520000000001</v>
      </c>
      <c r="M2115">
        <v>0.22601660000000001</v>
      </c>
      <c r="N2115">
        <v>5.1083499999999997E-2</v>
      </c>
      <c r="O2115">
        <v>37</v>
      </c>
    </row>
    <row r="2116" spans="1:15">
      <c r="A2116" t="s">
        <v>54</v>
      </c>
      <c r="B2116" s="34">
        <v>40043</v>
      </c>
      <c r="C2116">
        <v>3</v>
      </c>
      <c r="D2116">
        <v>1.032888</v>
      </c>
      <c r="E2116">
        <v>0.96145550000000002</v>
      </c>
      <c r="F2116">
        <v>7.1432200000000001E-2</v>
      </c>
      <c r="G2116">
        <v>74.5</v>
      </c>
      <c r="H2116">
        <v>-0.21821969999999999</v>
      </c>
      <c r="I2116">
        <v>-4.7091000000000001E-2</v>
      </c>
      <c r="J2116">
        <v>7.1432200000000001E-2</v>
      </c>
      <c r="K2116">
        <v>0.1899555</v>
      </c>
      <c r="L2116">
        <v>0.36108420000000002</v>
      </c>
      <c r="M2116">
        <v>0.22601660000000001</v>
      </c>
      <c r="N2116">
        <v>5.1083499999999997E-2</v>
      </c>
      <c r="O2116">
        <v>37</v>
      </c>
    </row>
    <row r="2117" spans="1:15">
      <c r="A2117" t="s">
        <v>54</v>
      </c>
      <c r="B2117" s="34">
        <v>40043</v>
      </c>
      <c r="C2117">
        <v>4</v>
      </c>
      <c r="D2117">
        <v>0.98247189999999995</v>
      </c>
      <c r="E2117">
        <v>0.89303860000000002</v>
      </c>
      <c r="F2117">
        <v>8.9433299999999993E-2</v>
      </c>
      <c r="G2117">
        <v>73</v>
      </c>
      <c r="H2117">
        <v>-0.2002186</v>
      </c>
      <c r="I2117">
        <v>-2.9090000000000001E-2</v>
      </c>
      <c r="J2117">
        <v>8.9433299999999993E-2</v>
      </c>
      <c r="K2117">
        <v>0.20795649999999999</v>
      </c>
      <c r="L2117">
        <v>0.37908520000000001</v>
      </c>
      <c r="M2117">
        <v>0.22601660000000001</v>
      </c>
      <c r="N2117">
        <v>5.1083499999999997E-2</v>
      </c>
      <c r="O2117">
        <v>37</v>
      </c>
    </row>
    <row r="2118" spans="1:15">
      <c r="A2118" t="s">
        <v>54</v>
      </c>
      <c r="B2118" s="34">
        <v>40043</v>
      </c>
      <c r="C2118">
        <v>5</v>
      </c>
      <c r="D2118">
        <v>0.95612370000000002</v>
      </c>
      <c r="E2118">
        <v>0.88005009999999995</v>
      </c>
      <c r="F2118">
        <v>7.6073600000000005E-2</v>
      </c>
      <c r="G2118">
        <v>71.5</v>
      </c>
      <c r="H2118">
        <v>-0.2135783</v>
      </c>
      <c r="I2118">
        <v>-4.24497E-2</v>
      </c>
      <c r="J2118">
        <v>7.6073600000000005E-2</v>
      </c>
      <c r="K2118">
        <v>0.19459679999999999</v>
      </c>
      <c r="L2118">
        <v>0.36572549999999998</v>
      </c>
      <c r="M2118">
        <v>0.22601660000000001</v>
      </c>
      <c r="N2118">
        <v>5.1083499999999997E-2</v>
      </c>
      <c r="O2118">
        <v>37</v>
      </c>
    </row>
    <row r="2119" spans="1:15">
      <c r="A2119" t="s">
        <v>54</v>
      </c>
      <c r="B2119" s="34">
        <v>40043</v>
      </c>
      <c r="C2119">
        <v>6</v>
      </c>
      <c r="D2119">
        <v>0.9104139</v>
      </c>
      <c r="E2119">
        <v>0.88581580000000004</v>
      </c>
      <c r="F2119">
        <v>2.4598100000000001E-2</v>
      </c>
      <c r="G2119">
        <v>70</v>
      </c>
      <c r="H2119">
        <v>-0.26505380000000001</v>
      </c>
      <c r="I2119">
        <v>-9.39252E-2</v>
      </c>
      <c r="J2119">
        <v>2.4598100000000001E-2</v>
      </c>
      <c r="K2119">
        <v>0.14312130000000001</v>
      </c>
      <c r="L2119">
        <v>0.31424999999999997</v>
      </c>
      <c r="M2119">
        <v>0.22601660000000001</v>
      </c>
      <c r="N2119">
        <v>5.1083499999999997E-2</v>
      </c>
      <c r="O2119">
        <v>37</v>
      </c>
    </row>
    <row r="2120" spans="1:15">
      <c r="A2120" t="s">
        <v>54</v>
      </c>
      <c r="B2120" s="34">
        <v>40043</v>
      </c>
      <c r="C2120">
        <v>7</v>
      </c>
      <c r="D2120">
        <v>0.88465749999999999</v>
      </c>
      <c r="E2120">
        <v>0.8455935</v>
      </c>
      <c r="F2120">
        <v>3.9064000000000002E-2</v>
      </c>
      <c r="G2120">
        <v>70</v>
      </c>
      <c r="H2120">
        <v>-0.25058789999999997</v>
      </c>
      <c r="I2120">
        <v>-7.9459199999999994E-2</v>
      </c>
      <c r="J2120">
        <v>3.9064000000000002E-2</v>
      </c>
      <c r="K2120">
        <v>0.15758720000000001</v>
      </c>
      <c r="L2120">
        <v>0.32871590000000001</v>
      </c>
      <c r="M2120">
        <v>0.22601660000000001</v>
      </c>
      <c r="N2120">
        <v>5.1083499999999997E-2</v>
      </c>
      <c r="O2120">
        <v>37</v>
      </c>
    </row>
    <row r="2121" spans="1:15">
      <c r="A2121" t="s">
        <v>54</v>
      </c>
      <c r="B2121" s="34">
        <v>40043</v>
      </c>
      <c r="C2121">
        <v>8</v>
      </c>
      <c r="D2121">
        <v>1.0915999999999999</v>
      </c>
      <c r="E2121">
        <v>1.0422549999999999</v>
      </c>
      <c r="F2121">
        <v>4.9344899999999997E-2</v>
      </c>
      <c r="G2121">
        <v>70.5</v>
      </c>
      <c r="H2121">
        <v>-0.24030699999999999</v>
      </c>
      <c r="I2121">
        <v>-6.9178299999999998E-2</v>
      </c>
      <c r="J2121">
        <v>4.9344899999999997E-2</v>
      </c>
      <c r="K2121">
        <v>0.16786809999999999</v>
      </c>
      <c r="L2121">
        <v>0.33899679999999999</v>
      </c>
      <c r="M2121">
        <v>0.22601660000000001</v>
      </c>
      <c r="N2121">
        <v>5.1083499999999997E-2</v>
      </c>
      <c r="O2121">
        <v>37</v>
      </c>
    </row>
    <row r="2122" spans="1:15">
      <c r="A2122" t="s">
        <v>54</v>
      </c>
      <c r="B2122" s="34">
        <v>40043</v>
      </c>
      <c r="C2122">
        <v>9</v>
      </c>
      <c r="D2122">
        <v>1.715673</v>
      </c>
      <c r="E2122">
        <v>1.511633</v>
      </c>
      <c r="F2122">
        <v>0.20404050000000001</v>
      </c>
      <c r="G2122">
        <v>74.5</v>
      </c>
      <c r="H2122">
        <v>-8.5611400000000004E-2</v>
      </c>
      <c r="I2122">
        <v>8.5517300000000004E-2</v>
      </c>
      <c r="J2122">
        <v>0.20404050000000001</v>
      </c>
      <c r="K2122">
        <v>0.32256370000000001</v>
      </c>
      <c r="L2122">
        <v>0.49369239999999998</v>
      </c>
      <c r="M2122">
        <v>0.22601660000000001</v>
      </c>
      <c r="N2122">
        <v>5.1083499999999997E-2</v>
      </c>
      <c r="O2122">
        <v>37</v>
      </c>
    </row>
    <row r="2123" spans="1:15">
      <c r="A2123" t="s">
        <v>54</v>
      </c>
      <c r="B2123" s="34">
        <v>40043</v>
      </c>
      <c r="C2123">
        <v>10</v>
      </c>
      <c r="D2123">
        <v>2.3925019999999999</v>
      </c>
      <c r="E2123">
        <v>2.2393999999999998</v>
      </c>
      <c r="F2123">
        <v>0.1531023</v>
      </c>
      <c r="G2123">
        <v>79.5</v>
      </c>
      <c r="H2123">
        <v>-0.13654959999999999</v>
      </c>
      <c r="I2123">
        <v>3.4579100000000002E-2</v>
      </c>
      <c r="J2123">
        <v>0.1531023</v>
      </c>
      <c r="K2123">
        <v>0.27162550000000002</v>
      </c>
      <c r="L2123">
        <v>0.44275419999999999</v>
      </c>
      <c r="M2123">
        <v>0.22601660000000001</v>
      </c>
      <c r="N2123">
        <v>5.1083499999999997E-2</v>
      </c>
      <c r="O2123">
        <v>37</v>
      </c>
    </row>
    <row r="2124" spans="1:15">
      <c r="A2124" t="s">
        <v>54</v>
      </c>
      <c r="B2124" s="34">
        <v>40043</v>
      </c>
      <c r="C2124">
        <v>11</v>
      </c>
      <c r="D2124">
        <v>2.760154</v>
      </c>
      <c r="E2124">
        <v>2.5895100000000002</v>
      </c>
      <c r="F2124">
        <v>0.1706434</v>
      </c>
      <c r="G2124">
        <v>84</v>
      </c>
      <c r="H2124">
        <v>-0.1190085</v>
      </c>
      <c r="I2124">
        <v>5.2120199999999998E-2</v>
      </c>
      <c r="J2124">
        <v>0.1706434</v>
      </c>
      <c r="K2124">
        <v>0.2891666</v>
      </c>
      <c r="L2124">
        <v>0.46029530000000002</v>
      </c>
      <c r="M2124">
        <v>0.22601660000000001</v>
      </c>
      <c r="N2124">
        <v>5.1083499999999997E-2</v>
      </c>
      <c r="O2124">
        <v>37</v>
      </c>
    </row>
    <row r="2125" spans="1:15">
      <c r="A2125" t="s">
        <v>54</v>
      </c>
      <c r="B2125" s="34">
        <v>40043</v>
      </c>
      <c r="C2125">
        <v>12</v>
      </c>
      <c r="D2125">
        <v>2.9750700000000001</v>
      </c>
      <c r="E2125">
        <v>2.8681390000000002</v>
      </c>
      <c r="F2125">
        <v>0.1069311</v>
      </c>
      <c r="G2125">
        <v>88</v>
      </c>
      <c r="H2125">
        <v>-0.18272089999999999</v>
      </c>
      <c r="I2125">
        <v>-1.15922E-2</v>
      </c>
      <c r="J2125">
        <v>0.1069311</v>
      </c>
      <c r="K2125">
        <v>0.2254543</v>
      </c>
      <c r="L2125">
        <v>0.39658300000000002</v>
      </c>
      <c r="M2125">
        <v>0.22601660000000001</v>
      </c>
      <c r="N2125">
        <v>5.1083499999999997E-2</v>
      </c>
      <c r="O2125">
        <v>37</v>
      </c>
    </row>
    <row r="2126" spans="1:15">
      <c r="A2126" t="s">
        <v>54</v>
      </c>
      <c r="B2126" s="34">
        <v>40043</v>
      </c>
      <c r="C2126">
        <v>13</v>
      </c>
      <c r="D2126">
        <v>3.1283379999999998</v>
      </c>
      <c r="E2126">
        <v>3.1186419999999999</v>
      </c>
      <c r="F2126">
        <v>9.6953999999999999E-3</v>
      </c>
      <c r="G2126">
        <v>92</v>
      </c>
      <c r="H2126">
        <v>-0.2799565</v>
      </c>
      <c r="I2126">
        <v>-0.1088278</v>
      </c>
      <c r="J2126">
        <v>9.6953999999999999E-3</v>
      </c>
      <c r="K2126">
        <v>0.12821859999999999</v>
      </c>
      <c r="L2126">
        <v>0.29934729999999998</v>
      </c>
      <c r="M2126">
        <v>0.22601660000000001</v>
      </c>
      <c r="N2126">
        <v>5.1083499999999997E-2</v>
      </c>
      <c r="O2126">
        <v>37</v>
      </c>
    </row>
    <row r="2127" spans="1:15">
      <c r="A2127" t="s">
        <v>54</v>
      </c>
      <c r="B2127" s="34">
        <v>40043</v>
      </c>
      <c r="C2127">
        <v>14</v>
      </c>
      <c r="D2127">
        <v>3.2507329999999999</v>
      </c>
      <c r="E2127">
        <v>3.2473350000000001</v>
      </c>
      <c r="F2127">
        <v>3.3977E-3</v>
      </c>
      <c r="G2127">
        <v>94.5</v>
      </c>
      <c r="H2127">
        <v>-0.28625430000000002</v>
      </c>
      <c r="I2127">
        <v>-0.11512559999999999</v>
      </c>
      <c r="J2127">
        <v>3.3977E-3</v>
      </c>
      <c r="K2127">
        <v>0.1219209</v>
      </c>
      <c r="L2127">
        <v>0.29304960000000002</v>
      </c>
      <c r="M2127">
        <v>0.22601660000000001</v>
      </c>
      <c r="N2127">
        <v>5.1083499999999997E-2</v>
      </c>
      <c r="O2127">
        <v>37</v>
      </c>
    </row>
    <row r="2128" spans="1:15">
      <c r="A2128" t="s">
        <v>54</v>
      </c>
      <c r="B2128" s="34">
        <v>40043</v>
      </c>
      <c r="C2128">
        <v>15</v>
      </c>
      <c r="D2128">
        <v>3.3009300000000001</v>
      </c>
      <c r="E2128">
        <v>3.0365739999999999</v>
      </c>
      <c r="F2128">
        <v>0.26435520000000001</v>
      </c>
      <c r="G2128">
        <v>96.5</v>
      </c>
      <c r="H2128">
        <v>-2.5296699999999998E-2</v>
      </c>
      <c r="I2128">
        <v>0.14583199999999999</v>
      </c>
      <c r="J2128">
        <v>0.26435520000000001</v>
      </c>
      <c r="K2128">
        <v>0.38287840000000001</v>
      </c>
      <c r="L2128">
        <v>0.55400709999999997</v>
      </c>
      <c r="M2128">
        <v>0.22601660000000001</v>
      </c>
      <c r="N2128">
        <v>5.1083499999999997E-2</v>
      </c>
      <c r="O2128">
        <v>37</v>
      </c>
    </row>
    <row r="2129" spans="1:15">
      <c r="A2129" t="s">
        <v>54</v>
      </c>
      <c r="B2129" s="34">
        <v>40043</v>
      </c>
      <c r="C2129">
        <v>16</v>
      </c>
      <c r="D2129">
        <v>3.33169</v>
      </c>
      <c r="E2129">
        <v>2.9475380000000002</v>
      </c>
      <c r="F2129">
        <v>0.38415199999999999</v>
      </c>
      <c r="G2129">
        <v>98</v>
      </c>
      <c r="H2129">
        <v>9.4500100000000004E-2</v>
      </c>
      <c r="I2129">
        <v>0.2656288</v>
      </c>
      <c r="J2129">
        <v>0.38415199999999999</v>
      </c>
      <c r="K2129">
        <v>0.50267519999999999</v>
      </c>
      <c r="L2129">
        <v>0.67380390000000001</v>
      </c>
      <c r="M2129">
        <v>0.22601660000000001</v>
      </c>
      <c r="N2129">
        <v>5.1083499999999997E-2</v>
      </c>
      <c r="O2129">
        <v>37</v>
      </c>
    </row>
    <row r="2130" spans="1:15">
      <c r="A2130" t="s">
        <v>54</v>
      </c>
      <c r="B2130" s="34">
        <v>40043</v>
      </c>
      <c r="C2130">
        <v>17</v>
      </c>
      <c r="D2130">
        <v>3.1453410000000002</v>
      </c>
      <c r="E2130">
        <v>2.4497369999999998</v>
      </c>
      <c r="F2130">
        <v>0.69560370000000005</v>
      </c>
      <c r="G2130">
        <v>98.5</v>
      </c>
      <c r="H2130">
        <v>0.40595179999999997</v>
      </c>
      <c r="I2130">
        <v>0.5770805</v>
      </c>
      <c r="J2130">
        <v>0.69560370000000005</v>
      </c>
      <c r="K2130">
        <v>0.81412700000000005</v>
      </c>
      <c r="L2130">
        <v>0.98525569999999996</v>
      </c>
      <c r="M2130">
        <v>0.22601660000000001</v>
      </c>
      <c r="N2130">
        <v>5.1083499999999997E-2</v>
      </c>
      <c r="O2130">
        <v>37</v>
      </c>
    </row>
    <row r="2131" spans="1:15">
      <c r="A2131" t="s">
        <v>54</v>
      </c>
      <c r="B2131" s="34">
        <v>40043</v>
      </c>
      <c r="C2131">
        <v>18</v>
      </c>
      <c r="D2131">
        <v>2.8239879999999999</v>
      </c>
      <c r="E2131">
        <v>2.0065539999999999</v>
      </c>
      <c r="F2131">
        <v>0.81743379999999999</v>
      </c>
      <c r="G2131">
        <v>99</v>
      </c>
      <c r="H2131">
        <v>0.52778190000000003</v>
      </c>
      <c r="I2131">
        <v>0.69891060000000005</v>
      </c>
      <c r="J2131">
        <v>0.81743379999999999</v>
      </c>
      <c r="K2131">
        <v>0.93595709999999999</v>
      </c>
      <c r="L2131">
        <v>1.107086</v>
      </c>
      <c r="M2131">
        <v>0.22601660000000001</v>
      </c>
      <c r="N2131">
        <v>5.1083499999999997E-2</v>
      </c>
      <c r="O2131">
        <v>37</v>
      </c>
    </row>
    <row r="2132" spans="1:15">
      <c r="A2132" t="s">
        <v>54</v>
      </c>
      <c r="B2132" s="34">
        <v>40043</v>
      </c>
      <c r="C2132">
        <v>19</v>
      </c>
      <c r="D2132">
        <v>2.581871</v>
      </c>
      <c r="E2132">
        <v>2.7855699999999999</v>
      </c>
      <c r="F2132">
        <v>-0.20369880000000001</v>
      </c>
      <c r="G2132">
        <v>98.5</v>
      </c>
      <c r="H2132">
        <v>-0.49335069999999998</v>
      </c>
      <c r="I2132">
        <v>-0.32222200000000001</v>
      </c>
      <c r="J2132">
        <v>-0.20369880000000001</v>
      </c>
      <c r="K2132">
        <v>-8.5175600000000004E-2</v>
      </c>
      <c r="L2132">
        <v>8.5953100000000004E-2</v>
      </c>
      <c r="M2132">
        <v>0.22601660000000001</v>
      </c>
      <c r="N2132">
        <v>5.1083499999999997E-2</v>
      </c>
      <c r="O2132">
        <v>37</v>
      </c>
    </row>
    <row r="2133" spans="1:15">
      <c r="A2133" t="s">
        <v>54</v>
      </c>
      <c r="B2133" s="34">
        <v>40043</v>
      </c>
      <c r="C2133">
        <v>20</v>
      </c>
      <c r="D2133">
        <v>2.243322</v>
      </c>
      <c r="E2133">
        <v>2.0558890000000001</v>
      </c>
      <c r="F2133">
        <v>0.18743290000000001</v>
      </c>
      <c r="G2133">
        <v>96</v>
      </c>
      <c r="H2133">
        <v>-0.102219</v>
      </c>
      <c r="I2133">
        <v>6.8909700000000004E-2</v>
      </c>
      <c r="J2133">
        <v>0.18743290000000001</v>
      </c>
      <c r="K2133">
        <v>0.30595610000000001</v>
      </c>
      <c r="L2133">
        <v>0.47708479999999998</v>
      </c>
      <c r="M2133">
        <v>0.22601660000000001</v>
      </c>
      <c r="N2133">
        <v>5.1083499999999997E-2</v>
      </c>
      <c r="O2133">
        <v>37</v>
      </c>
    </row>
    <row r="2134" spans="1:15">
      <c r="A2134" t="s">
        <v>54</v>
      </c>
      <c r="B2134" s="34">
        <v>40043</v>
      </c>
      <c r="C2134">
        <v>21</v>
      </c>
      <c r="D2134">
        <v>2.0675659999999998</v>
      </c>
      <c r="E2134">
        <v>2.0280119999999999</v>
      </c>
      <c r="F2134">
        <v>3.9554100000000002E-2</v>
      </c>
      <c r="G2134">
        <v>92.5</v>
      </c>
      <c r="H2134">
        <v>-0.25009779999999998</v>
      </c>
      <c r="I2134">
        <v>-7.89691E-2</v>
      </c>
      <c r="J2134">
        <v>3.9554100000000002E-2</v>
      </c>
      <c r="K2134">
        <v>0.1580773</v>
      </c>
      <c r="L2134">
        <v>0.329206</v>
      </c>
      <c r="M2134">
        <v>0.22601660000000001</v>
      </c>
      <c r="N2134">
        <v>5.1083499999999997E-2</v>
      </c>
      <c r="O2134">
        <v>37</v>
      </c>
    </row>
    <row r="2135" spans="1:15">
      <c r="A2135" t="s">
        <v>54</v>
      </c>
      <c r="B2135" s="34">
        <v>40043</v>
      </c>
      <c r="C2135">
        <v>22</v>
      </c>
      <c r="D2135">
        <v>1.818219</v>
      </c>
      <c r="E2135">
        <v>1.852535</v>
      </c>
      <c r="F2135">
        <v>-3.4316199999999998E-2</v>
      </c>
      <c r="G2135">
        <v>89</v>
      </c>
      <c r="H2135">
        <v>-0.32396809999999998</v>
      </c>
      <c r="I2135">
        <v>-0.15283949999999999</v>
      </c>
      <c r="J2135">
        <v>-3.4316199999999998E-2</v>
      </c>
      <c r="K2135">
        <v>8.4207000000000004E-2</v>
      </c>
      <c r="L2135">
        <v>0.2553357</v>
      </c>
      <c r="M2135">
        <v>0.22601660000000001</v>
      </c>
      <c r="N2135">
        <v>5.1083499999999997E-2</v>
      </c>
      <c r="O2135">
        <v>37</v>
      </c>
    </row>
    <row r="2136" spans="1:15">
      <c r="A2136" t="s">
        <v>54</v>
      </c>
      <c r="B2136" s="34">
        <v>40043</v>
      </c>
      <c r="C2136">
        <v>23</v>
      </c>
      <c r="D2136">
        <v>1.693176</v>
      </c>
      <c r="E2136">
        <v>1.643084</v>
      </c>
      <c r="F2136">
        <v>5.0092100000000001E-2</v>
      </c>
      <c r="G2136">
        <v>86.5</v>
      </c>
      <c r="H2136">
        <v>-0.23955979999999999</v>
      </c>
      <c r="I2136">
        <v>-6.8431099999999995E-2</v>
      </c>
      <c r="J2136">
        <v>5.0092100000000001E-2</v>
      </c>
      <c r="K2136">
        <v>0.1686153</v>
      </c>
      <c r="L2136">
        <v>0.33974399999999999</v>
      </c>
      <c r="M2136">
        <v>0.22601660000000001</v>
      </c>
      <c r="N2136">
        <v>5.1083499999999997E-2</v>
      </c>
      <c r="O2136">
        <v>37</v>
      </c>
    </row>
    <row r="2137" spans="1:15">
      <c r="A2137" t="s">
        <v>54</v>
      </c>
      <c r="B2137" s="34">
        <v>40043</v>
      </c>
      <c r="C2137">
        <v>24</v>
      </c>
      <c r="D2137">
        <v>1.4994190000000001</v>
      </c>
      <c r="E2137">
        <v>1.391891</v>
      </c>
      <c r="F2137">
        <v>0.1075274</v>
      </c>
      <c r="G2137">
        <v>84</v>
      </c>
      <c r="H2137">
        <v>-0.18212449999999999</v>
      </c>
      <c r="I2137">
        <v>-1.09958E-2</v>
      </c>
      <c r="J2137">
        <v>0.1075274</v>
      </c>
      <c r="K2137">
        <v>0.22605059999999999</v>
      </c>
      <c r="L2137">
        <v>0.39717930000000001</v>
      </c>
      <c r="M2137">
        <v>0.22601660000000001</v>
      </c>
      <c r="N2137">
        <v>5.1083499999999997E-2</v>
      </c>
      <c r="O2137">
        <v>37</v>
      </c>
    </row>
    <row r="2138" spans="1:15">
      <c r="A2138" t="s">
        <v>54</v>
      </c>
      <c r="B2138" s="34">
        <v>40052</v>
      </c>
      <c r="C2138">
        <v>1</v>
      </c>
      <c r="D2138">
        <v>0.59635099999999996</v>
      </c>
      <c r="E2138">
        <v>0.58079270000000005</v>
      </c>
      <c r="F2138">
        <v>1.5558300000000001E-2</v>
      </c>
      <c r="G2138">
        <v>78</v>
      </c>
      <c r="H2138">
        <v>-0.14880199999999999</v>
      </c>
      <c r="I2138">
        <v>-5.1696600000000002E-2</v>
      </c>
      <c r="J2138">
        <v>1.5558300000000001E-2</v>
      </c>
      <c r="K2138">
        <v>8.2813200000000003E-2</v>
      </c>
      <c r="L2138">
        <v>0.17991860000000001</v>
      </c>
      <c r="M2138">
        <v>0.128251</v>
      </c>
      <c r="N2138">
        <v>1.6448299999999999E-2</v>
      </c>
      <c r="O2138">
        <v>33</v>
      </c>
    </row>
    <row r="2139" spans="1:15">
      <c r="A2139" t="s">
        <v>54</v>
      </c>
      <c r="B2139" s="34">
        <v>40052</v>
      </c>
      <c r="C2139">
        <v>2</v>
      </c>
      <c r="D2139">
        <v>0.56353180000000003</v>
      </c>
      <c r="E2139">
        <v>0.52141740000000003</v>
      </c>
      <c r="F2139">
        <v>4.21143E-2</v>
      </c>
      <c r="G2139">
        <v>77</v>
      </c>
      <c r="H2139">
        <v>-0.12224599999999999</v>
      </c>
      <c r="I2139">
        <v>-2.5140599999999999E-2</v>
      </c>
      <c r="J2139">
        <v>4.21143E-2</v>
      </c>
      <c r="K2139">
        <v>0.1093693</v>
      </c>
      <c r="L2139">
        <v>0.20647470000000001</v>
      </c>
      <c r="M2139">
        <v>0.128251</v>
      </c>
      <c r="N2139">
        <v>1.6448299999999999E-2</v>
      </c>
      <c r="O2139">
        <v>33</v>
      </c>
    </row>
    <row r="2140" spans="1:15">
      <c r="A2140" t="s">
        <v>54</v>
      </c>
      <c r="B2140" s="34">
        <v>40052</v>
      </c>
      <c r="C2140">
        <v>3</v>
      </c>
      <c r="D2140">
        <v>0.53976199999999996</v>
      </c>
      <c r="E2140">
        <v>0.4828267</v>
      </c>
      <c r="F2140">
        <v>5.6935199999999998E-2</v>
      </c>
      <c r="G2140">
        <v>77</v>
      </c>
      <c r="H2140">
        <v>-0.1074251</v>
      </c>
      <c r="I2140">
        <v>-1.0319699999999999E-2</v>
      </c>
      <c r="J2140">
        <v>5.6935199999999998E-2</v>
      </c>
      <c r="K2140">
        <v>0.1241902</v>
      </c>
      <c r="L2140">
        <v>0.22129560000000001</v>
      </c>
      <c r="M2140">
        <v>0.128251</v>
      </c>
      <c r="N2140">
        <v>1.6448299999999999E-2</v>
      </c>
      <c r="O2140">
        <v>33</v>
      </c>
    </row>
    <row r="2141" spans="1:15">
      <c r="A2141" t="s">
        <v>54</v>
      </c>
      <c r="B2141" s="34">
        <v>40052</v>
      </c>
      <c r="C2141">
        <v>4</v>
      </c>
      <c r="D2141">
        <v>0.49871359999999998</v>
      </c>
      <c r="E2141">
        <v>0.4760315</v>
      </c>
      <c r="F2141">
        <v>2.26821E-2</v>
      </c>
      <c r="G2141">
        <v>74</v>
      </c>
      <c r="H2141">
        <v>-0.1416782</v>
      </c>
      <c r="I2141">
        <v>-4.4572800000000003E-2</v>
      </c>
      <c r="J2141">
        <v>2.26821E-2</v>
      </c>
      <c r="K2141">
        <v>8.9937000000000003E-2</v>
      </c>
      <c r="L2141">
        <v>0.1870424</v>
      </c>
      <c r="M2141">
        <v>0.128251</v>
      </c>
      <c r="N2141">
        <v>1.6448299999999999E-2</v>
      </c>
      <c r="O2141">
        <v>33</v>
      </c>
    </row>
    <row r="2142" spans="1:15">
      <c r="A2142" t="s">
        <v>54</v>
      </c>
      <c r="B2142" s="34">
        <v>40052</v>
      </c>
      <c r="C2142">
        <v>5</v>
      </c>
      <c r="D2142">
        <v>0.4687635</v>
      </c>
      <c r="E2142">
        <v>0.4841646</v>
      </c>
      <c r="F2142">
        <v>-1.5401099999999999E-2</v>
      </c>
      <c r="G2142">
        <v>70</v>
      </c>
      <c r="H2142">
        <v>-0.17976139999999999</v>
      </c>
      <c r="I2142">
        <v>-8.2655999999999993E-2</v>
      </c>
      <c r="J2142">
        <v>-1.5401099999999999E-2</v>
      </c>
      <c r="K2142">
        <v>5.1853799999999999E-2</v>
      </c>
      <c r="L2142">
        <v>0.14895929999999999</v>
      </c>
      <c r="M2142">
        <v>0.128251</v>
      </c>
      <c r="N2142">
        <v>1.6448299999999999E-2</v>
      </c>
      <c r="O2142">
        <v>33</v>
      </c>
    </row>
    <row r="2143" spans="1:15">
      <c r="A2143" t="s">
        <v>54</v>
      </c>
      <c r="B2143" s="34">
        <v>40052</v>
      </c>
      <c r="C2143">
        <v>6</v>
      </c>
      <c r="D2143">
        <v>0.4609953</v>
      </c>
      <c r="E2143">
        <v>0.47588350000000001</v>
      </c>
      <c r="F2143">
        <v>-1.4888200000000001E-2</v>
      </c>
      <c r="G2143">
        <v>69</v>
      </c>
      <c r="H2143">
        <v>-0.17924850000000001</v>
      </c>
      <c r="I2143">
        <v>-8.2143099999999997E-2</v>
      </c>
      <c r="J2143">
        <v>-1.4888200000000001E-2</v>
      </c>
      <c r="K2143">
        <v>5.2366799999999998E-2</v>
      </c>
      <c r="L2143">
        <v>0.1494722</v>
      </c>
      <c r="M2143">
        <v>0.128251</v>
      </c>
      <c r="N2143">
        <v>1.6448299999999999E-2</v>
      </c>
      <c r="O2143">
        <v>33</v>
      </c>
    </row>
    <row r="2144" spans="1:15">
      <c r="A2144" t="s">
        <v>54</v>
      </c>
      <c r="B2144" s="34">
        <v>40052</v>
      </c>
      <c r="C2144">
        <v>7</v>
      </c>
      <c r="D2144">
        <v>0.44568190000000002</v>
      </c>
      <c r="E2144">
        <v>0.4429959</v>
      </c>
      <c r="F2144">
        <v>2.686E-3</v>
      </c>
      <c r="G2144">
        <v>68</v>
      </c>
      <c r="H2144">
        <v>-0.16167429999999999</v>
      </c>
      <c r="I2144">
        <v>-6.4568899999999999E-2</v>
      </c>
      <c r="J2144">
        <v>2.686E-3</v>
      </c>
      <c r="K2144">
        <v>6.99409E-2</v>
      </c>
      <c r="L2144">
        <v>0.16704640000000001</v>
      </c>
      <c r="M2144">
        <v>0.128251</v>
      </c>
      <c r="N2144">
        <v>1.6448299999999999E-2</v>
      </c>
      <c r="O2144">
        <v>33</v>
      </c>
    </row>
    <row r="2145" spans="1:15">
      <c r="A2145" t="s">
        <v>54</v>
      </c>
      <c r="B2145" s="34">
        <v>40052</v>
      </c>
      <c r="C2145">
        <v>8</v>
      </c>
      <c r="D2145">
        <v>0.60566319999999996</v>
      </c>
      <c r="E2145">
        <v>0.57034640000000003</v>
      </c>
      <c r="F2145">
        <v>3.5316899999999998E-2</v>
      </c>
      <c r="G2145">
        <v>70.5</v>
      </c>
      <c r="H2145">
        <v>-0.1290434</v>
      </c>
      <c r="I2145">
        <v>-3.1938000000000001E-2</v>
      </c>
      <c r="J2145">
        <v>3.5316899999999998E-2</v>
      </c>
      <c r="K2145">
        <v>0.1025718</v>
      </c>
      <c r="L2145">
        <v>0.1996772</v>
      </c>
      <c r="M2145">
        <v>0.128251</v>
      </c>
      <c r="N2145">
        <v>1.6448299999999999E-2</v>
      </c>
      <c r="O2145">
        <v>33</v>
      </c>
    </row>
    <row r="2146" spans="1:15">
      <c r="A2146" t="s">
        <v>54</v>
      </c>
      <c r="B2146" s="34">
        <v>40052</v>
      </c>
      <c r="C2146">
        <v>9</v>
      </c>
      <c r="D2146">
        <v>1.0382199999999999</v>
      </c>
      <c r="E2146">
        <v>0.88314269999999995</v>
      </c>
      <c r="F2146">
        <v>0.1550771</v>
      </c>
      <c r="G2146">
        <v>75.5</v>
      </c>
      <c r="H2146">
        <v>-9.2832000000000001E-3</v>
      </c>
      <c r="I2146">
        <v>8.7822200000000003E-2</v>
      </c>
      <c r="J2146">
        <v>0.1550771</v>
      </c>
      <c r="K2146">
        <v>0.222332</v>
      </c>
      <c r="L2146">
        <v>0.31943739999999998</v>
      </c>
      <c r="M2146">
        <v>0.128251</v>
      </c>
      <c r="N2146">
        <v>1.6448299999999999E-2</v>
      </c>
      <c r="O2146">
        <v>33</v>
      </c>
    </row>
    <row r="2147" spans="1:15">
      <c r="A2147" t="s">
        <v>54</v>
      </c>
      <c r="B2147" s="34">
        <v>40052</v>
      </c>
      <c r="C2147">
        <v>10</v>
      </c>
      <c r="D2147">
        <v>1.3391139999999999</v>
      </c>
      <c r="E2147">
        <v>1.2513270000000001</v>
      </c>
      <c r="F2147">
        <v>8.7787000000000004E-2</v>
      </c>
      <c r="G2147">
        <v>79.5</v>
      </c>
      <c r="H2147">
        <v>-7.6573299999999997E-2</v>
      </c>
      <c r="I2147">
        <v>2.0532100000000001E-2</v>
      </c>
      <c r="J2147">
        <v>8.7787000000000004E-2</v>
      </c>
      <c r="K2147">
        <v>0.15504190000000001</v>
      </c>
      <c r="L2147">
        <v>0.25214740000000002</v>
      </c>
      <c r="M2147">
        <v>0.128251</v>
      </c>
      <c r="N2147">
        <v>1.6448299999999999E-2</v>
      </c>
      <c r="O2147">
        <v>33</v>
      </c>
    </row>
    <row r="2148" spans="1:15">
      <c r="A2148" t="s">
        <v>54</v>
      </c>
      <c r="B2148" s="34">
        <v>40052</v>
      </c>
      <c r="C2148">
        <v>11</v>
      </c>
      <c r="D2148">
        <v>1.4533240000000001</v>
      </c>
      <c r="E2148">
        <v>1.386978</v>
      </c>
      <c r="F2148">
        <v>6.6345399999999999E-2</v>
      </c>
      <c r="G2148">
        <v>83</v>
      </c>
      <c r="H2148">
        <v>-9.8014900000000002E-2</v>
      </c>
      <c r="I2148">
        <v>-9.0950000000000004E-4</v>
      </c>
      <c r="J2148">
        <v>6.6345399999999999E-2</v>
      </c>
      <c r="K2148">
        <v>0.13360040000000001</v>
      </c>
      <c r="L2148">
        <v>0.23070579999999999</v>
      </c>
      <c r="M2148">
        <v>0.128251</v>
      </c>
      <c r="N2148">
        <v>1.6448299999999999E-2</v>
      </c>
      <c r="O2148">
        <v>33</v>
      </c>
    </row>
    <row r="2149" spans="1:15">
      <c r="A2149" t="s">
        <v>54</v>
      </c>
      <c r="B2149" s="34">
        <v>40052</v>
      </c>
      <c r="C2149">
        <v>12</v>
      </c>
      <c r="D2149">
        <v>1.5380419999999999</v>
      </c>
      <c r="E2149">
        <v>1.5259750000000001</v>
      </c>
      <c r="F2149">
        <v>1.2067700000000001E-2</v>
      </c>
      <c r="G2149">
        <v>85.5</v>
      </c>
      <c r="H2149">
        <v>-0.1522927</v>
      </c>
      <c r="I2149">
        <v>-5.5187300000000002E-2</v>
      </c>
      <c r="J2149">
        <v>1.2067700000000001E-2</v>
      </c>
      <c r="K2149">
        <v>7.9322599999999993E-2</v>
      </c>
      <c r="L2149">
        <v>0.176428</v>
      </c>
      <c r="M2149">
        <v>0.128251</v>
      </c>
      <c r="N2149">
        <v>1.6448299999999999E-2</v>
      </c>
      <c r="O2149">
        <v>33</v>
      </c>
    </row>
    <row r="2150" spans="1:15">
      <c r="A2150" t="s">
        <v>54</v>
      </c>
      <c r="B2150" s="34">
        <v>40052</v>
      </c>
      <c r="C2150">
        <v>13</v>
      </c>
      <c r="D2150">
        <v>1.592271</v>
      </c>
      <c r="E2150">
        <v>1.4948669999999999</v>
      </c>
      <c r="F2150">
        <v>9.7403600000000007E-2</v>
      </c>
      <c r="G2150">
        <v>88.5</v>
      </c>
      <c r="H2150">
        <v>-6.6956699999999994E-2</v>
      </c>
      <c r="I2150">
        <v>3.01487E-2</v>
      </c>
      <c r="J2150">
        <v>9.7403600000000007E-2</v>
      </c>
      <c r="K2150">
        <v>0.16465850000000001</v>
      </c>
      <c r="L2150">
        <v>0.26176389999999999</v>
      </c>
      <c r="M2150">
        <v>0.128251</v>
      </c>
      <c r="N2150">
        <v>1.6448299999999999E-2</v>
      </c>
      <c r="O2150">
        <v>33</v>
      </c>
    </row>
    <row r="2151" spans="1:15">
      <c r="A2151" t="s">
        <v>54</v>
      </c>
      <c r="B2151" s="34">
        <v>40052</v>
      </c>
      <c r="C2151">
        <v>14</v>
      </c>
      <c r="D2151">
        <v>1.711028</v>
      </c>
      <c r="E2151">
        <v>1.5782750000000001</v>
      </c>
      <c r="F2151">
        <v>0.13275210000000001</v>
      </c>
      <c r="G2151">
        <v>91.5</v>
      </c>
      <c r="H2151">
        <v>-3.1608200000000003E-2</v>
      </c>
      <c r="I2151">
        <v>6.5497200000000005E-2</v>
      </c>
      <c r="J2151">
        <v>0.13275210000000001</v>
      </c>
      <c r="K2151">
        <v>0.20000699999999999</v>
      </c>
      <c r="L2151">
        <v>0.2971124</v>
      </c>
      <c r="M2151">
        <v>0.128251</v>
      </c>
      <c r="N2151">
        <v>1.6448299999999999E-2</v>
      </c>
      <c r="O2151">
        <v>33</v>
      </c>
    </row>
    <row r="2152" spans="1:15">
      <c r="A2152" t="s">
        <v>54</v>
      </c>
      <c r="B2152" s="34">
        <v>40052</v>
      </c>
      <c r="C2152">
        <v>15</v>
      </c>
      <c r="D2152">
        <v>1.7799430000000001</v>
      </c>
      <c r="E2152">
        <v>1.6881820000000001</v>
      </c>
      <c r="F2152">
        <v>9.1760499999999995E-2</v>
      </c>
      <c r="G2152">
        <v>93.5</v>
      </c>
      <c r="H2152">
        <v>-7.2599800000000006E-2</v>
      </c>
      <c r="I2152">
        <v>2.4505599999999999E-2</v>
      </c>
      <c r="J2152">
        <v>9.1760499999999995E-2</v>
      </c>
      <c r="K2152">
        <v>0.1590154</v>
      </c>
      <c r="L2152">
        <v>0.25612089999999998</v>
      </c>
      <c r="M2152">
        <v>0.128251</v>
      </c>
      <c r="N2152">
        <v>1.6448299999999999E-2</v>
      </c>
      <c r="O2152">
        <v>33</v>
      </c>
    </row>
    <row r="2153" spans="1:15">
      <c r="A2153" t="s">
        <v>54</v>
      </c>
      <c r="B2153" s="34">
        <v>40052</v>
      </c>
      <c r="C2153">
        <v>16</v>
      </c>
      <c r="D2153">
        <v>1.8033980000000001</v>
      </c>
      <c r="E2153">
        <v>1.7323390000000001</v>
      </c>
      <c r="F2153">
        <v>7.1058800000000005E-2</v>
      </c>
      <c r="G2153">
        <v>95.5</v>
      </c>
      <c r="H2153">
        <v>-9.3301499999999996E-2</v>
      </c>
      <c r="I2153">
        <v>3.8038999999999998E-3</v>
      </c>
      <c r="J2153">
        <v>7.1058800000000005E-2</v>
      </c>
      <c r="K2153">
        <v>0.13831379999999999</v>
      </c>
      <c r="L2153">
        <v>0.2354192</v>
      </c>
      <c r="M2153">
        <v>0.128251</v>
      </c>
      <c r="N2153">
        <v>1.6448299999999999E-2</v>
      </c>
      <c r="O2153">
        <v>33</v>
      </c>
    </row>
    <row r="2154" spans="1:15">
      <c r="A2154" t="s">
        <v>54</v>
      </c>
      <c r="B2154" s="34">
        <v>40052</v>
      </c>
      <c r="C2154">
        <v>17</v>
      </c>
      <c r="D2154">
        <v>1.6508860000000001</v>
      </c>
      <c r="E2154">
        <v>1.637167</v>
      </c>
      <c r="F2154">
        <v>1.37187E-2</v>
      </c>
      <c r="G2154">
        <v>97</v>
      </c>
      <c r="H2154">
        <v>-0.15064159999999999</v>
      </c>
      <c r="I2154">
        <v>-5.3536199999999999E-2</v>
      </c>
      <c r="J2154">
        <v>1.37187E-2</v>
      </c>
      <c r="K2154">
        <v>8.0973699999999996E-2</v>
      </c>
      <c r="L2154">
        <v>0.17807909999999999</v>
      </c>
      <c r="M2154">
        <v>0.128251</v>
      </c>
      <c r="N2154">
        <v>1.6448299999999999E-2</v>
      </c>
      <c r="O2154">
        <v>33</v>
      </c>
    </row>
    <row r="2155" spans="1:15">
      <c r="A2155" t="s">
        <v>54</v>
      </c>
      <c r="B2155" s="34">
        <v>40052</v>
      </c>
      <c r="C2155">
        <v>18</v>
      </c>
      <c r="D2155">
        <v>1.3673109999999999</v>
      </c>
      <c r="E2155">
        <v>1.2954669999999999</v>
      </c>
      <c r="F2155">
        <v>7.1844599999999995E-2</v>
      </c>
      <c r="G2155">
        <v>97</v>
      </c>
      <c r="H2155">
        <v>-9.2515799999999995E-2</v>
      </c>
      <c r="I2155">
        <v>4.5897000000000004E-3</v>
      </c>
      <c r="J2155">
        <v>7.1844599999999995E-2</v>
      </c>
      <c r="K2155">
        <v>0.13909949999999999</v>
      </c>
      <c r="L2155">
        <v>0.2362049</v>
      </c>
      <c r="M2155">
        <v>0.128251</v>
      </c>
      <c r="N2155">
        <v>1.6448299999999999E-2</v>
      </c>
      <c r="O2155">
        <v>33</v>
      </c>
    </row>
    <row r="2156" spans="1:15">
      <c r="A2156" t="s">
        <v>54</v>
      </c>
      <c r="B2156" s="34">
        <v>40052</v>
      </c>
      <c r="C2156">
        <v>19</v>
      </c>
      <c r="D2156">
        <v>1.193201</v>
      </c>
      <c r="E2156">
        <v>1.3418330000000001</v>
      </c>
      <c r="F2156">
        <v>-0.14863100000000001</v>
      </c>
      <c r="G2156">
        <v>96</v>
      </c>
      <c r="H2156">
        <v>-0.31299139999999998</v>
      </c>
      <c r="I2156">
        <v>-0.21588589999999999</v>
      </c>
      <c r="J2156">
        <v>-0.14863100000000001</v>
      </c>
      <c r="K2156">
        <v>-8.1376100000000007E-2</v>
      </c>
      <c r="L2156">
        <v>1.5729300000000002E-2</v>
      </c>
      <c r="M2156">
        <v>0.128251</v>
      </c>
      <c r="N2156">
        <v>1.6448299999999999E-2</v>
      </c>
      <c r="O2156">
        <v>33</v>
      </c>
    </row>
    <row r="2157" spans="1:15">
      <c r="A2157" t="s">
        <v>54</v>
      </c>
      <c r="B2157" s="34">
        <v>40052</v>
      </c>
      <c r="C2157">
        <v>20</v>
      </c>
      <c r="D2157">
        <v>1.130212</v>
      </c>
      <c r="E2157">
        <v>1.0736669999999999</v>
      </c>
      <c r="F2157">
        <v>5.6544999999999998E-2</v>
      </c>
      <c r="G2157">
        <v>94</v>
      </c>
      <c r="H2157">
        <v>-0.1078153</v>
      </c>
      <c r="I2157">
        <v>-1.07099E-2</v>
      </c>
      <c r="J2157">
        <v>5.6544999999999998E-2</v>
      </c>
      <c r="K2157">
        <v>0.1237999</v>
      </c>
      <c r="L2157">
        <v>0.2209053</v>
      </c>
      <c r="M2157">
        <v>0.128251</v>
      </c>
      <c r="N2157">
        <v>1.6448299999999999E-2</v>
      </c>
      <c r="O2157">
        <v>33</v>
      </c>
    </row>
    <row r="2158" spans="1:15">
      <c r="A2158" t="s">
        <v>54</v>
      </c>
      <c r="B2158" s="34">
        <v>40052</v>
      </c>
      <c r="C2158">
        <v>21</v>
      </c>
      <c r="D2158">
        <v>1.0921959999999999</v>
      </c>
      <c r="E2158">
        <v>1.0418190000000001</v>
      </c>
      <c r="F2158">
        <v>5.0376999999999998E-2</v>
      </c>
      <c r="G2158">
        <v>89</v>
      </c>
      <c r="H2158">
        <v>-0.1139833</v>
      </c>
      <c r="I2158">
        <v>-1.6877900000000001E-2</v>
      </c>
      <c r="J2158">
        <v>5.0376999999999998E-2</v>
      </c>
      <c r="K2158">
        <v>0.1176319</v>
      </c>
      <c r="L2158">
        <v>0.21473729999999999</v>
      </c>
      <c r="M2158">
        <v>0.128251</v>
      </c>
      <c r="N2158">
        <v>1.6448299999999999E-2</v>
      </c>
      <c r="O2158">
        <v>33</v>
      </c>
    </row>
    <row r="2159" spans="1:15">
      <c r="A2159" t="s">
        <v>54</v>
      </c>
      <c r="B2159" s="34">
        <v>40052</v>
      </c>
      <c r="C2159">
        <v>22</v>
      </c>
      <c r="D2159">
        <v>0.98420629999999998</v>
      </c>
      <c r="E2159">
        <v>0.97817829999999995</v>
      </c>
      <c r="F2159">
        <v>6.0280000000000004E-3</v>
      </c>
      <c r="G2159">
        <v>86.5</v>
      </c>
      <c r="H2159">
        <v>-0.15833230000000001</v>
      </c>
      <c r="I2159">
        <v>-6.1226900000000001E-2</v>
      </c>
      <c r="J2159">
        <v>6.0280000000000004E-3</v>
      </c>
      <c r="K2159">
        <v>7.3282899999999998E-2</v>
      </c>
      <c r="L2159">
        <v>0.17038829999999999</v>
      </c>
      <c r="M2159">
        <v>0.128251</v>
      </c>
      <c r="N2159">
        <v>1.6448299999999999E-2</v>
      </c>
      <c r="O2159">
        <v>33</v>
      </c>
    </row>
    <row r="2160" spans="1:15">
      <c r="A2160" t="s">
        <v>54</v>
      </c>
      <c r="B2160" s="34">
        <v>40052</v>
      </c>
      <c r="C2160">
        <v>23</v>
      </c>
      <c r="D2160">
        <v>0.90378829999999999</v>
      </c>
      <c r="E2160">
        <v>0.82679400000000003</v>
      </c>
      <c r="F2160">
        <v>7.6994300000000002E-2</v>
      </c>
      <c r="G2160">
        <v>83</v>
      </c>
      <c r="H2160">
        <v>-8.7365999999999999E-2</v>
      </c>
      <c r="I2160">
        <v>9.7394000000000005E-3</v>
      </c>
      <c r="J2160">
        <v>7.6994300000000002E-2</v>
      </c>
      <c r="K2160">
        <v>0.14424919999999999</v>
      </c>
      <c r="L2160">
        <v>0.2413546</v>
      </c>
      <c r="M2160">
        <v>0.128251</v>
      </c>
      <c r="N2160">
        <v>1.6448299999999999E-2</v>
      </c>
      <c r="O2160">
        <v>33</v>
      </c>
    </row>
    <row r="2161" spans="1:15">
      <c r="A2161" t="s">
        <v>54</v>
      </c>
      <c r="B2161" s="34">
        <v>40052</v>
      </c>
      <c r="C2161">
        <v>24</v>
      </c>
      <c r="D2161">
        <v>0.79211560000000003</v>
      </c>
      <c r="E2161">
        <v>0.70698620000000001</v>
      </c>
      <c r="F2161">
        <v>8.5129399999999994E-2</v>
      </c>
      <c r="G2161">
        <v>80.5</v>
      </c>
      <c r="H2161">
        <v>-7.9230999999999996E-2</v>
      </c>
      <c r="I2161">
        <v>1.7874500000000001E-2</v>
      </c>
      <c r="J2161">
        <v>8.5129399999999994E-2</v>
      </c>
      <c r="K2161">
        <v>0.1523843</v>
      </c>
      <c r="L2161">
        <v>0.24948970000000001</v>
      </c>
      <c r="M2161">
        <v>0.128251</v>
      </c>
      <c r="N2161">
        <v>1.6448299999999999E-2</v>
      </c>
      <c r="O2161">
        <v>33</v>
      </c>
    </row>
    <row r="2162" spans="1:15">
      <c r="A2162" t="s">
        <v>54</v>
      </c>
      <c r="B2162" s="34">
        <v>40053</v>
      </c>
      <c r="C2162">
        <v>1</v>
      </c>
      <c r="D2162">
        <v>1.164636</v>
      </c>
      <c r="E2162">
        <v>1.1368320000000001</v>
      </c>
      <c r="F2162">
        <v>2.7804200000000001E-2</v>
      </c>
      <c r="G2162">
        <v>78.5</v>
      </c>
      <c r="H2162">
        <v>-0.26184770000000002</v>
      </c>
      <c r="I2162">
        <v>-9.0718999999999994E-2</v>
      </c>
      <c r="J2162">
        <v>2.7804200000000001E-2</v>
      </c>
      <c r="K2162">
        <v>0.1463274</v>
      </c>
      <c r="L2162">
        <v>0.31745610000000002</v>
      </c>
      <c r="M2162">
        <v>0.22601660000000001</v>
      </c>
      <c r="N2162">
        <v>5.1083499999999997E-2</v>
      </c>
      <c r="O2162">
        <v>37</v>
      </c>
    </row>
    <row r="2163" spans="1:15">
      <c r="A2163" t="s">
        <v>54</v>
      </c>
      <c r="B2163" s="34">
        <v>40053</v>
      </c>
      <c r="C2163">
        <v>2</v>
      </c>
      <c r="D2163">
        <v>1.1065130000000001</v>
      </c>
      <c r="E2163">
        <v>1.016818</v>
      </c>
      <c r="F2163">
        <v>8.9695300000000006E-2</v>
      </c>
      <c r="G2163">
        <v>78</v>
      </c>
      <c r="H2163">
        <v>-0.19995660000000001</v>
      </c>
      <c r="I2163">
        <v>-2.88279E-2</v>
      </c>
      <c r="J2163">
        <v>8.9695300000000006E-2</v>
      </c>
      <c r="K2163">
        <v>0.2082185</v>
      </c>
      <c r="L2163">
        <v>0.3793472</v>
      </c>
      <c r="M2163">
        <v>0.22601660000000001</v>
      </c>
      <c r="N2163">
        <v>5.1083499999999997E-2</v>
      </c>
      <c r="O2163">
        <v>37</v>
      </c>
    </row>
    <row r="2164" spans="1:15">
      <c r="A2164" t="s">
        <v>54</v>
      </c>
      <c r="B2164" s="34">
        <v>40053</v>
      </c>
      <c r="C2164">
        <v>3</v>
      </c>
      <c r="D2164">
        <v>1.0451649999999999</v>
      </c>
      <c r="E2164">
        <v>0.95052530000000002</v>
      </c>
      <c r="F2164">
        <v>9.4639399999999999E-2</v>
      </c>
      <c r="G2164">
        <v>75.5</v>
      </c>
      <c r="H2164">
        <v>-0.19501250000000001</v>
      </c>
      <c r="I2164">
        <v>-2.38838E-2</v>
      </c>
      <c r="J2164">
        <v>9.4639399999999999E-2</v>
      </c>
      <c r="K2164">
        <v>0.21316260000000001</v>
      </c>
      <c r="L2164">
        <v>0.3842913</v>
      </c>
      <c r="M2164">
        <v>0.22601660000000001</v>
      </c>
      <c r="N2164">
        <v>5.1083499999999997E-2</v>
      </c>
      <c r="O2164">
        <v>37</v>
      </c>
    </row>
    <row r="2165" spans="1:15">
      <c r="A2165" t="s">
        <v>54</v>
      </c>
      <c r="B2165" s="34">
        <v>40053</v>
      </c>
      <c r="C2165">
        <v>4</v>
      </c>
      <c r="D2165">
        <v>0.99391790000000002</v>
      </c>
      <c r="E2165">
        <v>0.89282159999999999</v>
      </c>
      <c r="F2165">
        <v>0.1010964</v>
      </c>
      <c r="G2165">
        <v>74</v>
      </c>
      <c r="H2165">
        <v>-0.18855559999999999</v>
      </c>
      <c r="I2165">
        <v>-1.7426899999999999E-2</v>
      </c>
      <c r="J2165">
        <v>0.1010964</v>
      </c>
      <c r="K2165">
        <v>0.2196196</v>
      </c>
      <c r="L2165">
        <v>0.39074829999999999</v>
      </c>
      <c r="M2165">
        <v>0.22601660000000001</v>
      </c>
      <c r="N2165">
        <v>5.1083499999999997E-2</v>
      </c>
      <c r="O2165">
        <v>37</v>
      </c>
    </row>
    <row r="2166" spans="1:15">
      <c r="A2166" t="s">
        <v>54</v>
      </c>
      <c r="B2166" s="34">
        <v>40053</v>
      </c>
      <c r="C2166">
        <v>5</v>
      </c>
      <c r="D2166">
        <v>0.95519419999999999</v>
      </c>
      <c r="E2166">
        <v>0.86211689999999996</v>
      </c>
      <c r="F2166">
        <v>9.3077300000000002E-2</v>
      </c>
      <c r="G2166">
        <v>72</v>
      </c>
      <c r="H2166">
        <v>-0.19657459999999999</v>
      </c>
      <c r="I2166">
        <v>-2.54459E-2</v>
      </c>
      <c r="J2166">
        <v>9.3077300000000002E-2</v>
      </c>
      <c r="K2166">
        <v>0.2116006</v>
      </c>
      <c r="L2166">
        <v>0.38272919999999999</v>
      </c>
      <c r="M2166">
        <v>0.22601660000000001</v>
      </c>
      <c r="N2166">
        <v>5.1083499999999997E-2</v>
      </c>
      <c r="O2166">
        <v>37</v>
      </c>
    </row>
    <row r="2167" spans="1:15">
      <c r="A2167" t="s">
        <v>54</v>
      </c>
      <c r="B2167" s="34">
        <v>40053</v>
      </c>
      <c r="C2167">
        <v>6</v>
      </c>
      <c r="D2167">
        <v>0.94106069999999997</v>
      </c>
      <c r="E2167">
        <v>0.87851469999999998</v>
      </c>
      <c r="F2167">
        <v>6.2546000000000004E-2</v>
      </c>
      <c r="G2167">
        <v>71.5</v>
      </c>
      <c r="H2167">
        <v>-0.2271059</v>
      </c>
      <c r="I2167">
        <v>-5.5977199999999998E-2</v>
      </c>
      <c r="J2167">
        <v>6.2546000000000004E-2</v>
      </c>
      <c r="K2167">
        <v>0.18106929999999999</v>
      </c>
      <c r="L2167">
        <v>0.35219790000000001</v>
      </c>
      <c r="M2167">
        <v>0.22601660000000001</v>
      </c>
      <c r="N2167">
        <v>5.1083499999999997E-2</v>
      </c>
      <c r="O2167">
        <v>37</v>
      </c>
    </row>
    <row r="2168" spans="1:15">
      <c r="A2168" t="s">
        <v>54</v>
      </c>
      <c r="B2168" s="34">
        <v>40053</v>
      </c>
      <c r="C2168">
        <v>7</v>
      </c>
      <c r="D2168">
        <v>0.88465749999999999</v>
      </c>
      <c r="E2168">
        <v>0.84193799999999996</v>
      </c>
      <c r="F2168">
        <v>4.2719600000000003E-2</v>
      </c>
      <c r="G2168">
        <v>70</v>
      </c>
      <c r="H2168">
        <v>-0.24693229999999999</v>
      </c>
      <c r="I2168">
        <v>-7.5803599999999999E-2</v>
      </c>
      <c r="J2168">
        <v>4.2719600000000003E-2</v>
      </c>
      <c r="K2168">
        <v>0.16124279999999999</v>
      </c>
      <c r="L2168">
        <v>0.33237149999999999</v>
      </c>
      <c r="M2168">
        <v>0.22601660000000001</v>
      </c>
      <c r="N2168">
        <v>5.1083499999999997E-2</v>
      </c>
      <c r="O2168">
        <v>37</v>
      </c>
    </row>
    <row r="2169" spans="1:15">
      <c r="A2169" t="s">
        <v>54</v>
      </c>
      <c r="B2169" s="34">
        <v>40053</v>
      </c>
      <c r="C2169">
        <v>8</v>
      </c>
      <c r="D2169">
        <v>1.22637</v>
      </c>
      <c r="E2169">
        <v>1.111899</v>
      </c>
      <c r="F2169">
        <v>0.11447160000000001</v>
      </c>
      <c r="G2169">
        <v>74</v>
      </c>
      <c r="H2169">
        <v>-0.17518030000000001</v>
      </c>
      <c r="I2169">
        <v>-4.0515999999999998E-3</v>
      </c>
      <c r="J2169">
        <v>0.11447160000000001</v>
      </c>
      <c r="K2169">
        <v>0.2329949</v>
      </c>
      <c r="L2169">
        <v>0.40412350000000002</v>
      </c>
      <c r="M2169">
        <v>0.22601660000000001</v>
      </c>
      <c r="N2169">
        <v>5.1083499999999997E-2</v>
      </c>
      <c r="O2169">
        <v>37</v>
      </c>
    </row>
    <row r="2170" spans="1:15">
      <c r="A2170" t="s">
        <v>54</v>
      </c>
      <c r="B2170" s="34">
        <v>40053</v>
      </c>
      <c r="C2170">
        <v>9</v>
      </c>
      <c r="D2170">
        <v>1.9463619999999999</v>
      </c>
      <c r="E2170">
        <v>1.744699</v>
      </c>
      <c r="F2170">
        <v>0.2016637</v>
      </c>
      <c r="G2170">
        <v>80</v>
      </c>
      <c r="H2170">
        <v>-8.7988200000000003E-2</v>
      </c>
      <c r="I2170">
        <v>8.3140500000000006E-2</v>
      </c>
      <c r="J2170">
        <v>0.2016637</v>
      </c>
      <c r="K2170">
        <v>0.3201869</v>
      </c>
      <c r="L2170">
        <v>0.49131560000000002</v>
      </c>
      <c r="M2170">
        <v>0.22601660000000001</v>
      </c>
      <c r="N2170">
        <v>5.1083499999999997E-2</v>
      </c>
      <c r="O2170">
        <v>37</v>
      </c>
    </row>
    <row r="2171" spans="1:15">
      <c r="A2171" t="s">
        <v>54</v>
      </c>
      <c r="B2171" s="34">
        <v>40053</v>
      </c>
      <c r="C2171">
        <v>10</v>
      </c>
      <c r="D2171">
        <v>2.635319</v>
      </c>
      <c r="E2171">
        <v>2.4438770000000001</v>
      </c>
      <c r="F2171">
        <v>0.19144149999999999</v>
      </c>
      <c r="G2171">
        <v>85</v>
      </c>
      <c r="H2171">
        <v>-9.8210400000000003E-2</v>
      </c>
      <c r="I2171">
        <v>7.2918300000000005E-2</v>
      </c>
      <c r="J2171">
        <v>0.19144149999999999</v>
      </c>
      <c r="K2171">
        <v>0.30996469999999998</v>
      </c>
      <c r="L2171">
        <v>0.4810934</v>
      </c>
      <c r="M2171">
        <v>0.22601660000000001</v>
      </c>
      <c r="N2171">
        <v>5.1083499999999997E-2</v>
      </c>
      <c r="O2171">
        <v>37</v>
      </c>
    </row>
    <row r="2172" spans="1:15">
      <c r="A2172" t="s">
        <v>54</v>
      </c>
      <c r="B2172" s="34">
        <v>40053</v>
      </c>
      <c r="C2172">
        <v>11</v>
      </c>
      <c r="D2172">
        <v>2.971473</v>
      </c>
      <c r="E2172">
        <v>2.8080599999999998</v>
      </c>
      <c r="F2172">
        <v>0.16341339999999999</v>
      </c>
      <c r="G2172">
        <v>88.5</v>
      </c>
      <c r="H2172">
        <v>-0.1262385</v>
      </c>
      <c r="I2172">
        <v>4.4890199999999998E-2</v>
      </c>
      <c r="J2172">
        <v>0.16341339999999999</v>
      </c>
      <c r="K2172">
        <v>0.28193659999999998</v>
      </c>
      <c r="L2172">
        <v>0.4530653</v>
      </c>
      <c r="M2172">
        <v>0.22601660000000001</v>
      </c>
      <c r="N2172">
        <v>5.1083499999999997E-2</v>
      </c>
      <c r="O2172">
        <v>37</v>
      </c>
    </row>
    <row r="2173" spans="1:15">
      <c r="A2173" t="s">
        <v>54</v>
      </c>
      <c r="B2173" s="34">
        <v>40053</v>
      </c>
      <c r="C2173">
        <v>12</v>
      </c>
      <c r="D2173">
        <v>3.1446399999999999</v>
      </c>
      <c r="E2173">
        <v>3.070824</v>
      </c>
      <c r="F2173">
        <v>7.3816199999999998E-2</v>
      </c>
      <c r="G2173">
        <v>91</v>
      </c>
      <c r="H2173">
        <v>-0.21583569999999999</v>
      </c>
      <c r="I2173">
        <v>-4.4706999999999997E-2</v>
      </c>
      <c r="J2173">
        <v>7.3816199999999998E-2</v>
      </c>
      <c r="K2173">
        <v>0.19233939999999999</v>
      </c>
      <c r="L2173">
        <v>0.36346810000000002</v>
      </c>
      <c r="M2173">
        <v>0.22601660000000001</v>
      </c>
      <c r="N2173">
        <v>5.1083499999999997E-2</v>
      </c>
      <c r="O2173">
        <v>37</v>
      </c>
    </row>
    <row r="2174" spans="1:15">
      <c r="A2174" t="s">
        <v>54</v>
      </c>
      <c r="B2174" s="34">
        <v>40053</v>
      </c>
      <c r="C2174">
        <v>13</v>
      </c>
      <c r="D2174">
        <v>3.150067</v>
      </c>
      <c r="E2174">
        <v>3.1315569999999999</v>
      </c>
      <c r="F2174">
        <v>1.85097E-2</v>
      </c>
      <c r="G2174">
        <v>92.5</v>
      </c>
      <c r="H2174">
        <v>-0.2711422</v>
      </c>
      <c r="I2174">
        <v>-0.10001350000000001</v>
      </c>
      <c r="J2174">
        <v>1.85097E-2</v>
      </c>
      <c r="K2174">
        <v>0.13703290000000001</v>
      </c>
      <c r="L2174">
        <v>0.30816159999999998</v>
      </c>
      <c r="M2174">
        <v>0.22601660000000001</v>
      </c>
      <c r="N2174">
        <v>5.1083499999999997E-2</v>
      </c>
      <c r="O2174">
        <v>37</v>
      </c>
    </row>
    <row r="2175" spans="1:15">
      <c r="A2175" t="s">
        <v>54</v>
      </c>
      <c r="B2175" s="34">
        <v>40053</v>
      </c>
      <c r="C2175">
        <v>14</v>
      </c>
      <c r="D2175">
        <v>3.3210639999999998</v>
      </c>
      <c r="E2175">
        <v>3.263039</v>
      </c>
      <c r="F2175">
        <v>5.8024600000000003E-2</v>
      </c>
      <c r="G2175">
        <v>95.5</v>
      </c>
      <c r="H2175">
        <v>-0.23162730000000001</v>
      </c>
      <c r="I2175">
        <v>-6.04986E-2</v>
      </c>
      <c r="J2175">
        <v>5.8024600000000003E-2</v>
      </c>
      <c r="K2175">
        <v>0.1765478</v>
      </c>
      <c r="L2175">
        <v>0.3476765</v>
      </c>
      <c r="M2175">
        <v>0.22601660000000001</v>
      </c>
      <c r="N2175">
        <v>5.1083499999999997E-2</v>
      </c>
      <c r="O2175">
        <v>37</v>
      </c>
    </row>
    <row r="2176" spans="1:15">
      <c r="A2176" t="s">
        <v>54</v>
      </c>
      <c r="B2176" s="34">
        <v>40053</v>
      </c>
      <c r="C2176">
        <v>15</v>
      </c>
      <c r="D2176">
        <v>3.2670669999999999</v>
      </c>
      <c r="E2176">
        <v>2.9855879999999999</v>
      </c>
      <c r="F2176">
        <v>0.28147919999999998</v>
      </c>
      <c r="G2176">
        <v>96</v>
      </c>
      <c r="H2176">
        <v>-8.1726999999999998E-3</v>
      </c>
      <c r="I2176">
        <v>0.16295599999999999</v>
      </c>
      <c r="J2176">
        <v>0.28147919999999998</v>
      </c>
      <c r="K2176">
        <v>0.40000239999999998</v>
      </c>
      <c r="L2176">
        <v>0.5711311</v>
      </c>
      <c r="M2176">
        <v>0.22601660000000001</v>
      </c>
      <c r="N2176">
        <v>5.1083499999999997E-2</v>
      </c>
      <c r="O2176">
        <v>37</v>
      </c>
    </row>
    <row r="2177" spans="1:15">
      <c r="A2177" t="s">
        <v>54</v>
      </c>
      <c r="B2177" s="34">
        <v>40053</v>
      </c>
      <c r="C2177">
        <v>16</v>
      </c>
      <c r="D2177">
        <v>3.204844</v>
      </c>
      <c r="E2177">
        <v>2.8574839999999999</v>
      </c>
      <c r="F2177">
        <v>0.34736020000000001</v>
      </c>
      <c r="G2177">
        <v>96</v>
      </c>
      <c r="H2177">
        <v>5.7708299999999997E-2</v>
      </c>
      <c r="I2177">
        <v>0.22883700000000001</v>
      </c>
      <c r="J2177">
        <v>0.34736020000000001</v>
      </c>
      <c r="K2177">
        <v>0.4658834</v>
      </c>
      <c r="L2177">
        <v>0.63701209999999997</v>
      </c>
      <c r="M2177">
        <v>0.22601660000000001</v>
      </c>
      <c r="N2177">
        <v>5.1083499999999997E-2</v>
      </c>
      <c r="O2177">
        <v>37</v>
      </c>
    </row>
    <row r="2178" spans="1:15">
      <c r="A2178" t="s">
        <v>54</v>
      </c>
      <c r="B2178" s="34">
        <v>40053</v>
      </c>
      <c r="C2178">
        <v>17</v>
      </c>
      <c r="D2178">
        <v>3.0609549999999999</v>
      </c>
      <c r="E2178">
        <v>2.4566859999999999</v>
      </c>
      <c r="F2178">
        <v>0.60426829999999998</v>
      </c>
      <c r="G2178">
        <v>97</v>
      </c>
      <c r="H2178">
        <v>0.31461640000000002</v>
      </c>
      <c r="I2178">
        <v>0.48574509999999999</v>
      </c>
      <c r="J2178">
        <v>0.60426829999999998</v>
      </c>
      <c r="K2178">
        <v>0.72279159999999998</v>
      </c>
      <c r="L2178">
        <v>0.89392020000000005</v>
      </c>
      <c r="M2178">
        <v>0.22601660000000001</v>
      </c>
      <c r="N2178">
        <v>5.1083499999999997E-2</v>
      </c>
      <c r="O2178">
        <v>37</v>
      </c>
    </row>
    <row r="2179" spans="1:15">
      <c r="A2179" t="s">
        <v>54</v>
      </c>
      <c r="B2179" s="34">
        <v>40053</v>
      </c>
      <c r="C2179">
        <v>18</v>
      </c>
      <c r="D2179">
        <v>2.7032259999999999</v>
      </c>
      <c r="E2179">
        <v>2.092889</v>
      </c>
      <c r="F2179">
        <v>0.61033729999999997</v>
      </c>
      <c r="G2179">
        <v>96.5</v>
      </c>
      <c r="H2179">
        <v>0.32068540000000001</v>
      </c>
      <c r="I2179">
        <v>0.49181409999999998</v>
      </c>
      <c r="J2179">
        <v>0.61033729999999997</v>
      </c>
      <c r="K2179">
        <v>0.72886059999999997</v>
      </c>
      <c r="L2179">
        <v>0.89998920000000004</v>
      </c>
      <c r="M2179">
        <v>0.22601660000000001</v>
      </c>
      <c r="N2179">
        <v>5.1083499999999997E-2</v>
      </c>
      <c r="O2179">
        <v>37</v>
      </c>
    </row>
    <row r="2180" spans="1:15">
      <c r="A2180" t="s">
        <v>54</v>
      </c>
      <c r="B2180" s="34">
        <v>40053</v>
      </c>
      <c r="C2180">
        <v>19</v>
      </c>
      <c r="D2180">
        <v>2.470783</v>
      </c>
      <c r="E2180">
        <v>3.124987</v>
      </c>
      <c r="F2180">
        <v>-0.65420480000000003</v>
      </c>
      <c r="G2180">
        <v>96.5</v>
      </c>
      <c r="H2180">
        <v>-0.94385680000000005</v>
      </c>
      <c r="I2180">
        <v>-0.77272810000000003</v>
      </c>
      <c r="J2180">
        <v>-0.65420480000000003</v>
      </c>
      <c r="K2180">
        <v>-0.53568159999999998</v>
      </c>
      <c r="L2180">
        <v>-0.36455290000000001</v>
      </c>
      <c r="M2180">
        <v>0.22601660000000001</v>
      </c>
      <c r="N2180">
        <v>5.1083499999999997E-2</v>
      </c>
      <c r="O2180">
        <v>37</v>
      </c>
    </row>
    <row r="2181" spans="1:15">
      <c r="A2181" t="s">
        <v>54</v>
      </c>
      <c r="B2181" s="34">
        <v>40053</v>
      </c>
      <c r="C2181">
        <v>20</v>
      </c>
      <c r="D2181">
        <v>2.161699</v>
      </c>
      <c r="E2181">
        <v>2.058805</v>
      </c>
      <c r="F2181">
        <v>0.1028945</v>
      </c>
      <c r="G2181">
        <v>94</v>
      </c>
      <c r="H2181">
        <v>-0.18675739999999999</v>
      </c>
      <c r="I2181">
        <v>-1.5628699999999999E-2</v>
      </c>
      <c r="J2181">
        <v>0.1028945</v>
      </c>
      <c r="K2181">
        <v>0.2214177</v>
      </c>
      <c r="L2181">
        <v>0.39254640000000002</v>
      </c>
      <c r="M2181">
        <v>0.22601660000000001</v>
      </c>
      <c r="N2181">
        <v>5.1083499999999997E-2</v>
      </c>
      <c r="O2181">
        <v>37</v>
      </c>
    </row>
    <row r="2182" spans="1:15">
      <c r="A2182" t="s">
        <v>54</v>
      </c>
      <c r="B2182" s="34">
        <v>40053</v>
      </c>
      <c r="C2182">
        <v>21</v>
      </c>
      <c r="D2182">
        <v>1.9511449999999999</v>
      </c>
      <c r="E2182">
        <v>1.943317</v>
      </c>
      <c r="F2182">
        <v>7.8274999999999994E-3</v>
      </c>
      <c r="G2182">
        <v>89</v>
      </c>
      <c r="H2182">
        <v>-0.28182439999999997</v>
      </c>
      <c r="I2182">
        <v>-0.11069569999999999</v>
      </c>
      <c r="J2182">
        <v>7.8274999999999994E-3</v>
      </c>
      <c r="K2182">
        <v>0.12635070000000001</v>
      </c>
      <c r="L2182">
        <v>0.2974794</v>
      </c>
      <c r="M2182">
        <v>0.22601660000000001</v>
      </c>
      <c r="N2182">
        <v>5.1083499999999997E-2</v>
      </c>
      <c r="O2182">
        <v>37</v>
      </c>
    </row>
    <row r="2183" spans="1:15">
      <c r="A2183" t="s">
        <v>54</v>
      </c>
      <c r="B2183" s="34">
        <v>40053</v>
      </c>
      <c r="C2183">
        <v>22</v>
      </c>
      <c r="D2183">
        <v>1.7287509999999999</v>
      </c>
      <c r="E2183">
        <v>1.7901320000000001</v>
      </c>
      <c r="F2183">
        <v>-6.1381199999999997E-2</v>
      </c>
      <c r="G2183">
        <v>86</v>
      </c>
      <c r="H2183">
        <v>-0.35103309999999999</v>
      </c>
      <c r="I2183">
        <v>-0.17990439999999999</v>
      </c>
      <c r="J2183">
        <v>-6.1381199999999997E-2</v>
      </c>
      <c r="K2183">
        <v>5.7141999999999998E-2</v>
      </c>
      <c r="L2183">
        <v>0.22827069999999999</v>
      </c>
      <c r="M2183">
        <v>0.22601660000000001</v>
      </c>
      <c r="N2183">
        <v>5.1083499999999997E-2</v>
      </c>
      <c r="O2183">
        <v>37</v>
      </c>
    </row>
    <row r="2184" spans="1:15">
      <c r="A2184" t="s">
        <v>54</v>
      </c>
      <c r="B2184" s="34">
        <v>40053</v>
      </c>
      <c r="C2184">
        <v>23</v>
      </c>
      <c r="D2184">
        <v>1.620911</v>
      </c>
      <c r="E2184">
        <v>1.528573</v>
      </c>
      <c r="F2184">
        <v>9.2338500000000004E-2</v>
      </c>
      <c r="G2184">
        <v>83.5</v>
      </c>
      <c r="H2184">
        <v>-0.1973134</v>
      </c>
      <c r="I2184">
        <v>-2.6184700000000002E-2</v>
      </c>
      <c r="J2184">
        <v>9.2338500000000004E-2</v>
      </c>
      <c r="K2184">
        <v>0.21086170000000001</v>
      </c>
      <c r="L2184">
        <v>0.38199040000000001</v>
      </c>
      <c r="M2184">
        <v>0.22601660000000001</v>
      </c>
      <c r="N2184">
        <v>5.1083499999999997E-2</v>
      </c>
      <c r="O2184">
        <v>37</v>
      </c>
    </row>
    <row r="2185" spans="1:15">
      <c r="A2185" t="s">
        <v>54</v>
      </c>
      <c r="B2185" s="34">
        <v>40053</v>
      </c>
      <c r="C2185">
        <v>24</v>
      </c>
      <c r="D2185">
        <v>1.4526460000000001</v>
      </c>
      <c r="E2185">
        <v>1.3337049999999999</v>
      </c>
      <c r="F2185">
        <v>0.1189404</v>
      </c>
      <c r="G2185">
        <v>81.5</v>
      </c>
      <c r="H2185">
        <v>-0.17071149999999999</v>
      </c>
      <c r="I2185">
        <v>4.172E-4</v>
      </c>
      <c r="J2185">
        <v>0.1189404</v>
      </c>
      <c r="K2185">
        <v>0.2374636</v>
      </c>
      <c r="L2185">
        <v>0.40859230000000002</v>
      </c>
      <c r="M2185">
        <v>0.22601660000000001</v>
      </c>
      <c r="N2185">
        <v>5.1083499999999997E-2</v>
      </c>
      <c r="O2185">
        <v>37</v>
      </c>
    </row>
    <row r="2186" spans="1:15">
      <c r="A2186" t="s">
        <v>54</v>
      </c>
      <c r="B2186" s="34">
        <v>40058</v>
      </c>
      <c r="C2186">
        <v>1</v>
      </c>
      <c r="D2186">
        <v>1.1138729999999999</v>
      </c>
      <c r="E2186">
        <v>1.107842</v>
      </c>
      <c r="F2186">
        <v>6.0306999999999999E-3</v>
      </c>
      <c r="G2186">
        <v>82</v>
      </c>
      <c r="H2186">
        <v>-0.28362120000000002</v>
      </c>
      <c r="I2186">
        <v>-0.1124925</v>
      </c>
      <c r="J2186">
        <v>6.0306999999999999E-3</v>
      </c>
      <c r="K2186">
        <v>0.1245539</v>
      </c>
      <c r="L2186">
        <v>0.29568260000000002</v>
      </c>
      <c r="M2186">
        <v>0.22601660000000001</v>
      </c>
      <c r="N2186">
        <v>5.1083499999999997E-2</v>
      </c>
      <c r="O2186">
        <v>37</v>
      </c>
    </row>
    <row r="2187" spans="1:15">
      <c r="A2187" t="s">
        <v>54</v>
      </c>
      <c r="B2187" s="34">
        <v>40058</v>
      </c>
      <c r="C2187">
        <v>2</v>
      </c>
      <c r="D2187">
        <v>1.0458700000000001</v>
      </c>
      <c r="E2187">
        <v>0.98844109999999996</v>
      </c>
      <c r="F2187">
        <v>5.7429300000000003E-2</v>
      </c>
      <c r="G2187">
        <v>80.5</v>
      </c>
      <c r="H2187">
        <v>-0.2322226</v>
      </c>
      <c r="I2187">
        <v>-6.10939E-2</v>
      </c>
      <c r="J2187">
        <v>5.7429300000000003E-2</v>
      </c>
      <c r="K2187">
        <v>0.17595250000000001</v>
      </c>
      <c r="L2187">
        <v>0.34708119999999998</v>
      </c>
      <c r="M2187">
        <v>0.22601660000000001</v>
      </c>
      <c r="N2187">
        <v>5.1083499999999997E-2</v>
      </c>
      <c r="O2187">
        <v>37</v>
      </c>
    </row>
    <row r="2188" spans="1:15">
      <c r="A2188" t="s">
        <v>54</v>
      </c>
      <c r="B2188" s="34">
        <v>40058</v>
      </c>
      <c r="C2188">
        <v>3</v>
      </c>
      <c r="D2188">
        <v>0.98969050000000003</v>
      </c>
      <c r="E2188">
        <v>0.89491920000000003</v>
      </c>
      <c r="F2188">
        <v>9.4771300000000003E-2</v>
      </c>
      <c r="G2188">
        <v>79.5</v>
      </c>
      <c r="H2188">
        <v>-0.19488059999999999</v>
      </c>
      <c r="I2188">
        <v>-2.3751899999999999E-2</v>
      </c>
      <c r="J2188">
        <v>9.4771300000000003E-2</v>
      </c>
      <c r="K2188">
        <v>0.2132945</v>
      </c>
      <c r="L2188">
        <v>0.38442320000000002</v>
      </c>
      <c r="M2188">
        <v>0.22601660000000001</v>
      </c>
      <c r="N2188">
        <v>5.1083499999999997E-2</v>
      </c>
      <c r="O2188">
        <v>37</v>
      </c>
    </row>
    <row r="2189" spans="1:15">
      <c r="A2189" t="s">
        <v>54</v>
      </c>
      <c r="B2189" s="34">
        <v>40058</v>
      </c>
      <c r="C2189">
        <v>4</v>
      </c>
      <c r="D2189">
        <v>0.91336229999999996</v>
      </c>
      <c r="E2189">
        <v>0.81966150000000004</v>
      </c>
      <c r="F2189">
        <v>9.3700900000000004E-2</v>
      </c>
      <c r="G2189">
        <v>76</v>
      </c>
      <c r="H2189">
        <v>-0.19595099999999999</v>
      </c>
      <c r="I2189">
        <v>-2.4822299999999999E-2</v>
      </c>
      <c r="J2189">
        <v>9.3700900000000004E-2</v>
      </c>
      <c r="K2189">
        <v>0.2122241</v>
      </c>
      <c r="L2189">
        <v>0.38335279999999999</v>
      </c>
      <c r="M2189">
        <v>0.22601660000000001</v>
      </c>
      <c r="N2189">
        <v>5.1083499999999997E-2</v>
      </c>
      <c r="O2189">
        <v>37</v>
      </c>
    </row>
    <row r="2190" spans="1:15">
      <c r="A2190" t="s">
        <v>54</v>
      </c>
      <c r="B2190" s="34">
        <v>40058</v>
      </c>
      <c r="C2190">
        <v>5</v>
      </c>
      <c r="D2190">
        <v>0.87920520000000002</v>
      </c>
      <c r="E2190">
        <v>0.76074620000000004</v>
      </c>
      <c r="F2190">
        <v>0.11845899999999999</v>
      </c>
      <c r="G2190">
        <v>75</v>
      </c>
      <c r="H2190">
        <v>-0.17119290000000001</v>
      </c>
      <c r="I2190">
        <v>-6.4200000000000002E-5</v>
      </c>
      <c r="J2190">
        <v>0.11845899999999999</v>
      </c>
      <c r="K2190">
        <v>0.23698230000000001</v>
      </c>
      <c r="L2190">
        <v>0.4081109</v>
      </c>
      <c r="M2190">
        <v>0.22601660000000001</v>
      </c>
      <c r="N2190">
        <v>5.1083499999999997E-2</v>
      </c>
      <c r="O2190">
        <v>37</v>
      </c>
    </row>
    <row r="2191" spans="1:15">
      <c r="A2191" t="s">
        <v>54</v>
      </c>
      <c r="B2191" s="34">
        <v>40058</v>
      </c>
      <c r="C2191">
        <v>6</v>
      </c>
      <c r="D2191">
        <v>0.86888940000000003</v>
      </c>
      <c r="E2191">
        <v>0.7987668</v>
      </c>
      <c r="F2191">
        <v>7.0122599999999993E-2</v>
      </c>
      <c r="G2191">
        <v>74.5</v>
      </c>
      <c r="H2191">
        <v>-0.21952930000000001</v>
      </c>
      <c r="I2191">
        <v>-4.8400600000000002E-2</v>
      </c>
      <c r="J2191">
        <v>7.0122599999999993E-2</v>
      </c>
      <c r="K2191">
        <v>0.18864590000000001</v>
      </c>
      <c r="L2191">
        <v>0.3597745</v>
      </c>
      <c r="M2191">
        <v>0.22601660000000001</v>
      </c>
      <c r="N2191">
        <v>5.1083499999999997E-2</v>
      </c>
      <c r="O2191">
        <v>37</v>
      </c>
    </row>
    <row r="2192" spans="1:15">
      <c r="A2192" t="s">
        <v>54</v>
      </c>
      <c r="B2192" s="34">
        <v>40058</v>
      </c>
      <c r="C2192">
        <v>7</v>
      </c>
      <c r="D2192">
        <v>0.80083550000000003</v>
      </c>
      <c r="E2192">
        <v>0.74588259999999995</v>
      </c>
      <c r="F2192">
        <v>5.4952899999999999E-2</v>
      </c>
      <c r="G2192">
        <v>73</v>
      </c>
      <c r="H2192">
        <v>-0.23469899999999999</v>
      </c>
      <c r="I2192">
        <v>-6.3570299999999996E-2</v>
      </c>
      <c r="J2192">
        <v>5.4952899999999999E-2</v>
      </c>
      <c r="K2192">
        <v>0.17347609999999999</v>
      </c>
      <c r="L2192">
        <v>0.34460479999999999</v>
      </c>
      <c r="M2192">
        <v>0.22601660000000001</v>
      </c>
      <c r="N2192">
        <v>5.1083499999999997E-2</v>
      </c>
      <c r="O2192">
        <v>37</v>
      </c>
    </row>
    <row r="2193" spans="1:15">
      <c r="A2193" t="s">
        <v>54</v>
      </c>
      <c r="B2193" s="34">
        <v>40058</v>
      </c>
      <c r="C2193">
        <v>8</v>
      </c>
      <c r="D2193">
        <v>1.0726910000000001</v>
      </c>
      <c r="E2193">
        <v>0.97684219999999999</v>
      </c>
      <c r="F2193">
        <v>9.5848600000000006E-2</v>
      </c>
      <c r="G2193">
        <v>72.5</v>
      </c>
      <c r="H2193">
        <v>-0.19380330000000001</v>
      </c>
      <c r="I2193">
        <v>-2.26746E-2</v>
      </c>
      <c r="J2193">
        <v>9.5848600000000006E-2</v>
      </c>
      <c r="K2193">
        <v>0.2143718</v>
      </c>
      <c r="L2193">
        <v>0.38550050000000002</v>
      </c>
      <c r="M2193">
        <v>0.22601660000000001</v>
      </c>
      <c r="N2193">
        <v>5.1083499999999997E-2</v>
      </c>
      <c r="O2193">
        <v>37</v>
      </c>
    </row>
    <row r="2194" spans="1:15">
      <c r="A2194" t="s">
        <v>54</v>
      </c>
      <c r="B2194" s="34">
        <v>40058</v>
      </c>
      <c r="C2194">
        <v>9</v>
      </c>
      <c r="D2194">
        <v>1.6942820000000001</v>
      </c>
      <c r="E2194">
        <v>1.4806090000000001</v>
      </c>
      <c r="F2194">
        <v>0.2136731</v>
      </c>
      <c r="G2194">
        <v>76</v>
      </c>
      <c r="H2194">
        <v>-7.5978799999999999E-2</v>
      </c>
      <c r="I2194">
        <v>9.5149899999999996E-2</v>
      </c>
      <c r="J2194">
        <v>0.2136731</v>
      </c>
      <c r="K2194">
        <v>0.3321963</v>
      </c>
      <c r="L2194">
        <v>0.50332500000000002</v>
      </c>
      <c r="M2194">
        <v>0.22601660000000001</v>
      </c>
      <c r="N2194">
        <v>5.1083499999999997E-2</v>
      </c>
      <c r="O2194">
        <v>37</v>
      </c>
    </row>
    <row r="2195" spans="1:15">
      <c r="A2195" t="s">
        <v>54</v>
      </c>
      <c r="B2195" s="34">
        <v>40058</v>
      </c>
      <c r="C2195">
        <v>10</v>
      </c>
      <c r="D2195">
        <v>2.3408519999999999</v>
      </c>
      <c r="E2195">
        <v>2.1655350000000002</v>
      </c>
      <c r="F2195">
        <v>0.17531640000000001</v>
      </c>
      <c r="G2195">
        <v>80.5</v>
      </c>
      <c r="H2195">
        <v>-0.11433550000000001</v>
      </c>
      <c r="I2195">
        <v>5.6793200000000002E-2</v>
      </c>
      <c r="J2195">
        <v>0.17531640000000001</v>
      </c>
      <c r="K2195">
        <v>0.29383959999999998</v>
      </c>
      <c r="L2195">
        <v>0.4649683</v>
      </c>
      <c r="M2195">
        <v>0.22601660000000001</v>
      </c>
      <c r="N2195">
        <v>5.1083499999999997E-2</v>
      </c>
      <c r="O2195">
        <v>37</v>
      </c>
    </row>
    <row r="2196" spans="1:15">
      <c r="A2196" t="s">
        <v>54</v>
      </c>
      <c r="B2196" s="34">
        <v>40058</v>
      </c>
      <c r="C2196">
        <v>11</v>
      </c>
      <c r="D2196">
        <v>2.7142620000000002</v>
      </c>
      <c r="E2196">
        <v>2.5380929999999999</v>
      </c>
      <c r="F2196">
        <v>0.17616979999999999</v>
      </c>
      <c r="G2196">
        <v>85</v>
      </c>
      <c r="H2196">
        <v>-0.1134821</v>
      </c>
      <c r="I2196">
        <v>5.7646599999999999E-2</v>
      </c>
      <c r="J2196">
        <v>0.17616979999999999</v>
      </c>
      <c r="K2196">
        <v>0.29469299999999998</v>
      </c>
      <c r="L2196">
        <v>0.46582170000000001</v>
      </c>
      <c r="M2196">
        <v>0.22601660000000001</v>
      </c>
      <c r="N2196">
        <v>5.1083499999999997E-2</v>
      </c>
      <c r="O2196">
        <v>37</v>
      </c>
    </row>
    <row r="2197" spans="1:15">
      <c r="A2197" t="s">
        <v>54</v>
      </c>
      <c r="B2197" s="34">
        <v>40058</v>
      </c>
      <c r="C2197">
        <v>12</v>
      </c>
      <c r="D2197">
        <v>2.895686</v>
      </c>
      <c r="E2197">
        <v>2.7932600000000001</v>
      </c>
      <c r="F2197">
        <v>0.10242569999999999</v>
      </c>
      <c r="G2197">
        <v>88.5</v>
      </c>
      <c r="H2197">
        <v>-0.18722630000000001</v>
      </c>
      <c r="I2197">
        <v>-1.60976E-2</v>
      </c>
      <c r="J2197">
        <v>0.10242569999999999</v>
      </c>
      <c r="K2197">
        <v>0.2209489</v>
      </c>
      <c r="L2197">
        <v>0.39207760000000003</v>
      </c>
      <c r="M2197">
        <v>0.22601660000000001</v>
      </c>
      <c r="N2197">
        <v>5.1083499999999997E-2</v>
      </c>
      <c r="O2197">
        <v>37</v>
      </c>
    </row>
    <row r="2198" spans="1:15">
      <c r="A2198" t="s">
        <v>54</v>
      </c>
      <c r="B2198" s="34">
        <v>40058</v>
      </c>
      <c r="C2198">
        <v>13</v>
      </c>
      <c r="D2198">
        <v>2.994621</v>
      </c>
      <c r="E2198">
        <v>2.991482</v>
      </c>
      <c r="F2198">
        <v>3.1386000000000001E-3</v>
      </c>
      <c r="G2198">
        <v>91.5</v>
      </c>
      <c r="H2198">
        <v>-0.28651330000000003</v>
      </c>
      <c r="I2198">
        <v>-0.1153846</v>
      </c>
      <c r="J2198">
        <v>3.1386000000000001E-3</v>
      </c>
      <c r="K2198">
        <v>0.1216618</v>
      </c>
      <c r="L2198">
        <v>0.29279050000000001</v>
      </c>
      <c r="M2198">
        <v>0.22601660000000001</v>
      </c>
      <c r="N2198">
        <v>5.1083499999999997E-2</v>
      </c>
      <c r="O2198">
        <v>37</v>
      </c>
    </row>
    <row r="2199" spans="1:15">
      <c r="A2199" t="s">
        <v>54</v>
      </c>
      <c r="B2199" s="34">
        <v>40058</v>
      </c>
      <c r="C2199">
        <v>14</v>
      </c>
      <c r="D2199">
        <v>3.153489</v>
      </c>
      <c r="E2199">
        <v>3.1500910000000002</v>
      </c>
      <c r="F2199">
        <v>3.3977E-3</v>
      </c>
      <c r="G2199">
        <v>94.5</v>
      </c>
      <c r="H2199">
        <v>-0.28625420000000001</v>
      </c>
      <c r="I2199">
        <v>-0.11512550000000001</v>
      </c>
      <c r="J2199">
        <v>3.3977E-3</v>
      </c>
      <c r="K2199">
        <v>0.1219209</v>
      </c>
      <c r="L2199">
        <v>0.29304960000000002</v>
      </c>
      <c r="M2199">
        <v>0.22601660000000001</v>
      </c>
      <c r="N2199">
        <v>5.1083499999999997E-2</v>
      </c>
      <c r="O2199">
        <v>37</v>
      </c>
    </row>
    <row r="2200" spans="1:15">
      <c r="A2200" t="s">
        <v>54</v>
      </c>
      <c r="B2200" s="34">
        <v>40058</v>
      </c>
      <c r="C2200">
        <v>15</v>
      </c>
      <c r="D2200">
        <v>3.237933</v>
      </c>
      <c r="E2200">
        <v>2.6378810000000001</v>
      </c>
      <c r="F2200">
        <v>0.60005220000000004</v>
      </c>
      <c r="G2200">
        <v>97</v>
      </c>
      <c r="H2200">
        <v>0.31040030000000002</v>
      </c>
      <c r="I2200">
        <v>0.48152899999999998</v>
      </c>
      <c r="J2200">
        <v>0.60005220000000004</v>
      </c>
      <c r="K2200">
        <v>0.71857550000000003</v>
      </c>
      <c r="L2200">
        <v>0.88970419999999995</v>
      </c>
      <c r="M2200">
        <v>0.22601660000000001</v>
      </c>
      <c r="N2200">
        <v>5.1083499999999997E-2</v>
      </c>
      <c r="O2200">
        <v>37</v>
      </c>
    </row>
    <row r="2201" spans="1:15">
      <c r="A2201" t="s">
        <v>54</v>
      </c>
      <c r="B2201" s="34">
        <v>40058</v>
      </c>
      <c r="C2201">
        <v>16</v>
      </c>
      <c r="D2201">
        <v>3.2004570000000001</v>
      </c>
      <c r="E2201">
        <v>2.5048710000000001</v>
      </c>
      <c r="F2201">
        <v>0.69558609999999998</v>
      </c>
      <c r="G2201">
        <v>97.5</v>
      </c>
      <c r="H2201">
        <v>0.40593420000000002</v>
      </c>
      <c r="I2201">
        <v>0.57706290000000005</v>
      </c>
      <c r="J2201">
        <v>0.69558609999999998</v>
      </c>
      <c r="K2201">
        <v>0.81410939999999998</v>
      </c>
      <c r="L2201">
        <v>0.98523810000000001</v>
      </c>
      <c r="M2201">
        <v>0.22601660000000001</v>
      </c>
      <c r="N2201">
        <v>5.1083499999999997E-2</v>
      </c>
      <c r="O2201">
        <v>37</v>
      </c>
    </row>
    <row r="2202" spans="1:15">
      <c r="A2202" t="s">
        <v>54</v>
      </c>
      <c r="B2202" s="34">
        <v>40058</v>
      </c>
      <c r="C2202">
        <v>17</v>
      </c>
      <c r="D2202">
        <v>3.0194700000000001</v>
      </c>
      <c r="E2202">
        <v>2.0336159999999999</v>
      </c>
      <c r="F2202">
        <v>0.98585460000000003</v>
      </c>
      <c r="G2202">
        <v>98</v>
      </c>
      <c r="H2202">
        <v>0.69620269999999995</v>
      </c>
      <c r="I2202">
        <v>0.86733139999999997</v>
      </c>
      <c r="J2202">
        <v>0.98585460000000003</v>
      </c>
      <c r="K2202">
        <v>1.1043780000000001</v>
      </c>
      <c r="L2202">
        <v>1.275506</v>
      </c>
      <c r="M2202">
        <v>0.22601660000000001</v>
      </c>
      <c r="N2202">
        <v>5.1083499999999997E-2</v>
      </c>
      <c r="O2202">
        <v>37</v>
      </c>
    </row>
    <row r="2203" spans="1:15">
      <c r="A2203" t="s">
        <v>54</v>
      </c>
      <c r="B2203" s="34">
        <v>40058</v>
      </c>
      <c r="C2203">
        <v>18</v>
      </c>
      <c r="D2203">
        <v>2.67692</v>
      </c>
      <c r="E2203">
        <v>1.6161730000000001</v>
      </c>
      <c r="F2203">
        <v>1.060746</v>
      </c>
      <c r="G2203">
        <v>98</v>
      </c>
      <c r="H2203">
        <v>0.77109450000000002</v>
      </c>
      <c r="I2203">
        <v>0.94222320000000004</v>
      </c>
      <c r="J2203">
        <v>1.060746</v>
      </c>
      <c r="K2203">
        <v>1.17927</v>
      </c>
      <c r="L2203">
        <v>1.350398</v>
      </c>
      <c r="M2203">
        <v>0.22601660000000001</v>
      </c>
      <c r="N2203">
        <v>5.1083499999999997E-2</v>
      </c>
      <c r="O2203">
        <v>37</v>
      </c>
    </row>
    <row r="2204" spans="1:15">
      <c r="A2204" t="s">
        <v>54</v>
      </c>
      <c r="B2204" s="34">
        <v>40058</v>
      </c>
      <c r="C2204">
        <v>19</v>
      </c>
      <c r="D2204">
        <v>2.427791</v>
      </c>
      <c r="E2204">
        <v>2.5070579999999998</v>
      </c>
      <c r="F2204">
        <v>-7.9266299999999998E-2</v>
      </c>
      <c r="G2204">
        <v>97.5</v>
      </c>
      <c r="H2204">
        <v>-0.36891819999999997</v>
      </c>
      <c r="I2204">
        <v>-0.19778950000000001</v>
      </c>
      <c r="J2204">
        <v>-7.9266299999999998E-2</v>
      </c>
      <c r="K2204">
        <v>3.9256899999999997E-2</v>
      </c>
      <c r="L2204">
        <v>0.21038560000000001</v>
      </c>
      <c r="M2204">
        <v>0.22601660000000001</v>
      </c>
      <c r="N2204">
        <v>5.1083499999999997E-2</v>
      </c>
      <c r="O2204">
        <v>37</v>
      </c>
    </row>
    <row r="2205" spans="1:15">
      <c r="A2205" t="s">
        <v>54</v>
      </c>
      <c r="B2205" s="34">
        <v>40058</v>
      </c>
      <c r="C2205">
        <v>20</v>
      </c>
      <c r="D2205">
        <v>2.062281</v>
      </c>
      <c r="E2205">
        <v>1.9900549999999999</v>
      </c>
      <c r="F2205">
        <v>7.2225300000000006E-2</v>
      </c>
      <c r="G2205">
        <v>93.5</v>
      </c>
      <c r="H2205">
        <v>-0.2174266</v>
      </c>
      <c r="I2205">
        <v>-4.6297900000000003E-2</v>
      </c>
      <c r="J2205">
        <v>7.2225300000000006E-2</v>
      </c>
      <c r="K2205">
        <v>0.19074849999999999</v>
      </c>
      <c r="L2205">
        <v>0.36187720000000001</v>
      </c>
      <c r="M2205">
        <v>0.22601660000000001</v>
      </c>
      <c r="N2205">
        <v>5.1083499999999997E-2</v>
      </c>
      <c r="O2205">
        <v>37</v>
      </c>
    </row>
    <row r="2206" spans="1:15">
      <c r="A2206" t="s">
        <v>54</v>
      </c>
      <c r="B2206" s="34">
        <v>40058</v>
      </c>
      <c r="C2206">
        <v>21</v>
      </c>
      <c r="D2206">
        <v>1.90906</v>
      </c>
      <c r="E2206">
        <v>1.8910629999999999</v>
      </c>
      <c r="F2206">
        <v>1.7996999999999999E-2</v>
      </c>
      <c r="G2206">
        <v>90.5</v>
      </c>
      <c r="H2206">
        <v>-0.27165489999999998</v>
      </c>
      <c r="I2206">
        <v>-0.1005262</v>
      </c>
      <c r="J2206">
        <v>1.7996999999999999E-2</v>
      </c>
      <c r="K2206">
        <v>0.13652020000000001</v>
      </c>
      <c r="L2206">
        <v>0.3076489</v>
      </c>
      <c r="M2206">
        <v>0.22601660000000001</v>
      </c>
      <c r="N2206">
        <v>5.1083499999999997E-2</v>
      </c>
      <c r="O2206">
        <v>37</v>
      </c>
    </row>
    <row r="2207" spans="1:15">
      <c r="A2207" t="s">
        <v>54</v>
      </c>
      <c r="B2207" s="34">
        <v>40058</v>
      </c>
      <c r="C2207">
        <v>22</v>
      </c>
      <c r="D2207">
        <v>1.7189909999999999</v>
      </c>
      <c r="E2207">
        <v>1.7585379999999999</v>
      </c>
      <c r="F2207">
        <v>-3.9546699999999997E-2</v>
      </c>
      <c r="G2207">
        <v>88.5</v>
      </c>
      <c r="H2207">
        <v>-0.32919860000000001</v>
      </c>
      <c r="I2207">
        <v>-0.15806990000000001</v>
      </c>
      <c r="J2207">
        <v>-3.9546699999999997E-2</v>
      </c>
      <c r="K2207">
        <v>7.8976599999999994E-2</v>
      </c>
      <c r="L2207">
        <v>0.25010529999999997</v>
      </c>
      <c r="M2207">
        <v>0.22601660000000001</v>
      </c>
      <c r="N2207">
        <v>5.1083499999999997E-2</v>
      </c>
      <c r="O2207">
        <v>37</v>
      </c>
    </row>
    <row r="2208" spans="1:15">
      <c r="A2208" t="s">
        <v>54</v>
      </c>
      <c r="B2208" s="34">
        <v>40058</v>
      </c>
      <c r="C2208">
        <v>23</v>
      </c>
      <c r="D2208">
        <v>1.57104</v>
      </c>
      <c r="E2208">
        <v>1.509903</v>
      </c>
      <c r="F2208">
        <v>6.11371E-2</v>
      </c>
      <c r="G2208">
        <v>85.5</v>
      </c>
      <c r="H2208">
        <v>-0.22851479999999999</v>
      </c>
      <c r="I2208">
        <v>-5.7386100000000002E-2</v>
      </c>
      <c r="J2208">
        <v>6.11371E-2</v>
      </c>
      <c r="K2208">
        <v>0.1796604</v>
      </c>
      <c r="L2208">
        <v>0.35078900000000002</v>
      </c>
      <c r="M2208">
        <v>0.22601660000000001</v>
      </c>
      <c r="N2208">
        <v>5.1083499999999997E-2</v>
      </c>
      <c r="O2208">
        <v>37</v>
      </c>
    </row>
    <row r="2209" spans="1:15">
      <c r="A2209" t="s">
        <v>54</v>
      </c>
      <c r="B2209" s="34">
        <v>40058</v>
      </c>
      <c r="C2209">
        <v>24</v>
      </c>
      <c r="D2209">
        <v>1.4204030000000001</v>
      </c>
      <c r="E2209">
        <v>1.317196</v>
      </c>
      <c r="F2209">
        <v>0.1032067</v>
      </c>
      <c r="G2209">
        <v>84.5</v>
      </c>
      <c r="H2209">
        <v>-0.18644520000000001</v>
      </c>
      <c r="I2209">
        <v>-1.53165E-2</v>
      </c>
      <c r="J2209">
        <v>0.1032067</v>
      </c>
      <c r="K2209">
        <v>0.22172990000000001</v>
      </c>
      <c r="L2209">
        <v>0.3928586</v>
      </c>
      <c r="M2209">
        <v>0.22601660000000001</v>
      </c>
      <c r="N2209">
        <v>5.1083499999999997E-2</v>
      </c>
      <c r="O2209">
        <v>37</v>
      </c>
    </row>
    <row r="2210" spans="1:15">
      <c r="A2210" t="s">
        <v>54</v>
      </c>
      <c r="B2210" s="34">
        <v>40066</v>
      </c>
      <c r="C2210">
        <v>1</v>
      </c>
      <c r="D2210">
        <v>0.55423239999999996</v>
      </c>
      <c r="E2210">
        <v>0.53758470000000003</v>
      </c>
      <c r="F2210">
        <v>1.6647700000000001E-2</v>
      </c>
      <c r="G2210">
        <v>75.5</v>
      </c>
      <c r="H2210">
        <v>-0.1526218</v>
      </c>
      <c r="I2210">
        <v>-5.2616000000000003E-2</v>
      </c>
      <c r="J2210">
        <v>1.6647700000000001E-2</v>
      </c>
      <c r="K2210">
        <v>8.5911399999999999E-2</v>
      </c>
      <c r="L2210">
        <v>0.1859172</v>
      </c>
      <c r="M2210">
        <v>0.1320817</v>
      </c>
      <c r="N2210">
        <v>1.7445599999999999E-2</v>
      </c>
      <c r="O2210">
        <v>32</v>
      </c>
    </row>
    <row r="2211" spans="1:15">
      <c r="A2211" t="s">
        <v>54</v>
      </c>
      <c r="B2211" s="34">
        <v>40066</v>
      </c>
      <c r="C2211">
        <v>2</v>
      </c>
      <c r="D2211">
        <v>0.5101618</v>
      </c>
      <c r="E2211">
        <v>0.50550569999999995</v>
      </c>
      <c r="F2211">
        <v>4.6560000000000004E-3</v>
      </c>
      <c r="G2211">
        <v>74</v>
      </c>
      <c r="H2211">
        <v>-0.1646135</v>
      </c>
      <c r="I2211">
        <v>-6.4607700000000004E-2</v>
      </c>
      <c r="J2211">
        <v>4.6560000000000004E-3</v>
      </c>
      <c r="K2211">
        <v>7.3919700000000005E-2</v>
      </c>
      <c r="L2211">
        <v>0.17392550000000001</v>
      </c>
      <c r="M2211">
        <v>0.1320817</v>
      </c>
      <c r="N2211">
        <v>1.7445599999999999E-2</v>
      </c>
      <c r="O2211">
        <v>32</v>
      </c>
    </row>
    <row r="2212" spans="1:15">
      <c r="A2212" t="s">
        <v>54</v>
      </c>
      <c r="B2212" s="34">
        <v>40066</v>
      </c>
      <c r="C2212">
        <v>3</v>
      </c>
      <c r="D2212">
        <v>0.4745645</v>
      </c>
      <c r="E2212">
        <v>0.49833250000000001</v>
      </c>
      <c r="F2212">
        <v>-2.3768000000000001E-2</v>
      </c>
      <c r="G2212">
        <v>73</v>
      </c>
      <c r="H2212">
        <v>-0.1930375</v>
      </c>
      <c r="I2212">
        <v>-9.3031699999999995E-2</v>
      </c>
      <c r="J2212">
        <v>-2.3768000000000001E-2</v>
      </c>
      <c r="K2212">
        <v>4.54957E-2</v>
      </c>
      <c r="L2212">
        <v>0.14550150000000001</v>
      </c>
      <c r="M2212">
        <v>0.1320817</v>
      </c>
      <c r="N2212">
        <v>1.7445599999999999E-2</v>
      </c>
      <c r="O2212">
        <v>32</v>
      </c>
    </row>
    <row r="2213" spans="1:15">
      <c r="A2213" t="s">
        <v>54</v>
      </c>
      <c r="B2213" s="34">
        <v>40066</v>
      </c>
      <c r="C2213">
        <v>4</v>
      </c>
      <c r="D2213">
        <v>0.45243159999999999</v>
      </c>
      <c r="E2213">
        <v>0.43977309999999997</v>
      </c>
      <c r="F2213">
        <v>1.26585E-2</v>
      </c>
      <c r="G2213">
        <v>72.5</v>
      </c>
      <c r="H2213">
        <v>-0.156611</v>
      </c>
      <c r="I2213">
        <v>-5.6605200000000001E-2</v>
      </c>
      <c r="J2213">
        <v>1.26585E-2</v>
      </c>
      <c r="K2213">
        <v>8.1922200000000001E-2</v>
      </c>
      <c r="L2213">
        <v>0.18192800000000001</v>
      </c>
      <c r="M2213">
        <v>0.1320817</v>
      </c>
      <c r="N2213">
        <v>1.7445599999999999E-2</v>
      </c>
      <c r="O2213">
        <v>32</v>
      </c>
    </row>
    <row r="2214" spans="1:15">
      <c r="A2214" t="s">
        <v>54</v>
      </c>
      <c r="B2214" s="34">
        <v>40066</v>
      </c>
      <c r="C2214">
        <v>5</v>
      </c>
      <c r="D2214">
        <v>0.42800899999999997</v>
      </c>
      <c r="E2214">
        <v>0.44457829999999998</v>
      </c>
      <c r="F2214">
        <v>-1.6569299999999999E-2</v>
      </c>
      <c r="G2214">
        <v>70</v>
      </c>
      <c r="H2214">
        <v>-0.1858388</v>
      </c>
      <c r="I2214">
        <v>-8.5833000000000007E-2</v>
      </c>
      <c r="J2214">
        <v>-1.6569299999999999E-2</v>
      </c>
      <c r="K2214">
        <v>5.2694400000000002E-2</v>
      </c>
      <c r="L2214">
        <v>0.15270020000000001</v>
      </c>
      <c r="M2214">
        <v>0.1320817</v>
      </c>
      <c r="N2214">
        <v>1.7445599999999999E-2</v>
      </c>
      <c r="O2214">
        <v>32</v>
      </c>
    </row>
    <row r="2215" spans="1:15">
      <c r="A2215" t="s">
        <v>54</v>
      </c>
      <c r="B2215" s="34">
        <v>40066</v>
      </c>
      <c r="C2215">
        <v>6</v>
      </c>
      <c r="D2215">
        <v>0.42139219999999999</v>
      </c>
      <c r="E2215">
        <v>0.43718200000000002</v>
      </c>
      <c r="F2215">
        <v>-1.57897E-2</v>
      </c>
      <c r="G2215">
        <v>68.5</v>
      </c>
      <c r="H2215">
        <v>-0.18505930000000001</v>
      </c>
      <c r="I2215">
        <v>-8.5053500000000004E-2</v>
      </c>
      <c r="J2215">
        <v>-1.57897E-2</v>
      </c>
      <c r="K2215">
        <v>5.3474000000000001E-2</v>
      </c>
      <c r="L2215">
        <v>0.1534798</v>
      </c>
      <c r="M2215">
        <v>0.1320817</v>
      </c>
      <c r="N2215">
        <v>1.7445599999999999E-2</v>
      </c>
      <c r="O2215">
        <v>32</v>
      </c>
    </row>
    <row r="2216" spans="1:15">
      <c r="A2216" t="s">
        <v>54</v>
      </c>
      <c r="B2216" s="34">
        <v>40066</v>
      </c>
      <c r="C2216">
        <v>7</v>
      </c>
      <c r="D2216">
        <v>0.40829559999999998</v>
      </c>
      <c r="E2216">
        <v>0.40747159999999999</v>
      </c>
      <c r="F2216">
        <v>8.2399999999999997E-4</v>
      </c>
      <c r="G2216">
        <v>68</v>
      </c>
      <c r="H2216">
        <v>-0.1684455</v>
      </c>
      <c r="I2216">
        <v>-6.8439700000000006E-2</v>
      </c>
      <c r="J2216">
        <v>8.2399999999999997E-4</v>
      </c>
      <c r="K2216">
        <v>7.0087800000000006E-2</v>
      </c>
      <c r="L2216">
        <v>0.17009360000000001</v>
      </c>
      <c r="M2216">
        <v>0.1320817</v>
      </c>
      <c r="N2216">
        <v>1.7445599999999999E-2</v>
      </c>
      <c r="O2216">
        <v>32</v>
      </c>
    </row>
    <row r="2217" spans="1:15">
      <c r="A2217" t="s">
        <v>54</v>
      </c>
      <c r="B2217" s="34">
        <v>40066</v>
      </c>
      <c r="C2217">
        <v>8</v>
      </c>
      <c r="D2217">
        <v>0.56644930000000004</v>
      </c>
      <c r="E2217">
        <v>0.53517320000000002</v>
      </c>
      <c r="F2217">
        <v>3.1276199999999997E-2</v>
      </c>
      <c r="G2217">
        <v>70</v>
      </c>
      <c r="H2217">
        <v>-0.13799330000000001</v>
      </c>
      <c r="I2217">
        <v>-3.79875E-2</v>
      </c>
      <c r="J2217">
        <v>3.1276199999999997E-2</v>
      </c>
      <c r="K2217">
        <v>0.1005399</v>
      </c>
      <c r="L2217">
        <v>0.20054569999999999</v>
      </c>
      <c r="M2217">
        <v>0.1320817</v>
      </c>
      <c r="N2217">
        <v>1.7445599999999999E-2</v>
      </c>
      <c r="O2217">
        <v>32</v>
      </c>
    </row>
    <row r="2218" spans="1:15">
      <c r="A2218" t="s">
        <v>54</v>
      </c>
      <c r="B2218" s="34">
        <v>40066</v>
      </c>
      <c r="C2218">
        <v>9</v>
      </c>
      <c r="D2218">
        <v>1.0084740000000001</v>
      </c>
      <c r="E2218">
        <v>0.85869189999999995</v>
      </c>
      <c r="F2218">
        <v>0.1497821</v>
      </c>
      <c r="G2218">
        <v>75</v>
      </c>
      <c r="H2218">
        <v>-1.9487399999999998E-2</v>
      </c>
      <c r="I2218">
        <v>8.0518400000000004E-2</v>
      </c>
      <c r="J2218">
        <v>0.1497821</v>
      </c>
      <c r="K2218">
        <v>0.21904580000000001</v>
      </c>
      <c r="L2218">
        <v>0.31905159999999999</v>
      </c>
      <c r="M2218">
        <v>0.1320817</v>
      </c>
      <c r="N2218">
        <v>1.7445599999999999E-2</v>
      </c>
      <c r="O2218">
        <v>32</v>
      </c>
    </row>
    <row r="2219" spans="1:15">
      <c r="A2219" t="s">
        <v>54</v>
      </c>
      <c r="B2219" s="34">
        <v>40066</v>
      </c>
      <c r="C2219">
        <v>10</v>
      </c>
      <c r="D2219">
        <v>1.3290379999999999</v>
      </c>
      <c r="E2219">
        <v>1.242834</v>
      </c>
      <c r="F2219">
        <v>8.62039E-2</v>
      </c>
      <c r="G2219">
        <v>80</v>
      </c>
      <c r="H2219">
        <v>-8.3065600000000003E-2</v>
      </c>
      <c r="I2219">
        <v>1.6940199999999999E-2</v>
      </c>
      <c r="J2219">
        <v>8.62039E-2</v>
      </c>
      <c r="K2219">
        <v>0.15546760000000001</v>
      </c>
      <c r="L2219">
        <v>0.25547340000000002</v>
      </c>
      <c r="M2219">
        <v>0.1320817</v>
      </c>
      <c r="N2219">
        <v>1.7445599999999999E-2</v>
      </c>
      <c r="O2219">
        <v>32</v>
      </c>
    </row>
    <row r="2220" spans="1:15">
      <c r="A2220" t="s">
        <v>54</v>
      </c>
      <c r="B2220" s="34">
        <v>40066</v>
      </c>
      <c r="C2220">
        <v>11</v>
      </c>
      <c r="D2220">
        <v>1.455444</v>
      </c>
      <c r="E2220">
        <v>1.3766020000000001</v>
      </c>
      <c r="F2220">
        <v>7.8841800000000004E-2</v>
      </c>
      <c r="G2220">
        <v>84</v>
      </c>
      <c r="H2220">
        <v>-9.04277E-2</v>
      </c>
      <c r="I2220">
        <v>9.5781000000000008E-3</v>
      </c>
      <c r="J2220">
        <v>7.8841800000000004E-2</v>
      </c>
      <c r="K2220">
        <v>0.1481055</v>
      </c>
      <c r="L2220">
        <v>0.24811130000000001</v>
      </c>
      <c r="M2220">
        <v>0.1320817</v>
      </c>
      <c r="N2220">
        <v>1.7445599999999999E-2</v>
      </c>
      <c r="O2220">
        <v>32</v>
      </c>
    </row>
    <row r="2221" spans="1:15">
      <c r="A2221" t="s">
        <v>54</v>
      </c>
      <c r="B2221" s="34">
        <v>40066</v>
      </c>
      <c r="C2221">
        <v>12</v>
      </c>
      <c r="D2221">
        <v>1.5732349999999999</v>
      </c>
      <c r="E2221">
        <v>1.527903</v>
      </c>
      <c r="F2221">
        <v>4.5331999999999997E-2</v>
      </c>
      <c r="G2221">
        <v>87.5</v>
      </c>
      <c r="H2221">
        <v>-0.12393750000000001</v>
      </c>
      <c r="I2221">
        <v>-2.39317E-2</v>
      </c>
      <c r="J2221">
        <v>4.5331999999999997E-2</v>
      </c>
      <c r="K2221">
        <v>0.11459569999999999</v>
      </c>
      <c r="L2221">
        <v>0.2146015</v>
      </c>
      <c r="M2221">
        <v>0.1320817</v>
      </c>
      <c r="N2221">
        <v>1.7445599999999999E-2</v>
      </c>
      <c r="O2221">
        <v>32</v>
      </c>
    </row>
    <row r="2222" spans="1:15">
      <c r="A2222" t="s">
        <v>54</v>
      </c>
      <c r="B2222" s="34">
        <v>40066</v>
      </c>
      <c r="C2222">
        <v>13</v>
      </c>
      <c r="D2222">
        <v>1.6104620000000001</v>
      </c>
      <c r="E2222">
        <v>1.561577</v>
      </c>
      <c r="F2222">
        <v>4.8885600000000001E-2</v>
      </c>
      <c r="G2222">
        <v>90.5</v>
      </c>
      <c r="H2222">
        <v>-0.1154747</v>
      </c>
      <c r="I2222">
        <v>-1.8369300000000002E-2</v>
      </c>
      <c r="J2222">
        <v>4.8885600000000001E-2</v>
      </c>
      <c r="K2222">
        <v>0.1161406</v>
      </c>
      <c r="L2222">
        <v>0.21324599999999999</v>
      </c>
      <c r="M2222">
        <v>0.128251</v>
      </c>
      <c r="N2222">
        <v>1.6448299999999999E-2</v>
      </c>
      <c r="O2222">
        <v>33</v>
      </c>
    </row>
    <row r="2223" spans="1:15">
      <c r="A2223" t="s">
        <v>54</v>
      </c>
      <c r="B2223" s="34">
        <v>40066</v>
      </c>
      <c r="C2223">
        <v>14</v>
      </c>
      <c r="D2223">
        <v>1.7186729999999999</v>
      </c>
      <c r="E2223">
        <v>1.603078</v>
      </c>
      <c r="F2223">
        <v>0.1155945</v>
      </c>
      <c r="G2223">
        <v>93</v>
      </c>
      <c r="H2223">
        <v>-4.8765799999999998E-2</v>
      </c>
      <c r="I2223">
        <v>4.8339600000000003E-2</v>
      </c>
      <c r="J2223">
        <v>0.1155945</v>
      </c>
      <c r="K2223">
        <v>0.1828494</v>
      </c>
      <c r="L2223">
        <v>0.2799548</v>
      </c>
      <c r="M2223">
        <v>0.128251</v>
      </c>
      <c r="N2223">
        <v>1.6448299999999999E-2</v>
      </c>
      <c r="O2223">
        <v>33</v>
      </c>
    </row>
    <row r="2224" spans="1:15">
      <c r="A2224" t="s">
        <v>54</v>
      </c>
      <c r="B2224" s="34">
        <v>40066</v>
      </c>
      <c r="C2224">
        <v>15</v>
      </c>
      <c r="D2224">
        <v>1.793334</v>
      </c>
      <c r="E2224">
        <v>1.7184060000000001</v>
      </c>
      <c r="F2224">
        <v>7.49282E-2</v>
      </c>
      <c r="G2224">
        <v>95</v>
      </c>
      <c r="H2224">
        <v>-8.94321E-2</v>
      </c>
      <c r="I2224">
        <v>7.6733000000000001E-3</v>
      </c>
      <c r="J2224">
        <v>7.49282E-2</v>
      </c>
      <c r="K2224">
        <v>0.14218310000000001</v>
      </c>
      <c r="L2224">
        <v>0.23928849999999999</v>
      </c>
      <c r="M2224">
        <v>0.128251</v>
      </c>
      <c r="N2224">
        <v>1.6448299999999999E-2</v>
      </c>
      <c r="O2224">
        <v>33</v>
      </c>
    </row>
    <row r="2225" spans="1:15">
      <c r="A2225" t="s">
        <v>54</v>
      </c>
      <c r="B2225" s="34">
        <v>40066</v>
      </c>
      <c r="C2225">
        <v>16</v>
      </c>
      <c r="D2225">
        <v>1.7846230000000001</v>
      </c>
      <c r="E2225">
        <v>1.7113860000000001</v>
      </c>
      <c r="F2225">
        <v>7.3236899999999994E-2</v>
      </c>
      <c r="G2225">
        <v>96</v>
      </c>
      <c r="H2225">
        <v>-9.1123399999999993E-2</v>
      </c>
      <c r="I2225">
        <v>5.9820000000000003E-3</v>
      </c>
      <c r="J2225">
        <v>7.3236899999999994E-2</v>
      </c>
      <c r="K2225">
        <v>0.1404919</v>
      </c>
      <c r="L2225">
        <v>0.23759730000000001</v>
      </c>
      <c r="M2225">
        <v>0.128251</v>
      </c>
      <c r="N2225">
        <v>1.6448299999999999E-2</v>
      </c>
      <c r="O2225">
        <v>33</v>
      </c>
    </row>
    <row r="2226" spans="1:15">
      <c r="A2226" t="s">
        <v>54</v>
      </c>
      <c r="B2226" s="34">
        <v>40066</v>
      </c>
      <c r="C2226">
        <v>17</v>
      </c>
      <c r="D2226">
        <v>1.589523</v>
      </c>
      <c r="E2226">
        <v>1.6201270000000001</v>
      </c>
      <c r="F2226">
        <v>-3.0604099999999999E-2</v>
      </c>
      <c r="G2226">
        <v>96</v>
      </c>
      <c r="H2226">
        <v>-0.19496440000000001</v>
      </c>
      <c r="I2226">
        <v>-9.7859000000000002E-2</v>
      </c>
      <c r="J2226">
        <v>-3.0604099999999999E-2</v>
      </c>
      <c r="K2226">
        <v>3.6650799999999997E-2</v>
      </c>
      <c r="L2226">
        <v>0.13375629999999999</v>
      </c>
      <c r="M2226">
        <v>0.128251</v>
      </c>
      <c r="N2226">
        <v>1.6448299999999999E-2</v>
      </c>
      <c r="O2226">
        <v>33</v>
      </c>
    </row>
    <row r="2227" spans="1:15">
      <c r="A2227" t="s">
        <v>54</v>
      </c>
      <c r="B2227" s="34">
        <v>40066</v>
      </c>
      <c r="C2227">
        <v>18</v>
      </c>
      <c r="D2227">
        <v>1.328808</v>
      </c>
      <c r="E2227">
        <v>1.268464</v>
      </c>
      <c r="F2227">
        <v>6.0344599999999998E-2</v>
      </c>
      <c r="G2227">
        <v>96.5</v>
      </c>
      <c r="H2227">
        <v>-0.1040157</v>
      </c>
      <c r="I2227">
        <v>-6.9103000000000003E-3</v>
      </c>
      <c r="J2227">
        <v>6.0344599999999998E-2</v>
      </c>
      <c r="K2227">
        <v>0.1275995</v>
      </c>
      <c r="L2227">
        <v>0.22470490000000001</v>
      </c>
      <c r="M2227">
        <v>0.128251</v>
      </c>
      <c r="N2227">
        <v>1.6448299999999999E-2</v>
      </c>
      <c r="O2227">
        <v>33</v>
      </c>
    </row>
    <row r="2228" spans="1:15">
      <c r="A2228" t="s">
        <v>54</v>
      </c>
      <c r="B2228" s="34">
        <v>40066</v>
      </c>
      <c r="C2228">
        <v>19</v>
      </c>
      <c r="D2228">
        <v>1.147346</v>
      </c>
      <c r="E2228">
        <v>1.316505</v>
      </c>
      <c r="F2228">
        <v>-0.16915859999999999</v>
      </c>
      <c r="G2228">
        <v>94.5</v>
      </c>
      <c r="H2228">
        <v>-0.33351890000000001</v>
      </c>
      <c r="I2228">
        <v>-0.2364135</v>
      </c>
      <c r="J2228">
        <v>-0.16915859999999999</v>
      </c>
      <c r="K2228">
        <v>-0.1019037</v>
      </c>
      <c r="L2228">
        <v>-4.7983000000000001E-3</v>
      </c>
      <c r="M2228">
        <v>0.128251</v>
      </c>
      <c r="N2228">
        <v>1.6448299999999999E-2</v>
      </c>
      <c r="O2228">
        <v>33</v>
      </c>
    </row>
    <row r="2229" spans="1:15">
      <c r="A2229" t="s">
        <v>54</v>
      </c>
      <c r="B2229" s="34">
        <v>40066</v>
      </c>
      <c r="C2229">
        <v>20</v>
      </c>
      <c r="D2229">
        <v>1.0728009999999999</v>
      </c>
      <c r="E2229">
        <v>1.0133030000000001</v>
      </c>
      <c r="F2229">
        <v>5.9497599999999998E-2</v>
      </c>
      <c r="G2229">
        <v>91.5</v>
      </c>
      <c r="H2229">
        <v>-0.1048627</v>
      </c>
      <c r="I2229">
        <v>-7.7573E-3</v>
      </c>
      <c r="J2229">
        <v>5.9497599999999998E-2</v>
      </c>
      <c r="K2229">
        <v>0.12675249999999999</v>
      </c>
      <c r="L2229">
        <v>0.2238579</v>
      </c>
      <c r="M2229">
        <v>0.128251</v>
      </c>
      <c r="N2229">
        <v>1.6448299999999999E-2</v>
      </c>
      <c r="O2229">
        <v>33</v>
      </c>
    </row>
    <row r="2230" spans="1:15">
      <c r="A2230" t="s">
        <v>54</v>
      </c>
      <c r="B2230" s="34">
        <v>40066</v>
      </c>
      <c r="C2230">
        <v>21</v>
      </c>
      <c r="D2230">
        <v>1.0590919999999999</v>
      </c>
      <c r="E2230">
        <v>1.0099229999999999</v>
      </c>
      <c r="F2230">
        <v>4.9168299999999998E-2</v>
      </c>
      <c r="G2230">
        <v>88.5</v>
      </c>
      <c r="H2230">
        <v>-0.115192</v>
      </c>
      <c r="I2230">
        <v>-1.8086600000000001E-2</v>
      </c>
      <c r="J2230">
        <v>4.9168299999999998E-2</v>
      </c>
      <c r="K2230">
        <v>0.1164232</v>
      </c>
      <c r="L2230">
        <v>0.21352860000000001</v>
      </c>
      <c r="M2230">
        <v>0.128251</v>
      </c>
      <c r="N2230">
        <v>1.6448299999999999E-2</v>
      </c>
      <c r="O2230">
        <v>33</v>
      </c>
    </row>
    <row r="2231" spans="1:15">
      <c r="A2231" t="s">
        <v>54</v>
      </c>
      <c r="B2231" s="34">
        <v>40066</v>
      </c>
      <c r="C2231">
        <v>22</v>
      </c>
      <c r="D2231">
        <v>0.93815459999999995</v>
      </c>
      <c r="E2231">
        <v>0.94125619999999999</v>
      </c>
      <c r="F2231">
        <v>-3.1015000000000001E-3</v>
      </c>
      <c r="G2231">
        <v>85.5</v>
      </c>
      <c r="H2231">
        <v>-0.1674619</v>
      </c>
      <c r="I2231">
        <v>-7.0356500000000002E-2</v>
      </c>
      <c r="J2231">
        <v>-3.1015000000000001E-3</v>
      </c>
      <c r="K2231">
        <v>6.4153399999999999E-2</v>
      </c>
      <c r="L2231">
        <v>0.16125880000000001</v>
      </c>
      <c r="M2231">
        <v>0.128251</v>
      </c>
      <c r="N2231">
        <v>1.6448299999999999E-2</v>
      </c>
      <c r="O2231">
        <v>33</v>
      </c>
    </row>
    <row r="2232" spans="1:15">
      <c r="A2232" t="s">
        <v>54</v>
      </c>
      <c r="B2232" s="34">
        <v>40066</v>
      </c>
      <c r="C2232">
        <v>23</v>
      </c>
      <c r="D2232">
        <v>0.87104000000000004</v>
      </c>
      <c r="E2232">
        <v>0.79471069999999999</v>
      </c>
      <c r="F2232">
        <v>7.6329400000000006E-2</v>
      </c>
      <c r="G2232">
        <v>82.5</v>
      </c>
      <c r="H2232">
        <v>-8.8030999999999998E-2</v>
      </c>
      <c r="I2232">
        <v>9.0744999999999992E-3</v>
      </c>
      <c r="J2232">
        <v>7.6329400000000006E-2</v>
      </c>
      <c r="K2232">
        <v>0.1435843</v>
      </c>
      <c r="L2232">
        <v>0.24068970000000001</v>
      </c>
      <c r="M2232">
        <v>0.128251</v>
      </c>
      <c r="N2232">
        <v>1.6448299999999999E-2</v>
      </c>
      <c r="O2232">
        <v>33</v>
      </c>
    </row>
    <row r="2233" spans="1:15">
      <c r="A2233" t="s">
        <v>54</v>
      </c>
      <c r="B2233" s="34">
        <v>40066</v>
      </c>
      <c r="C2233">
        <v>24</v>
      </c>
      <c r="D2233">
        <v>0.74850810000000001</v>
      </c>
      <c r="E2233">
        <v>0.6622749</v>
      </c>
      <c r="F2233">
        <v>8.6233299999999999E-2</v>
      </c>
      <c r="G2233">
        <v>80</v>
      </c>
      <c r="H2233">
        <v>-7.8127100000000005E-2</v>
      </c>
      <c r="I2233">
        <v>1.89783E-2</v>
      </c>
      <c r="J2233">
        <v>8.6233299999999999E-2</v>
      </c>
      <c r="K2233">
        <v>0.15348819999999999</v>
      </c>
      <c r="L2233">
        <v>0.25059360000000003</v>
      </c>
      <c r="M2233">
        <v>0.128251</v>
      </c>
      <c r="N2233">
        <v>1.6448299999999999E-2</v>
      </c>
      <c r="O2233">
        <v>33</v>
      </c>
    </row>
    <row r="2234" spans="1:15">
      <c r="A2234" t="s">
        <v>54</v>
      </c>
      <c r="B2234" s="34">
        <v>40067</v>
      </c>
      <c r="C2234">
        <v>1</v>
      </c>
      <c r="D2234">
        <v>0.82411869999999998</v>
      </c>
      <c r="E2234">
        <v>0.80128849999999996</v>
      </c>
      <c r="F2234">
        <v>2.2830199999999998E-2</v>
      </c>
      <c r="G2234">
        <v>78</v>
      </c>
      <c r="H2234">
        <v>-0.1597113</v>
      </c>
      <c r="I2234">
        <v>-5.1864300000000002E-2</v>
      </c>
      <c r="J2234">
        <v>2.2830199999999998E-2</v>
      </c>
      <c r="K2234">
        <v>9.7524700000000006E-2</v>
      </c>
      <c r="L2234">
        <v>0.20537179999999999</v>
      </c>
      <c r="M2234">
        <v>0.14243790000000001</v>
      </c>
      <c r="N2234">
        <v>2.02886E-2</v>
      </c>
      <c r="O2234">
        <v>36</v>
      </c>
    </row>
    <row r="2235" spans="1:15">
      <c r="A2235" t="s">
        <v>54</v>
      </c>
      <c r="B2235" s="34">
        <v>40067</v>
      </c>
      <c r="C2235">
        <v>2</v>
      </c>
      <c r="D2235">
        <v>0.79599359999999997</v>
      </c>
      <c r="E2235">
        <v>0.73988399999999999</v>
      </c>
      <c r="F2235">
        <v>5.6109600000000003E-2</v>
      </c>
      <c r="G2235">
        <v>78</v>
      </c>
      <c r="H2235">
        <v>-0.12643199999999999</v>
      </c>
      <c r="I2235">
        <v>-1.8584900000000001E-2</v>
      </c>
      <c r="J2235">
        <v>5.6109600000000003E-2</v>
      </c>
      <c r="K2235">
        <v>0.13080410000000001</v>
      </c>
      <c r="L2235">
        <v>0.2386511</v>
      </c>
      <c r="M2235">
        <v>0.14243790000000001</v>
      </c>
      <c r="N2235">
        <v>2.02886E-2</v>
      </c>
      <c r="O2235">
        <v>36</v>
      </c>
    </row>
    <row r="2236" spans="1:15">
      <c r="A2236" t="s">
        <v>54</v>
      </c>
      <c r="B2236" s="34">
        <v>40067</v>
      </c>
      <c r="C2236">
        <v>3</v>
      </c>
      <c r="D2236">
        <v>0.75461520000000004</v>
      </c>
      <c r="E2236">
        <v>0.70428679999999999</v>
      </c>
      <c r="F2236">
        <v>5.0328499999999998E-2</v>
      </c>
      <c r="G2236">
        <v>75.5</v>
      </c>
      <c r="H2236">
        <v>-0.1322131</v>
      </c>
      <c r="I2236">
        <v>-2.4365999999999999E-2</v>
      </c>
      <c r="J2236">
        <v>5.0328499999999998E-2</v>
      </c>
      <c r="K2236">
        <v>0.125023</v>
      </c>
      <c r="L2236">
        <v>0.2328701</v>
      </c>
      <c r="M2236">
        <v>0.14243790000000001</v>
      </c>
      <c r="N2236">
        <v>2.02886E-2</v>
      </c>
      <c r="O2236">
        <v>36</v>
      </c>
    </row>
    <row r="2237" spans="1:15">
      <c r="A2237" t="s">
        <v>54</v>
      </c>
      <c r="B2237" s="34">
        <v>40067</v>
      </c>
      <c r="C2237">
        <v>4</v>
      </c>
      <c r="D2237">
        <v>0.72966050000000005</v>
      </c>
      <c r="E2237">
        <v>0.67626430000000004</v>
      </c>
      <c r="F2237">
        <v>5.3396100000000002E-2</v>
      </c>
      <c r="G2237">
        <v>75</v>
      </c>
      <c r="H2237">
        <v>-0.12914539999999999</v>
      </c>
      <c r="I2237">
        <v>-2.1298399999999999E-2</v>
      </c>
      <c r="J2237">
        <v>5.3396100000000002E-2</v>
      </c>
      <c r="K2237">
        <v>0.1280907</v>
      </c>
      <c r="L2237">
        <v>0.2359377</v>
      </c>
      <c r="M2237">
        <v>0.14243790000000001</v>
      </c>
      <c r="N2237">
        <v>2.02886E-2</v>
      </c>
      <c r="O2237">
        <v>36</v>
      </c>
    </row>
    <row r="2238" spans="1:15">
      <c r="A2238" t="s">
        <v>54</v>
      </c>
      <c r="B2238" s="34">
        <v>40067</v>
      </c>
      <c r="C2238">
        <v>5</v>
      </c>
      <c r="D2238">
        <v>0.70523179999999996</v>
      </c>
      <c r="E2238">
        <v>0.66793789999999997</v>
      </c>
      <c r="F2238">
        <v>3.7293899999999998E-2</v>
      </c>
      <c r="G2238">
        <v>73</v>
      </c>
      <c r="H2238">
        <v>-0.14524770000000001</v>
      </c>
      <c r="I2238">
        <v>-3.7400599999999999E-2</v>
      </c>
      <c r="J2238">
        <v>3.7293899999999998E-2</v>
      </c>
      <c r="K2238">
        <v>0.1119884</v>
      </c>
      <c r="L2238">
        <v>0.21983549999999999</v>
      </c>
      <c r="M2238">
        <v>0.14243790000000001</v>
      </c>
      <c r="N2238">
        <v>2.02886E-2</v>
      </c>
      <c r="O2238">
        <v>36</v>
      </c>
    </row>
    <row r="2239" spans="1:15">
      <c r="A2239" t="s">
        <v>54</v>
      </c>
      <c r="B2239" s="34">
        <v>40067</v>
      </c>
      <c r="C2239">
        <v>6</v>
      </c>
      <c r="D2239">
        <v>0.6838533</v>
      </c>
      <c r="E2239">
        <v>0.66753379999999995</v>
      </c>
      <c r="F2239">
        <v>1.63196E-2</v>
      </c>
      <c r="G2239">
        <v>72</v>
      </c>
      <c r="H2239">
        <v>-0.16622200000000001</v>
      </c>
      <c r="I2239">
        <v>-5.8375000000000003E-2</v>
      </c>
      <c r="J2239">
        <v>1.63196E-2</v>
      </c>
      <c r="K2239">
        <v>9.1014100000000001E-2</v>
      </c>
      <c r="L2239">
        <v>0.19886110000000001</v>
      </c>
      <c r="M2239">
        <v>0.14243790000000001</v>
      </c>
      <c r="N2239">
        <v>2.02886E-2</v>
      </c>
      <c r="O2239">
        <v>36</v>
      </c>
    </row>
    <row r="2240" spans="1:15">
      <c r="A2240" t="s">
        <v>54</v>
      </c>
      <c r="B2240" s="34">
        <v>40067</v>
      </c>
      <c r="C2240">
        <v>7</v>
      </c>
      <c r="D2240">
        <v>0.6503158</v>
      </c>
      <c r="E2240">
        <v>0.64324899999999996</v>
      </c>
      <c r="F2240">
        <v>7.0667999999999998E-3</v>
      </c>
      <c r="G2240">
        <v>71.5</v>
      </c>
      <c r="H2240">
        <v>-0.17547470000000001</v>
      </c>
      <c r="I2240">
        <v>-6.7627699999999999E-2</v>
      </c>
      <c r="J2240">
        <v>7.0667999999999998E-3</v>
      </c>
      <c r="K2240">
        <v>8.1761399999999998E-2</v>
      </c>
      <c r="L2240">
        <v>0.18960840000000001</v>
      </c>
      <c r="M2240">
        <v>0.14243790000000001</v>
      </c>
      <c r="N2240">
        <v>2.02886E-2</v>
      </c>
      <c r="O2240">
        <v>36</v>
      </c>
    </row>
    <row r="2241" spans="1:15">
      <c r="A2241" t="s">
        <v>54</v>
      </c>
      <c r="B2241" s="34">
        <v>40067</v>
      </c>
      <c r="C2241">
        <v>8</v>
      </c>
      <c r="D2241">
        <v>0.87675099999999995</v>
      </c>
      <c r="E2241">
        <v>0.84294729999999995</v>
      </c>
      <c r="F2241">
        <v>3.3803699999999999E-2</v>
      </c>
      <c r="G2241">
        <v>72.5</v>
      </c>
      <c r="H2241">
        <v>-0.1487378</v>
      </c>
      <c r="I2241">
        <v>-4.0890799999999998E-2</v>
      </c>
      <c r="J2241">
        <v>3.3803699999999999E-2</v>
      </c>
      <c r="K2241">
        <v>0.1084982</v>
      </c>
      <c r="L2241">
        <v>0.21634529999999999</v>
      </c>
      <c r="M2241">
        <v>0.14243790000000001</v>
      </c>
      <c r="N2241">
        <v>2.02886E-2</v>
      </c>
      <c r="O2241">
        <v>36</v>
      </c>
    </row>
    <row r="2242" spans="1:15">
      <c r="A2242" t="s">
        <v>54</v>
      </c>
      <c r="B2242" s="34">
        <v>40067</v>
      </c>
      <c r="C2242">
        <v>9</v>
      </c>
      <c r="D2242">
        <v>1.3812120000000001</v>
      </c>
      <c r="E2242">
        <v>1.225428</v>
      </c>
      <c r="F2242">
        <v>0.1557837</v>
      </c>
      <c r="G2242">
        <v>76</v>
      </c>
      <c r="H2242">
        <v>-2.6757800000000002E-2</v>
      </c>
      <c r="I2242">
        <v>8.10892E-2</v>
      </c>
      <c r="J2242">
        <v>0.1557837</v>
      </c>
      <c r="K2242">
        <v>0.2304783</v>
      </c>
      <c r="L2242">
        <v>0.3383253</v>
      </c>
      <c r="M2242">
        <v>0.14243790000000001</v>
      </c>
      <c r="N2242">
        <v>2.02886E-2</v>
      </c>
      <c r="O2242">
        <v>36</v>
      </c>
    </row>
    <row r="2243" spans="1:15">
      <c r="A2243" t="s">
        <v>54</v>
      </c>
      <c r="B2243" s="34">
        <v>40067</v>
      </c>
      <c r="C2243">
        <v>10</v>
      </c>
      <c r="D2243">
        <v>1.912865</v>
      </c>
      <c r="E2243">
        <v>1.8653439999999999</v>
      </c>
      <c r="F2243">
        <v>4.7520699999999999E-2</v>
      </c>
      <c r="G2243">
        <v>82</v>
      </c>
      <c r="H2243">
        <v>-0.1350209</v>
      </c>
      <c r="I2243">
        <v>-2.7173800000000001E-2</v>
      </c>
      <c r="J2243">
        <v>4.7520699999999999E-2</v>
      </c>
      <c r="K2243">
        <v>0.1222152</v>
      </c>
      <c r="L2243">
        <v>0.2300623</v>
      </c>
      <c r="M2243">
        <v>0.14243790000000001</v>
      </c>
      <c r="N2243">
        <v>2.02886E-2</v>
      </c>
      <c r="O2243">
        <v>36</v>
      </c>
    </row>
    <row r="2244" spans="1:15">
      <c r="A2244" t="s">
        <v>54</v>
      </c>
      <c r="B2244" s="34">
        <v>40067</v>
      </c>
      <c r="C2244">
        <v>11</v>
      </c>
      <c r="D2244">
        <v>2.256907</v>
      </c>
      <c r="E2244">
        <v>2.1648879999999999</v>
      </c>
      <c r="F2244">
        <v>9.2018799999999998E-2</v>
      </c>
      <c r="G2244">
        <v>87.5</v>
      </c>
      <c r="H2244">
        <v>-9.05228E-2</v>
      </c>
      <c r="I2244">
        <v>1.7324200000000001E-2</v>
      </c>
      <c r="J2244">
        <v>9.2018799999999998E-2</v>
      </c>
      <c r="K2244">
        <v>0.16671330000000001</v>
      </c>
      <c r="L2244">
        <v>0.27456029999999998</v>
      </c>
      <c r="M2244">
        <v>0.14243790000000001</v>
      </c>
      <c r="N2244">
        <v>2.02886E-2</v>
      </c>
      <c r="O2244">
        <v>36</v>
      </c>
    </row>
    <row r="2245" spans="1:15">
      <c r="A2245" t="s">
        <v>54</v>
      </c>
      <c r="B2245" s="34">
        <v>40067</v>
      </c>
      <c r="C2245">
        <v>12</v>
      </c>
      <c r="D2245">
        <v>3.047396</v>
      </c>
      <c r="E2245">
        <v>2.9735800000000001</v>
      </c>
      <c r="F2245">
        <v>7.3816199999999998E-2</v>
      </c>
      <c r="G2245">
        <v>91</v>
      </c>
      <c r="H2245">
        <v>-0.21583569999999999</v>
      </c>
      <c r="I2245">
        <v>-4.4706999999999997E-2</v>
      </c>
      <c r="J2245">
        <v>7.3816199999999998E-2</v>
      </c>
      <c r="K2245">
        <v>0.19233939999999999</v>
      </c>
      <c r="L2245">
        <v>0.36346810000000002</v>
      </c>
      <c r="M2245">
        <v>0.22601660000000001</v>
      </c>
      <c r="N2245">
        <v>5.1083499999999997E-2</v>
      </c>
      <c r="O2245">
        <v>37</v>
      </c>
    </row>
    <row r="2246" spans="1:15">
      <c r="A2246" t="s">
        <v>54</v>
      </c>
      <c r="B2246" s="34">
        <v>40067</v>
      </c>
      <c r="C2246">
        <v>13</v>
      </c>
      <c r="D2246">
        <v>3.1117509999999999</v>
      </c>
      <c r="E2246">
        <v>3.0871179999999998</v>
      </c>
      <c r="F2246">
        <v>2.4632600000000001E-2</v>
      </c>
      <c r="G2246">
        <v>93.5</v>
      </c>
      <c r="H2246">
        <v>-0.26501930000000001</v>
      </c>
      <c r="I2246">
        <v>-9.3890600000000005E-2</v>
      </c>
      <c r="J2246">
        <v>2.4632600000000001E-2</v>
      </c>
      <c r="K2246">
        <v>0.1431559</v>
      </c>
      <c r="L2246">
        <v>0.31428450000000002</v>
      </c>
      <c r="M2246">
        <v>0.22601660000000001</v>
      </c>
      <c r="N2246">
        <v>5.1083499999999997E-2</v>
      </c>
      <c r="O2246">
        <v>37</v>
      </c>
    </row>
    <row r="2247" spans="1:15">
      <c r="A2247" t="s">
        <v>54</v>
      </c>
      <c r="B2247" s="34">
        <v>40067</v>
      </c>
      <c r="C2247">
        <v>14</v>
      </c>
      <c r="D2247">
        <v>3.2563339999999998</v>
      </c>
      <c r="E2247">
        <v>3.1755749999999998</v>
      </c>
      <c r="F2247">
        <v>8.0759399999999995E-2</v>
      </c>
      <c r="G2247">
        <v>96</v>
      </c>
      <c r="H2247">
        <v>-0.20889250000000001</v>
      </c>
      <c r="I2247">
        <v>-3.77638E-2</v>
      </c>
      <c r="J2247">
        <v>8.0759399999999995E-2</v>
      </c>
      <c r="K2247">
        <v>0.1992826</v>
      </c>
      <c r="L2247">
        <v>0.3704113</v>
      </c>
      <c r="M2247">
        <v>0.22601660000000001</v>
      </c>
      <c r="N2247">
        <v>5.1083499999999997E-2</v>
      </c>
      <c r="O2247">
        <v>37</v>
      </c>
    </row>
    <row r="2248" spans="1:15">
      <c r="A2248" t="s">
        <v>54</v>
      </c>
      <c r="B2248" s="34">
        <v>40067</v>
      </c>
      <c r="C2248">
        <v>15</v>
      </c>
      <c r="D2248">
        <v>3.237933</v>
      </c>
      <c r="E2248">
        <v>2.789479</v>
      </c>
      <c r="F2248">
        <v>0.44845410000000002</v>
      </c>
      <c r="G2248">
        <v>97</v>
      </c>
      <c r="H2248">
        <v>0.1588022</v>
      </c>
      <c r="I2248">
        <v>0.32993090000000003</v>
      </c>
      <c r="J2248">
        <v>0.44845410000000002</v>
      </c>
      <c r="K2248">
        <v>0.56697739999999996</v>
      </c>
      <c r="L2248">
        <v>0.73810609999999999</v>
      </c>
      <c r="M2248">
        <v>0.22601660000000001</v>
      </c>
      <c r="N2248">
        <v>5.1083499999999997E-2</v>
      </c>
      <c r="O2248">
        <v>37</v>
      </c>
    </row>
    <row r="2249" spans="1:15">
      <c r="A2249" t="s">
        <v>54</v>
      </c>
      <c r="B2249" s="34">
        <v>40067</v>
      </c>
      <c r="C2249">
        <v>16</v>
      </c>
      <c r="D2249">
        <v>3.1076009999999998</v>
      </c>
      <c r="E2249">
        <v>2.60697</v>
      </c>
      <c r="F2249">
        <v>0.50063100000000005</v>
      </c>
      <c r="G2249">
        <v>96</v>
      </c>
      <c r="H2249">
        <v>0.2109791</v>
      </c>
      <c r="I2249">
        <v>0.3821078</v>
      </c>
      <c r="J2249">
        <v>0.50063100000000005</v>
      </c>
      <c r="K2249">
        <v>0.61915419999999999</v>
      </c>
      <c r="L2249">
        <v>0.79028290000000001</v>
      </c>
      <c r="M2249">
        <v>0.22601660000000001</v>
      </c>
      <c r="N2249">
        <v>5.1083499999999997E-2</v>
      </c>
      <c r="O2249">
        <v>37</v>
      </c>
    </row>
    <row r="2250" spans="1:15">
      <c r="A2250" t="s">
        <v>54</v>
      </c>
      <c r="B2250" s="34">
        <v>40067</v>
      </c>
      <c r="C2250">
        <v>17</v>
      </c>
      <c r="D2250">
        <v>2.9090120000000002</v>
      </c>
      <c r="E2250">
        <v>2.2298070000000001</v>
      </c>
      <c r="F2250">
        <v>0.67920480000000005</v>
      </c>
      <c r="G2250">
        <v>96</v>
      </c>
      <c r="H2250">
        <v>0.38955289999999998</v>
      </c>
      <c r="I2250">
        <v>0.5606816</v>
      </c>
      <c r="J2250">
        <v>0.67920480000000005</v>
      </c>
      <c r="K2250">
        <v>0.79772810000000005</v>
      </c>
      <c r="L2250">
        <v>0.96885679999999996</v>
      </c>
      <c r="M2250">
        <v>0.22601660000000001</v>
      </c>
      <c r="N2250">
        <v>5.1083499999999997E-2</v>
      </c>
      <c r="O2250">
        <v>37</v>
      </c>
    </row>
    <row r="2251" spans="1:15">
      <c r="A2251" t="s">
        <v>54</v>
      </c>
      <c r="B2251" s="34">
        <v>40067</v>
      </c>
      <c r="C2251">
        <v>18</v>
      </c>
      <c r="D2251">
        <v>2.5584920000000002</v>
      </c>
      <c r="E2251">
        <v>1.9042460000000001</v>
      </c>
      <c r="F2251">
        <v>0.65424530000000003</v>
      </c>
      <c r="G2251">
        <v>95.5</v>
      </c>
      <c r="H2251">
        <v>0.36459340000000001</v>
      </c>
      <c r="I2251">
        <v>0.53572209999999998</v>
      </c>
      <c r="J2251">
        <v>0.65424530000000003</v>
      </c>
      <c r="K2251">
        <v>0.77276860000000003</v>
      </c>
      <c r="L2251">
        <v>0.94389719999999999</v>
      </c>
      <c r="M2251">
        <v>0.22601660000000001</v>
      </c>
      <c r="N2251">
        <v>5.1083499999999997E-2</v>
      </c>
      <c r="O2251">
        <v>37</v>
      </c>
    </row>
    <row r="2252" spans="1:15">
      <c r="A2252" t="s">
        <v>54</v>
      </c>
      <c r="B2252" s="34">
        <v>40067</v>
      </c>
      <c r="C2252">
        <v>19</v>
      </c>
      <c r="D2252">
        <v>2.2727840000000001</v>
      </c>
      <c r="E2252">
        <v>3.5133540000000001</v>
      </c>
      <c r="F2252">
        <v>-1.24057</v>
      </c>
      <c r="G2252">
        <v>94.5</v>
      </c>
      <c r="H2252">
        <v>-1.530222</v>
      </c>
      <c r="I2252">
        <v>-1.3590930000000001</v>
      </c>
      <c r="J2252">
        <v>-1.24057</v>
      </c>
      <c r="K2252">
        <v>-1.122047</v>
      </c>
      <c r="L2252">
        <v>-0.95091800000000004</v>
      </c>
      <c r="M2252">
        <v>0.22601660000000001</v>
      </c>
      <c r="N2252">
        <v>5.1083499999999997E-2</v>
      </c>
      <c r="O2252">
        <v>37</v>
      </c>
    </row>
    <row r="2253" spans="1:15">
      <c r="A2253" t="s">
        <v>54</v>
      </c>
      <c r="B2253" s="34">
        <v>40067</v>
      </c>
      <c r="C2253">
        <v>20</v>
      </c>
      <c r="D2253">
        <v>2.0252750000000002</v>
      </c>
      <c r="E2253">
        <v>2.009379</v>
      </c>
      <c r="F2253">
        <v>1.5896E-2</v>
      </c>
      <c r="G2253">
        <v>92.5</v>
      </c>
      <c r="H2253">
        <v>-0.2737559</v>
      </c>
      <c r="I2253">
        <v>-0.1026273</v>
      </c>
      <c r="J2253">
        <v>1.5896E-2</v>
      </c>
      <c r="K2253">
        <v>0.13441919999999999</v>
      </c>
      <c r="L2253">
        <v>0.30554789999999998</v>
      </c>
      <c r="M2253">
        <v>0.22601660000000001</v>
      </c>
      <c r="N2253">
        <v>5.1083499999999997E-2</v>
      </c>
      <c r="O2253">
        <v>37</v>
      </c>
    </row>
    <row r="2254" spans="1:15">
      <c r="A2254" t="s">
        <v>54</v>
      </c>
      <c r="B2254" s="34">
        <v>40067</v>
      </c>
      <c r="C2254">
        <v>21</v>
      </c>
      <c r="D2254">
        <v>1.8804350000000001</v>
      </c>
      <c r="E2254">
        <v>1.868223</v>
      </c>
      <c r="F2254">
        <v>1.22127E-2</v>
      </c>
      <c r="G2254">
        <v>89.5</v>
      </c>
      <c r="H2254">
        <v>-0.2774392</v>
      </c>
      <c r="I2254">
        <v>-0.1063105</v>
      </c>
      <c r="J2254">
        <v>1.22127E-2</v>
      </c>
      <c r="K2254">
        <v>0.13073589999999999</v>
      </c>
      <c r="L2254">
        <v>0.30186459999999998</v>
      </c>
      <c r="M2254">
        <v>0.22601660000000001</v>
      </c>
      <c r="N2254">
        <v>5.1083499999999997E-2</v>
      </c>
      <c r="O2254">
        <v>37</v>
      </c>
    </row>
    <row r="2255" spans="1:15">
      <c r="A2255" t="s">
        <v>54</v>
      </c>
      <c r="B2255" s="34">
        <v>40067</v>
      </c>
      <c r="C2255">
        <v>22</v>
      </c>
      <c r="D2255">
        <v>1.688296</v>
      </c>
      <c r="E2255">
        <v>1.7345159999999999</v>
      </c>
      <c r="F2255">
        <v>-4.6219499999999997E-2</v>
      </c>
      <c r="G2255">
        <v>87.5</v>
      </c>
      <c r="H2255">
        <v>-0.33587139999999999</v>
      </c>
      <c r="I2255">
        <v>-0.16474269999999999</v>
      </c>
      <c r="J2255">
        <v>-4.6219499999999997E-2</v>
      </c>
      <c r="K2255">
        <v>7.2303699999999999E-2</v>
      </c>
      <c r="L2255">
        <v>0.24343239999999999</v>
      </c>
      <c r="M2255">
        <v>0.22601660000000001</v>
      </c>
      <c r="N2255">
        <v>5.1083499999999997E-2</v>
      </c>
      <c r="O2255">
        <v>37</v>
      </c>
    </row>
    <row r="2256" spans="1:15">
      <c r="A2256" t="s">
        <v>54</v>
      </c>
      <c r="B2256" s="34">
        <v>40067</v>
      </c>
      <c r="C2256">
        <v>23</v>
      </c>
      <c r="D2256">
        <v>1.57104</v>
      </c>
      <c r="E2256">
        <v>1.5062469999999999</v>
      </c>
      <c r="F2256">
        <v>6.4792799999999998E-2</v>
      </c>
      <c r="G2256">
        <v>85.5</v>
      </c>
      <c r="H2256">
        <v>-0.22485910000000001</v>
      </c>
      <c r="I2256">
        <v>-5.3730399999999998E-2</v>
      </c>
      <c r="J2256">
        <v>6.4792799999999998E-2</v>
      </c>
      <c r="K2256">
        <v>0.18331600000000001</v>
      </c>
      <c r="L2256">
        <v>0.3544447</v>
      </c>
      <c r="M2256">
        <v>0.22601660000000001</v>
      </c>
      <c r="N2256">
        <v>5.1083499999999997E-2</v>
      </c>
      <c r="O2256">
        <v>37</v>
      </c>
    </row>
    <row r="2257" spans="1:15">
      <c r="A2257" t="s">
        <v>54</v>
      </c>
      <c r="B2257" s="34">
        <v>40067</v>
      </c>
      <c r="C2257">
        <v>24</v>
      </c>
      <c r="D2257">
        <v>1.358841</v>
      </c>
      <c r="E2257">
        <v>1.239606</v>
      </c>
      <c r="F2257">
        <v>0.1192351</v>
      </c>
      <c r="G2257">
        <v>82</v>
      </c>
      <c r="H2257">
        <v>-0.17041680000000001</v>
      </c>
      <c r="I2257">
        <v>7.1190000000000001E-4</v>
      </c>
      <c r="J2257">
        <v>0.1192351</v>
      </c>
      <c r="K2257">
        <v>0.23775830000000001</v>
      </c>
      <c r="L2257">
        <v>0.408887</v>
      </c>
      <c r="M2257">
        <v>0.22601660000000001</v>
      </c>
      <c r="N2257">
        <v>5.1083499999999997E-2</v>
      </c>
      <c r="O2257">
        <v>37</v>
      </c>
    </row>
    <row r="2258" spans="1:15">
      <c r="A2258" t="s">
        <v>53</v>
      </c>
      <c r="B2258" t="s">
        <v>31</v>
      </c>
      <c r="C2258">
        <v>1</v>
      </c>
      <c r="D2258">
        <v>1.1668810000000001</v>
      </c>
      <c r="E2258">
        <v>1.1689259999999999</v>
      </c>
      <c r="F2258">
        <v>-2.0447999999999998E-3</v>
      </c>
      <c r="G2258">
        <v>81.933300000000003</v>
      </c>
      <c r="H2258">
        <v>-3.0962699999999999E-2</v>
      </c>
      <c r="I2258">
        <v>-1.38777E-2</v>
      </c>
      <c r="J2258">
        <v>-2.0447999999999998E-3</v>
      </c>
      <c r="K2258">
        <v>9.7882000000000004E-3</v>
      </c>
      <c r="L2258">
        <v>2.68731E-2</v>
      </c>
      <c r="M2258">
        <v>2.25647E-2</v>
      </c>
      <c r="N2258">
        <v>5.0920000000000002E-4</v>
      </c>
      <c r="O2258">
        <v>115.33333</v>
      </c>
    </row>
    <row r="2259" spans="1:15">
      <c r="A2259" t="s">
        <v>53</v>
      </c>
      <c r="B2259" t="s">
        <v>31</v>
      </c>
      <c r="C2259">
        <v>2</v>
      </c>
      <c r="D2259">
        <v>1.1560809999999999</v>
      </c>
      <c r="E2259">
        <v>1.1576519999999999</v>
      </c>
      <c r="F2259">
        <v>-1.5705000000000001E-3</v>
      </c>
      <c r="G2259">
        <v>80.099999999999994</v>
      </c>
      <c r="H2259">
        <v>-3.0488399999999999E-2</v>
      </c>
      <c r="I2259">
        <v>-1.34035E-2</v>
      </c>
      <c r="J2259">
        <v>-1.5705000000000001E-3</v>
      </c>
      <c r="K2259">
        <v>1.0262500000000001E-2</v>
      </c>
      <c r="L2259">
        <v>2.7347400000000001E-2</v>
      </c>
      <c r="M2259">
        <v>2.25647E-2</v>
      </c>
      <c r="N2259">
        <v>5.0920000000000002E-4</v>
      </c>
      <c r="O2259">
        <v>115.33333</v>
      </c>
    </row>
    <row r="2260" spans="1:15">
      <c r="A2260" t="s">
        <v>53</v>
      </c>
      <c r="B2260" t="s">
        <v>31</v>
      </c>
      <c r="C2260">
        <v>3</v>
      </c>
      <c r="D2260">
        <v>1.1290039999999999</v>
      </c>
      <c r="E2260">
        <v>1.135885</v>
      </c>
      <c r="F2260">
        <v>-6.8814999999999996E-3</v>
      </c>
      <c r="G2260">
        <v>78.400000000000006</v>
      </c>
      <c r="H2260">
        <v>-3.5799299999999999E-2</v>
      </c>
      <c r="I2260">
        <v>-1.8714399999999999E-2</v>
      </c>
      <c r="J2260">
        <v>-6.8814999999999996E-3</v>
      </c>
      <c r="K2260">
        <v>4.9515000000000002E-3</v>
      </c>
      <c r="L2260">
        <v>2.2036400000000001E-2</v>
      </c>
      <c r="M2260">
        <v>2.25647E-2</v>
      </c>
      <c r="N2260">
        <v>5.0920000000000002E-4</v>
      </c>
      <c r="O2260">
        <v>115.33333</v>
      </c>
    </row>
    <row r="2261" spans="1:15">
      <c r="A2261" t="s">
        <v>53</v>
      </c>
      <c r="B2261" t="s">
        <v>31</v>
      </c>
      <c r="C2261">
        <v>4</v>
      </c>
      <c r="D2261">
        <v>1.092619</v>
      </c>
      <c r="E2261">
        <v>1.101923</v>
      </c>
      <c r="F2261">
        <v>-9.3036000000000004E-3</v>
      </c>
      <c r="G2261">
        <v>76.7667</v>
      </c>
      <c r="H2261">
        <v>-3.8221499999999999E-2</v>
      </c>
      <c r="I2261">
        <v>-2.1136499999999999E-2</v>
      </c>
      <c r="J2261">
        <v>-9.3036000000000004E-3</v>
      </c>
      <c r="K2261">
        <v>2.5293999999999998E-3</v>
      </c>
      <c r="L2261">
        <v>1.9614300000000001E-2</v>
      </c>
      <c r="M2261">
        <v>2.25647E-2</v>
      </c>
      <c r="N2261">
        <v>5.0920000000000002E-4</v>
      </c>
      <c r="O2261">
        <v>115.33333</v>
      </c>
    </row>
    <row r="2262" spans="1:15">
      <c r="A2262" t="s">
        <v>53</v>
      </c>
      <c r="B2262" t="s">
        <v>31</v>
      </c>
      <c r="C2262">
        <v>5</v>
      </c>
      <c r="D2262">
        <v>1.099108</v>
      </c>
      <c r="E2262">
        <v>1.1066100000000001</v>
      </c>
      <c r="F2262">
        <v>-7.5018000000000003E-3</v>
      </c>
      <c r="G2262">
        <v>75.066699999999997</v>
      </c>
      <c r="H2262">
        <v>-3.6419699999999999E-2</v>
      </c>
      <c r="I2262">
        <v>-1.9334799999999999E-2</v>
      </c>
      <c r="J2262">
        <v>-7.5018000000000003E-3</v>
      </c>
      <c r="K2262">
        <v>4.3312000000000003E-3</v>
      </c>
      <c r="L2262">
        <v>2.14161E-2</v>
      </c>
      <c r="M2262">
        <v>2.25647E-2</v>
      </c>
      <c r="N2262">
        <v>5.0920000000000002E-4</v>
      </c>
      <c r="O2262">
        <v>115.33333</v>
      </c>
    </row>
    <row r="2263" spans="1:15">
      <c r="A2263" t="s">
        <v>53</v>
      </c>
      <c r="B2263" t="s">
        <v>31</v>
      </c>
      <c r="C2263">
        <v>6</v>
      </c>
      <c r="D2263">
        <v>1.1712610000000001</v>
      </c>
      <c r="E2263">
        <v>1.196987</v>
      </c>
      <c r="F2263">
        <v>-2.5725999999999999E-2</v>
      </c>
      <c r="G2263">
        <v>73.7667</v>
      </c>
      <c r="H2263">
        <v>-5.4643900000000002E-2</v>
      </c>
      <c r="I2263">
        <v>-3.7559000000000002E-2</v>
      </c>
      <c r="J2263">
        <v>-2.5725999999999999E-2</v>
      </c>
      <c r="K2263">
        <v>-1.38931E-2</v>
      </c>
      <c r="L2263">
        <v>3.1917999999999998E-3</v>
      </c>
      <c r="M2263">
        <v>2.25647E-2</v>
      </c>
      <c r="N2263">
        <v>5.0920000000000002E-4</v>
      </c>
      <c r="O2263">
        <v>115.33333</v>
      </c>
    </row>
    <row r="2264" spans="1:15">
      <c r="A2264" t="s">
        <v>53</v>
      </c>
      <c r="B2264" t="s">
        <v>31</v>
      </c>
      <c r="C2264">
        <v>7</v>
      </c>
      <c r="D2264">
        <v>1.0583100000000001</v>
      </c>
      <c r="E2264">
        <v>1.090695</v>
      </c>
      <c r="F2264">
        <v>-3.2384799999999998E-2</v>
      </c>
      <c r="G2264">
        <v>73.666700000000006</v>
      </c>
      <c r="H2264">
        <v>-6.1302700000000002E-2</v>
      </c>
      <c r="I2264">
        <v>-4.4217800000000002E-2</v>
      </c>
      <c r="J2264">
        <v>-3.2384799999999998E-2</v>
      </c>
      <c r="K2264">
        <v>-2.0551900000000001E-2</v>
      </c>
      <c r="L2264">
        <v>-3.467E-3</v>
      </c>
      <c r="M2264">
        <v>2.25647E-2</v>
      </c>
      <c r="N2264">
        <v>5.0920000000000002E-4</v>
      </c>
      <c r="O2264">
        <v>115.33333</v>
      </c>
    </row>
    <row r="2265" spans="1:15">
      <c r="A2265" t="s">
        <v>53</v>
      </c>
      <c r="B2265" t="s">
        <v>31</v>
      </c>
      <c r="C2265">
        <v>8</v>
      </c>
      <c r="D2265">
        <v>1.158976</v>
      </c>
      <c r="E2265">
        <v>1.1831469999999999</v>
      </c>
      <c r="F2265">
        <v>-2.41719E-2</v>
      </c>
      <c r="G2265">
        <v>76.2</v>
      </c>
      <c r="H2265">
        <v>-5.3089699999999997E-2</v>
      </c>
      <c r="I2265">
        <v>-3.6004800000000003E-2</v>
      </c>
      <c r="J2265">
        <v>-2.41719E-2</v>
      </c>
      <c r="K2265">
        <v>-1.23389E-2</v>
      </c>
      <c r="L2265">
        <v>4.7460000000000002E-3</v>
      </c>
      <c r="M2265">
        <v>2.25647E-2</v>
      </c>
      <c r="N2265">
        <v>5.0920000000000002E-4</v>
      </c>
      <c r="O2265">
        <v>115.33333</v>
      </c>
    </row>
    <row r="2266" spans="1:15">
      <c r="A2266" t="s">
        <v>53</v>
      </c>
      <c r="B2266" t="s">
        <v>31</v>
      </c>
      <c r="C2266">
        <v>9</v>
      </c>
      <c r="D2266">
        <v>1.669025</v>
      </c>
      <c r="E2266">
        <v>1.6741029999999999</v>
      </c>
      <c r="F2266">
        <v>-5.0775000000000004E-3</v>
      </c>
      <c r="G2266">
        <v>80.933300000000003</v>
      </c>
      <c r="H2266">
        <v>-3.3995400000000002E-2</v>
      </c>
      <c r="I2266">
        <v>-1.6910499999999998E-2</v>
      </c>
      <c r="J2266">
        <v>-5.0775000000000004E-3</v>
      </c>
      <c r="K2266">
        <v>6.7553999999999999E-3</v>
      </c>
      <c r="L2266">
        <v>2.3840400000000001E-2</v>
      </c>
      <c r="M2266">
        <v>2.25647E-2</v>
      </c>
      <c r="N2266">
        <v>5.0920000000000002E-4</v>
      </c>
      <c r="O2266">
        <v>115.33333</v>
      </c>
    </row>
    <row r="2267" spans="1:15">
      <c r="A2267" t="s">
        <v>53</v>
      </c>
      <c r="B2267" t="s">
        <v>31</v>
      </c>
      <c r="C2267">
        <v>10</v>
      </c>
      <c r="D2267">
        <v>2.0322789999999999</v>
      </c>
      <c r="E2267">
        <v>2.0715249999999998</v>
      </c>
      <c r="F2267">
        <v>-3.9246299999999998E-2</v>
      </c>
      <c r="G2267">
        <v>85.133300000000006</v>
      </c>
      <c r="H2267">
        <v>-6.8164100000000005E-2</v>
      </c>
      <c r="I2267">
        <v>-5.1079199999999998E-2</v>
      </c>
      <c r="J2267">
        <v>-3.9246299999999998E-2</v>
      </c>
      <c r="K2267">
        <v>-2.7413300000000002E-2</v>
      </c>
      <c r="L2267">
        <v>-1.03284E-2</v>
      </c>
      <c r="M2267">
        <v>2.25647E-2</v>
      </c>
      <c r="N2267">
        <v>5.0920000000000002E-4</v>
      </c>
      <c r="O2267">
        <v>115.33333</v>
      </c>
    </row>
    <row r="2268" spans="1:15">
      <c r="A2268" t="s">
        <v>53</v>
      </c>
      <c r="B2268" t="s">
        <v>31</v>
      </c>
      <c r="C2268">
        <v>11</v>
      </c>
      <c r="D2268">
        <v>2.3673790000000001</v>
      </c>
      <c r="E2268">
        <v>2.400331</v>
      </c>
      <c r="F2268">
        <v>-3.2952700000000001E-2</v>
      </c>
      <c r="G2268">
        <v>88.7333</v>
      </c>
      <c r="H2268">
        <v>-6.1870599999999998E-2</v>
      </c>
      <c r="I2268">
        <v>-4.4785600000000002E-2</v>
      </c>
      <c r="J2268">
        <v>-3.2952700000000001E-2</v>
      </c>
      <c r="K2268">
        <v>-2.1119700000000002E-2</v>
      </c>
      <c r="L2268">
        <v>-4.0347999999999998E-3</v>
      </c>
      <c r="M2268">
        <v>2.25647E-2</v>
      </c>
      <c r="N2268">
        <v>5.0920000000000002E-4</v>
      </c>
      <c r="O2268">
        <v>115.33333</v>
      </c>
    </row>
    <row r="2269" spans="1:15">
      <c r="A2269" t="s">
        <v>53</v>
      </c>
      <c r="B2269" t="s">
        <v>31</v>
      </c>
      <c r="C2269">
        <v>12</v>
      </c>
      <c r="D2269">
        <v>2.5117129999999999</v>
      </c>
      <c r="E2269">
        <v>2.5423239999999998</v>
      </c>
      <c r="F2269">
        <v>-3.0611099999999999E-2</v>
      </c>
      <c r="G2269">
        <v>91.933300000000003</v>
      </c>
      <c r="H2269">
        <v>-5.9528900000000003E-2</v>
      </c>
      <c r="I2269">
        <v>-4.2444000000000003E-2</v>
      </c>
      <c r="J2269">
        <v>-3.0611099999999999E-2</v>
      </c>
      <c r="K2269">
        <v>-1.8778099999999999E-2</v>
      </c>
      <c r="L2269">
        <v>-1.6932E-3</v>
      </c>
      <c r="M2269">
        <v>2.25647E-2</v>
      </c>
      <c r="N2269">
        <v>5.0920000000000002E-4</v>
      </c>
      <c r="O2269">
        <v>115.33333</v>
      </c>
    </row>
    <row r="2270" spans="1:15">
      <c r="A2270" t="s">
        <v>53</v>
      </c>
      <c r="B2270" t="s">
        <v>31</v>
      </c>
      <c r="C2270">
        <v>13</v>
      </c>
      <c r="D2270">
        <v>2.572397</v>
      </c>
      <c r="E2270">
        <v>2.5953710000000001</v>
      </c>
      <c r="F2270">
        <v>-2.2973799999999999E-2</v>
      </c>
      <c r="G2270">
        <v>94.5</v>
      </c>
      <c r="H2270">
        <v>-5.1918800000000001E-2</v>
      </c>
      <c r="I2270">
        <v>-3.4817800000000003E-2</v>
      </c>
      <c r="J2270">
        <v>-2.2973799999999999E-2</v>
      </c>
      <c r="K2270">
        <v>-1.1129699999999999E-2</v>
      </c>
      <c r="L2270">
        <v>5.9712999999999997E-3</v>
      </c>
      <c r="M2270">
        <v>2.2585899999999999E-2</v>
      </c>
      <c r="N2270">
        <v>5.1009999999999998E-4</v>
      </c>
      <c r="O2270">
        <v>115.4</v>
      </c>
    </row>
    <row r="2271" spans="1:15">
      <c r="A2271" t="s">
        <v>53</v>
      </c>
      <c r="B2271" t="s">
        <v>31</v>
      </c>
      <c r="C2271">
        <v>14</v>
      </c>
      <c r="D2271">
        <v>2.6499090000000001</v>
      </c>
      <c r="E2271">
        <v>2.6531159999999998</v>
      </c>
      <c r="F2271">
        <v>-3.2066E-3</v>
      </c>
      <c r="G2271">
        <v>96.7</v>
      </c>
      <c r="H2271">
        <v>-3.2151699999999998E-2</v>
      </c>
      <c r="I2271">
        <v>-1.50507E-2</v>
      </c>
      <c r="J2271">
        <v>-3.2066E-3</v>
      </c>
      <c r="K2271">
        <v>8.6373999999999999E-3</v>
      </c>
      <c r="L2271">
        <v>2.5738400000000002E-2</v>
      </c>
      <c r="M2271">
        <v>2.2585899999999999E-2</v>
      </c>
      <c r="N2271">
        <v>5.1009999999999998E-4</v>
      </c>
      <c r="O2271">
        <v>115.4</v>
      </c>
    </row>
    <row r="2272" spans="1:15">
      <c r="A2272" t="s">
        <v>53</v>
      </c>
      <c r="B2272" t="s">
        <v>31</v>
      </c>
      <c r="C2272">
        <v>15</v>
      </c>
      <c r="D2272">
        <v>2.680904</v>
      </c>
      <c r="E2272">
        <v>2.39174</v>
      </c>
      <c r="F2272">
        <v>0.28916360000000002</v>
      </c>
      <c r="G2272">
        <v>98.2333</v>
      </c>
      <c r="H2272">
        <v>0.26021860000000002</v>
      </c>
      <c r="I2272">
        <v>0.2773195</v>
      </c>
      <c r="J2272">
        <v>0.28916360000000002</v>
      </c>
      <c r="K2272">
        <v>0.30100769999999999</v>
      </c>
      <c r="L2272">
        <v>0.31810860000000002</v>
      </c>
      <c r="M2272">
        <v>2.2585899999999999E-2</v>
      </c>
      <c r="N2272">
        <v>5.1009999999999998E-4</v>
      </c>
      <c r="O2272">
        <v>115.4</v>
      </c>
    </row>
    <row r="2273" spans="1:15">
      <c r="A2273" t="s">
        <v>53</v>
      </c>
      <c r="B2273" t="s">
        <v>31</v>
      </c>
      <c r="C2273">
        <v>16</v>
      </c>
      <c r="D2273">
        <v>2.6581640000000002</v>
      </c>
      <c r="E2273">
        <v>2.3565469999999999</v>
      </c>
      <c r="F2273">
        <v>0.30161729999999998</v>
      </c>
      <c r="G2273">
        <v>99.033299999999997</v>
      </c>
      <c r="H2273">
        <v>0.27267219999999998</v>
      </c>
      <c r="I2273">
        <v>0.28977320000000001</v>
      </c>
      <c r="J2273">
        <v>0.30161729999999998</v>
      </c>
      <c r="K2273">
        <v>0.3134613</v>
      </c>
      <c r="L2273">
        <v>0.33056229999999998</v>
      </c>
      <c r="M2273">
        <v>2.2585899999999999E-2</v>
      </c>
      <c r="N2273">
        <v>5.1009999999999998E-4</v>
      </c>
      <c r="O2273">
        <v>115.4</v>
      </c>
    </row>
    <row r="2274" spans="1:15">
      <c r="A2274" t="s">
        <v>53</v>
      </c>
      <c r="B2274" t="s">
        <v>31</v>
      </c>
      <c r="C2274">
        <v>17</v>
      </c>
      <c r="D2274">
        <v>2.5127640000000002</v>
      </c>
      <c r="E2274">
        <v>2.1984710000000001</v>
      </c>
      <c r="F2274">
        <v>0.31429299999999999</v>
      </c>
      <c r="G2274">
        <v>99.833299999999994</v>
      </c>
      <c r="H2274">
        <v>0.28534799999999999</v>
      </c>
      <c r="I2274">
        <v>0.30244890000000002</v>
      </c>
      <c r="J2274">
        <v>0.31429299999999999</v>
      </c>
      <c r="K2274">
        <v>0.32613710000000001</v>
      </c>
      <c r="L2274">
        <v>0.34323799999999999</v>
      </c>
      <c r="M2274">
        <v>2.2585899999999999E-2</v>
      </c>
      <c r="N2274">
        <v>5.1009999999999998E-4</v>
      </c>
      <c r="O2274">
        <v>115.4</v>
      </c>
    </row>
    <row r="2275" spans="1:15">
      <c r="A2275" t="s">
        <v>53</v>
      </c>
      <c r="B2275" t="s">
        <v>31</v>
      </c>
      <c r="C2275">
        <v>18</v>
      </c>
      <c r="D2275">
        <v>2.3988390000000002</v>
      </c>
      <c r="E2275">
        <v>2.065842</v>
      </c>
      <c r="F2275">
        <v>0.33299659999999998</v>
      </c>
      <c r="G2275">
        <v>100.033</v>
      </c>
      <c r="H2275">
        <v>0.30405159999999998</v>
      </c>
      <c r="I2275">
        <v>0.32115260000000001</v>
      </c>
      <c r="J2275">
        <v>0.33299659999999998</v>
      </c>
      <c r="K2275">
        <v>0.3448407</v>
      </c>
      <c r="L2275">
        <v>0.36194169999999998</v>
      </c>
      <c r="M2275">
        <v>2.2585899999999999E-2</v>
      </c>
      <c r="N2275">
        <v>5.1009999999999998E-4</v>
      </c>
      <c r="O2275">
        <v>115.4</v>
      </c>
    </row>
    <row r="2276" spans="1:15">
      <c r="A2276" t="s">
        <v>53</v>
      </c>
      <c r="B2276" t="s">
        <v>31</v>
      </c>
      <c r="C2276">
        <v>19</v>
      </c>
      <c r="D2276">
        <v>2.2921879999999999</v>
      </c>
      <c r="E2276">
        <v>2.5927880000000001</v>
      </c>
      <c r="F2276">
        <v>-0.30060009999999998</v>
      </c>
      <c r="G2276">
        <v>99.2333</v>
      </c>
      <c r="H2276">
        <v>-0.32954509999999998</v>
      </c>
      <c r="I2276">
        <v>-0.31244420000000001</v>
      </c>
      <c r="J2276">
        <v>-0.30060009999999998</v>
      </c>
      <c r="K2276">
        <v>-0.28875600000000001</v>
      </c>
      <c r="L2276">
        <v>-0.27165509999999998</v>
      </c>
      <c r="M2276">
        <v>2.2585899999999999E-2</v>
      </c>
      <c r="N2276">
        <v>5.1009999999999998E-4</v>
      </c>
      <c r="O2276">
        <v>115.4</v>
      </c>
    </row>
    <row r="2277" spans="1:15">
      <c r="A2277" t="s">
        <v>53</v>
      </c>
      <c r="B2277" t="s">
        <v>31</v>
      </c>
      <c r="C2277">
        <v>20</v>
      </c>
      <c r="D2277">
        <v>2.193797</v>
      </c>
      <c r="E2277">
        <v>2.2738390000000002</v>
      </c>
      <c r="F2277">
        <v>-8.0041500000000002E-2</v>
      </c>
      <c r="G2277">
        <v>96.7</v>
      </c>
      <c r="H2277">
        <v>-0.1089866</v>
      </c>
      <c r="I2277">
        <v>-9.1885599999999998E-2</v>
      </c>
      <c r="J2277">
        <v>-8.0041500000000002E-2</v>
      </c>
      <c r="K2277">
        <v>-6.8197499999999994E-2</v>
      </c>
      <c r="L2277">
        <v>-5.1096500000000003E-2</v>
      </c>
      <c r="M2277">
        <v>2.2585899999999999E-2</v>
      </c>
      <c r="N2277">
        <v>5.1009999999999998E-4</v>
      </c>
      <c r="O2277">
        <v>115.4</v>
      </c>
    </row>
    <row r="2278" spans="1:15">
      <c r="A2278" t="s">
        <v>53</v>
      </c>
      <c r="B2278" t="s">
        <v>31</v>
      </c>
      <c r="C2278">
        <v>21</v>
      </c>
      <c r="D2278">
        <v>2.1314709999999999</v>
      </c>
      <c r="E2278">
        <v>2.1171489999999999</v>
      </c>
      <c r="F2278">
        <v>1.43222E-2</v>
      </c>
      <c r="G2278">
        <v>93.366699999999994</v>
      </c>
      <c r="H2278">
        <v>-1.46228E-2</v>
      </c>
      <c r="I2278">
        <v>2.4781999999999998E-3</v>
      </c>
      <c r="J2278">
        <v>1.43222E-2</v>
      </c>
      <c r="K2278">
        <v>2.61663E-2</v>
      </c>
      <c r="L2278">
        <v>4.3267300000000002E-2</v>
      </c>
      <c r="M2278">
        <v>2.2585899999999999E-2</v>
      </c>
      <c r="N2278">
        <v>5.1009999999999998E-4</v>
      </c>
      <c r="O2278">
        <v>115.4</v>
      </c>
    </row>
    <row r="2279" spans="1:15">
      <c r="A2279" t="s">
        <v>53</v>
      </c>
      <c r="B2279" t="s">
        <v>31</v>
      </c>
      <c r="C2279">
        <v>22</v>
      </c>
      <c r="D2279">
        <v>1.9587540000000001</v>
      </c>
      <c r="E2279">
        <v>1.9272990000000001</v>
      </c>
      <c r="F2279">
        <v>3.1454299999999998E-2</v>
      </c>
      <c r="G2279">
        <v>90.5</v>
      </c>
      <c r="H2279">
        <v>2.5092999999999999E-3</v>
      </c>
      <c r="I2279">
        <v>1.9610200000000001E-2</v>
      </c>
      <c r="J2279">
        <v>3.1454299999999998E-2</v>
      </c>
      <c r="K2279">
        <v>4.3298400000000001E-2</v>
      </c>
      <c r="L2279">
        <v>6.0399300000000003E-2</v>
      </c>
      <c r="M2279">
        <v>2.2585899999999999E-2</v>
      </c>
      <c r="N2279">
        <v>5.1009999999999998E-4</v>
      </c>
      <c r="O2279">
        <v>115.4</v>
      </c>
    </row>
    <row r="2280" spans="1:15">
      <c r="A2280" t="s">
        <v>53</v>
      </c>
      <c r="B2280" t="s">
        <v>31</v>
      </c>
      <c r="C2280">
        <v>23</v>
      </c>
      <c r="D2280">
        <v>1.618317</v>
      </c>
      <c r="E2280">
        <v>1.602633</v>
      </c>
      <c r="F2280">
        <v>1.5684400000000001E-2</v>
      </c>
      <c r="G2280">
        <v>87.533299999999997</v>
      </c>
      <c r="H2280">
        <v>-1.3260600000000001E-2</v>
      </c>
      <c r="I2280">
        <v>3.8403000000000001E-3</v>
      </c>
      <c r="J2280">
        <v>1.5684400000000001E-2</v>
      </c>
      <c r="K2280">
        <v>2.7528500000000001E-2</v>
      </c>
      <c r="L2280">
        <v>4.4629500000000003E-2</v>
      </c>
      <c r="M2280">
        <v>2.2585899999999999E-2</v>
      </c>
      <c r="N2280">
        <v>5.1009999999999998E-4</v>
      </c>
      <c r="O2280">
        <v>115.4</v>
      </c>
    </row>
    <row r="2281" spans="1:15">
      <c r="A2281" t="s">
        <v>53</v>
      </c>
      <c r="B2281" t="s">
        <v>31</v>
      </c>
      <c r="C2281">
        <v>24</v>
      </c>
      <c r="D2281">
        <v>1.3734139999999999</v>
      </c>
      <c r="E2281">
        <v>1.3693900000000001</v>
      </c>
      <c r="F2281">
        <v>4.0245000000000003E-3</v>
      </c>
      <c r="G2281">
        <v>84.933300000000003</v>
      </c>
      <c r="H2281">
        <v>-2.4920600000000001E-2</v>
      </c>
      <c r="I2281">
        <v>-7.8195999999999995E-3</v>
      </c>
      <c r="J2281">
        <v>4.0245000000000003E-3</v>
      </c>
      <c r="K2281">
        <v>1.58686E-2</v>
      </c>
      <c r="L2281">
        <v>3.2969499999999999E-2</v>
      </c>
      <c r="M2281">
        <v>2.2585899999999999E-2</v>
      </c>
      <c r="N2281">
        <v>5.1009999999999998E-4</v>
      </c>
      <c r="O2281">
        <v>115.4</v>
      </c>
    </row>
    <row r="2282" spans="1:15">
      <c r="A2282" t="s">
        <v>54</v>
      </c>
      <c r="B2282" t="s">
        <v>31</v>
      </c>
      <c r="C2282">
        <v>1</v>
      </c>
      <c r="D2282">
        <v>1.0522100000000001</v>
      </c>
      <c r="E2282">
        <v>1.0537259999999999</v>
      </c>
      <c r="F2282">
        <v>-1.5161E-3</v>
      </c>
      <c r="G2282">
        <v>81.933300000000003</v>
      </c>
      <c r="H2282">
        <v>-6.94665E-2</v>
      </c>
      <c r="I2282">
        <v>-2.9320800000000001E-2</v>
      </c>
      <c r="J2282">
        <v>-1.5161E-3</v>
      </c>
      <c r="K2282">
        <v>2.6288700000000002E-2</v>
      </c>
      <c r="L2282">
        <v>6.6434300000000002E-2</v>
      </c>
      <c r="M2282">
        <v>5.3022E-2</v>
      </c>
      <c r="N2282">
        <v>2.8113000000000001E-3</v>
      </c>
      <c r="O2282">
        <v>36.066667000000002</v>
      </c>
    </row>
    <row r="2283" spans="1:15">
      <c r="A2283" t="s">
        <v>54</v>
      </c>
      <c r="B2283" t="s">
        <v>31</v>
      </c>
      <c r="C2283">
        <v>2</v>
      </c>
      <c r="D2283">
        <v>0.97367130000000002</v>
      </c>
      <c r="E2283">
        <v>0.93946839999999998</v>
      </c>
      <c r="F2283">
        <v>3.4202900000000001E-2</v>
      </c>
      <c r="G2283">
        <v>80.099999999999994</v>
      </c>
      <c r="H2283">
        <v>-3.37475E-2</v>
      </c>
      <c r="I2283">
        <v>6.3981000000000003E-3</v>
      </c>
      <c r="J2283">
        <v>3.4202900000000001E-2</v>
      </c>
      <c r="K2283">
        <v>6.2007600000000003E-2</v>
      </c>
      <c r="L2283">
        <v>0.1021533</v>
      </c>
      <c r="M2283">
        <v>5.3022E-2</v>
      </c>
      <c r="N2283">
        <v>2.8113000000000001E-3</v>
      </c>
      <c r="O2283">
        <v>36.066667000000002</v>
      </c>
    </row>
    <row r="2284" spans="1:15">
      <c r="A2284" t="s">
        <v>54</v>
      </c>
      <c r="B2284" t="s">
        <v>31</v>
      </c>
      <c r="C2284">
        <v>3</v>
      </c>
      <c r="D2284">
        <v>0.91439110000000001</v>
      </c>
      <c r="E2284">
        <v>0.86541290000000004</v>
      </c>
      <c r="F2284">
        <v>4.89782E-2</v>
      </c>
      <c r="G2284">
        <v>78.400000000000006</v>
      </c>
      <c r="H2284">
        <v>-1.8972200000000002E-2</v>
      </c>
      <c r="I2284">
        <v>2.1173500000000001E-2</v>
      </c>
      <c r="J2284">
        <v>4.89782E-2</v>
      </c>
      <c r="K2284">
        <v>7.6783000000000004E-2</v>
      </c>
      <c r="L2284">
        <v>0.11692859999999999</v>
      </c>
      <c r="M2284">
        <v>5.3022E-2</v>
      </c>
      <c r="N2284">
        <v>2.8113000000000001E-3</v>
      </c>
      <c r="O2284">
        <v>36.066667000000002</v>
      </c>
    </row>
    <row r="2285" spans="1:15">
      <c r="A2285" t="s">
        <v>54</v>
      </c>
      <c r="B2285" t="s">
        <v>31</v>
      </c>
      <c r="C2285">
        <v>4</v>
      </c>
      <c r="D2285">
        <v>0.85407160000000004</v>
      </c>
      <c r="E2285">
        <v>0.82088589999999995</v>
      </c>
      <c r="F2285">
        <v>3.3185600000000003E-2</v>
      </c>
      <c r="G2285">
        <v>76.7667</v>
      </c>
      <c r="H2285">
        <v>-3.4764799999999998E-2</v>
      </c>
      <c r="I2285">
        <v>5.3809000000000001E-3</v>
      </c>
      <c r="J2285">
        <v>3.3185600000000003E-2</v>
      </c>
      <c r="K2285">
        <v>6.09904E-2</v>
      </c>
      <c r="L2285">
        <v>0.101136</v>
      </c>
      <c r="M2285">
        <v>5.3022E-2</v>
      </c>
      <c r="N2285">
        <v>2.8113000000000001E-3</v>
      </c>
      <c r="O2285">
        <v>36.066667000000002</v>
      </c>
    </row>
    <row r="2286" spans="1:15">
      <c r="A2286" t="s">
        <v>54</v>
      </c>
      <c r="B2286" t="s">
        <v>31</v>
      </c>
      <c r="C2286">
        <v>5</v>
      </c>
      <c r="D2286">
        <v>0.81981119999999996</v>
      </c>
      <c r="E2286">
        <v>0.78973680000000002</v>
      </c>
      <c r="F2286">
        <v>3.0074400000000001E-2</v>
      </c>
      <c r="G2286">
        <v>75.066699999999997</v>
      </c>
      <c r="H2286">
        <v>-3.7876E-2</v>
      </c>
      <c r="I2286">
        <v>2.2696999999999999E-3</v>
      </c>
      <c r="J2286">
        <v>3.0074400000000001E-2</v>
      </c>
      <c r="K2286">
        <v>5.7879199999999999E-2</v>
      </c>
      <c r="L2286">
        <v>9.8024799999999995E-2</v>
      </c>
      <c r="M2286">
        <v>5.3022E-2</v>
      </c>
      <c r="N2286">
        <v>2.8113000000000001E-3</v>
      </c>
      <c r="O2286">
        <v>36.066667000000002</v>
      </c>
    </row>
    <row r="2287" spans="1:15">
      <c r="A2287" t="s">
        <v>54</v>
      </c>
      <c r="B2287" t="s">
        <v>31</v>
      </c>
      <c r="C2287">
        <v>6</v>
      </c>
      <c r="D2287">
        <v>0.79194850000000006</v>
      </c>
      <c r="E2287">
        <v>0.78456680000000001</v>
      </c>
      <c r="F2287">
        <v>7.3818E-3</v>
      </c>
      <c r="G2287">
        <v>73.7667</v>
      </c>
      <c r="H2287">
        <v>-6.05686E-2</v>
      </c>
      <c r="I2287">
        <v>-2.0423E-2</v>
      </c>
      <c r="J2287">
        <v>7.3818E-3</v>
      </c>
      <c r="K2287">
        <v>3.5186500000000002E-2</v>
      </c>
      <c r="L2287">
        <v>7.5332200000000002E-2</v>
      </c>
      <c r="M2287">
        <v>5.3022E-2</v>
      </c>
      <c r="N2287">
        <v>2.8113000000000001E-3</v>
      </c>
      <c r="O2287">
        <v>36.066667000000002</v>
      </c>
    </row>
    <row r="2288" spans="1:15">
      <c r="A2288" t="s">
        <v>54</v>
      </c>
      <c r="B2288" t="s">
        <v>31</v>
      </c>
      <c r="C2288">
        <v>7</v>
      </c>
      <c r="D2288">
        <v>0.74225600000000003</v>
      </c>
      <c r="E2288">
        <v>0.7526543</v>
      </c>
      <c r="F2288">
        <v>-1.0398299999999999E-2</v>
      </c>
      <c r="G2288">
        <v>73.666700000000006</v>
      </c>
      <c r="H2288">
        <v>-7.8348699999999993E-2</v>
      </c>
      <c r="I2288">
        <v>-3.8203000000000001E-2</v>
      </c>
      <c r="J2288">
        <v>-1.0398299999999999E-2</v>
      </c>
      <c r="K2288">
        <v>1.7406499999999998E-2</v>
      </c>
      <c r="L2288">
        <v>5.7552100000000002E-2</v>
      </c>
      <c r="M2288">
        <v>5.3022E-2</v>
      </c>
      <c r="N2288">
        <v>2.8113000000000001E-3</v>
      </c>
      <c r="O2288">
        <v>36.066667000000002</v>
      </c>
    </row>
    <row r="2289" spans="1:15">
      <c r="A2289" t="s">
        <v>54</v>
      </c>
      <c r="B2289" t="s">
        <v>31</v>
      </c>
      <c r="C2289">
        <v>8</v>
      </c>
      <c r="D2289">
        <v>1.067582</v>
      </c>
      <c r="E2289">
        <v>1.0527820000000001</v>
      </c>
      <c r="F2289">
        <v>1.4800900000000001E-2</v>
      </c>
      <c r="G2289">
        <v>76.2</v>
      </c>
      <c r="H2289">
        <v>-5.3149500000000002E-2</v>
      </c>
      <c r="I2289">
        <v>-1.3003900000000001E-2</v>
      </c>
      <c r="J2289">
        <v>1.4800900000000001E-2</v>
      </c>
      <c r="K2289">
        <v>4.26056E-2</v>
      </c>
      <c r="L2289">
        <v>8.27513E-2</v>
      </c>
      <c r="M2289">
        <v>5.3022E-2</v>
      </c>
      <c r="N2289">
        <v>2.8113000000000001E-3</v>
      </c>
      <c r="O2289">
        <v>36.066667000000002</v>
      </c>
    </row>
    <row r="2290" spans="1:15">
      <c r="A2290" t="s">
        <v>54</v>
      </c>
      <c r="B2290" t="s">
        <v>31</v>
      </c>
      <c r="C2290">
        <v>9</v>
      </c>
      <c r="D2290">
        <v>1.7343489999999999</v>
      </c>
      <c r="E2290">
        <v>1.6150119999999999</v>
      </c>
      <c r="F2290">
        <v>0.119337</v>
      </c>
      <c r="G2290">
        <v>80.933300000000003</v>
      </c>
      <c r="H2290">
        <v>5.13867E-2</v>
      </c>
      <c r="I2290">
        <v>9.1532299999999997E-2</v>
      </c>
      <c r="J2290">
        <v>0.119337</v>
      </c>
      <c r="K2290">
        <v>0.14714179999999999</v>
      </c>
      <c r="L2290">
        <v>0.18728739999999999</v>
      </c>
      <c r="M2290">
        <v>5.3022E-2</v>
      </c>
      <c r="N2290">
        <v>2.8113000000000001E-3</v>
      </c>
      <c r="O2290">
        <v>36.066667000000002</v>
      </c>
    </row>
    <row r="2291" spans="1:15">
      <c r="A2291" t="s">
        <v>54</v>
      </c>
      <c r="B2291" t="s">
        <v>31</v>
      </c>
      <c r="C2291">
        <v>10</v>
      </c>
      <c r="D2291">
        <v>2.3022010000000002</v>
      </c>
      <c r="E2291">
        <v>2.2285490000000001</v>
      </c>
      <c r="F2291">
        <v>7.3652300000000004E-2</v>
      </c>
      <c r="G2291">
        <v>85.133300000000006</v>
      </c>
      <c r="H2291">
        <v>5.7019000000000002E-3</v>
      </c>
      <c r="I2291">
        <v>4.5847499999999999E-2</v>
      </c>
      <c r="J2291">
        <v>7.3652300000000004E-2</v>
      </c>
      <c r="K2291">
        <v>0.10145700000000001</v>
      </c>
      <c r="L2291">
        <v>0.1416027</v>
      </c>
      <c r="M2291">
        <v>5.3022E-2</v>
      </c>
      <c r="N2291">
        <v>2.8113000000000001E-3</v>
      </c>
      <c r="O2291">
        <v>36.066667000000002</v>
      </c>
    </row>
    <row r="2292" spans="1:15">
      <c r="A2292" t="s">
        <v>54</v>
      </c>
      <c r="B2292" t="s">
        <v>31</v>
      </c>
      <c r="C2292">
        <v>11</v>
      </c>
      <c r="D2292">
        <v>2.64127</v>
      </c>
      <c r="E2292">
        <v>2.5490110000000001</v>
      </c>
      <c r="F2292">
        <v>9.2259300000000002E-2</v>
      </c>
      <c r="G2292">
        <v>88.7333</v>
      </c>
      <c r="H2292">
        <v>2.4308900000000001E-2</v>
      </c>
      <c r="I2292">
        <v>6.4454600000000001E-2</v>
      </c>
      <c r="J2292">
        <v>9.2259300000000002E-2</v>
      </c>
      <c r="K2292">
        <v>0.12006410000000001</v>
      </c>
      <c r="L2292">
        <v>0.16020970000000001</v>
      </c>
      <c r="M2292">
        <v>5.3022E-2</v>
      </c>
      <c r="N2292">
        <v>2.8113000000000001E-3</v>
      </c>
      <c r="O2292">
        <v>36.066667000000002</v>
      </c>
    </row>
    <row r="2293" spans="1:15">
      <c r="A2293" t="s">
        <v>54</v>
      </c>
      <c r="B2293" t="s">
        <v>31</v>
      </c>
      <c r="C2293">
        <v>12</v>
      </c>
      <c r="D2293">
        <v>2.8817360000000001</v>
      </c>
      <c r="E2293">
        <v>2.857707</v>
      </c>
      <c r="F2293">
        <v>2.4029100000000001E-2</v>
      </c>
      <c r="G2293">
        <v>91.933300000000003</v>
      </c>
      <c r="H2293">
        <v>-4.5555699999999998E-2</v>
      </c>
      <c r="I2293">
        <v>-4.4444000000000003E-3</v>
      </c>
      <c r="J2293">
        <v>2.4029100000000001E-2</v>
      </c>
      <c r="K2293">
        <v>5.2502600000000003E-2</v>
      </c>
      <c r="L2293">
        <v>9.36139E-2</v>
      </c>
      <c r="M2293">
        <v>5.42973E-2</v>
      </c>
      <c r="N2293">
        <v>2.9482000000000002E-3</v>
      </c>
      <c r="O2293">
        <v>36.133333</v>
      </c>
    </row>
    <row r="2294" spans="1:15">
      <c r="A2294" t="s">
        <v>54</v>
      </c>
      <c r="B2294" t="s">
        <v>31</v>
      </c>
      <c r="C2294">
        <v>13</v>
      </c>
      <c r="D2294">
        <v>2.9477180000000001</v>
      </c>
      <c r="E2294">
        <v>2.9619610000000001</v>
      </c>
      <c r="F2294">
        <v>-1.4242599999999999E-2</v>
      </c>
      <c r="G2294">
        <v>94.5</v>
      </c>
      <c r="H2294">
        <v>-8.3775100000000005E-2</v>
      </c>
      <c r="I2294">
        <v>-4.2694799999999998E-2</v>
      </c>
      <c r="J2294">
        <v>-1.4242599999999999E-2</v>
      </c>
      <c r="K2294">
        <v>1.42095E-2</v>
      </c>
      <c r="L2294">
        <v>5.52898E-2</v>
      </c>
      <c r="M2294">
        <v>5.4256499999999999E-2</v>
      </c>
      <c r="N2294">
        <v>2.9437999999999999E-3</v>
      </c>
      <c r="O2294">
        <v>36.200000000000003</v>
      </c>
    </row>
    <row r="2295" spans="1:15">
      <c r="A2295" t="s">
        <v>54</v>
      </c>
      <c r="B2295" t="s">
        <v>31</v>
      </c>
      <c r="C2295">
        <v>14</v>
      </c>
      <c r="D2295">
        <v>3.0904769999999999</v>
      </c>
      <c r="E2295">
        <v>3.0147499999999998</v>
      </c>
      <c r="F2295">
        <v>7.57274E-2</v>
      </c>
      <c r="G2295">
        <v>96.7</v>
      </c>
      <c r="H2295">
        <v>6.1948999999999997E-3</v>
      </c>
      <c r="I2295">
        <v>4.7275200000000003E-2</v>
      </c>
      <c r="J2295">
        <v>7.57274E-2</v>
      </c>
      <c r="K2295">
        <v>0.10417949999999999</v>
      </c>
      <c r="L2295">
        <v>0.14525979999999999</v>
      </c>
      <c r="M2295">
        <v>5.4256499999999999E-2</v>
      </c>
      <c r="N2295">
        <v>2.9437999999999999E-3</v>
      </c>
      <c r="O2295">
        <v>36.200000000000003</v>
      </c>
    </row>
    <row r="2296" spans="1:15">
      <c r="A2296" t="s">
        <v>54</v>
      </c>
      <c r="B2296" t="s">
        <v>31</v>
      </c>
      <c r="C2296">
        <v>15</v>
      </c>
      <c r="D2296">
        <v>3.105753</v>
      </c>
      <c r="E2296">
        <v>2.6677409999999999</v>
      </c>
      <c r="F2296">
        <v>0.43801230000000002</v>
      </c>
      <c r="G2296">
        <v>98.2333</v>
      </c>
      <c r="H2296">
        <v>0.36847980000000002</v>
      </c>
      <c r="I2296">
        <v>0.40956009999999998</v>
      </c>
      <c r="J2296">
        <v>0.43801230000000002</v>
      </c>
      <c r="K2296">
        <v>0.4664644</v>
      </c>
      <c r="L2296">
        <v>0.50754480000000002</v>
      </c>
      <c r="M2296">
        <v>5.4256499999999999E-2</v>
      </c>
      <c r="N2296">
        <v>2.9437999999999999E-3</v>
      </c>
      <c r="O2296">
        <v>36.200000000000003</v>
      </c>
    </row>
    <row r="2297" spans="1:15">
      <c r="A2297" t="s">
        <v>54</v>
      </c>
      <c r="B2297" t="s">
        <v>31</v>
      </c>
      <c r="C2297">
        <v>16</v>
      </c>
      <c r="D2297">
        <v>3.0771359999999999</v>
      </c>
      <c r="E2297">
        <v>2.559072</v>
      </c>
      <c r="F2297">
        <v>0.51806370000000002</v>
      </c>
      <c r="G2297">
        <v>99.033299999999997</v>
      </c>
      <c r="H2297">
        <v>0.44853130000000002</v>
      </c>
      <c r="I2297">
        <v>0.48961159999999998</v>
      </c>
      <c r="J2297">
        <v>0.51806370000000002</v>
      </c>
      <c r="K2297">
        <v>0.5465158</v>
      </c>
      <c r="L2297">
        <v>0.58759620000000001</v>
      </c>
      <c r="M2297">
        <v>5.4256499999999999E-2</v>
      </c>
      <c r="N2297">
        <v>2.9437999999999999E-3</v>
      </c>
      <c r="O2297">
        <v>36.200000000000003</v>
      </c>
    </row>
    <row r="2298" spans="1:15">
      <c r="A2298" t="s">
        <v>54</v>
      </c>
      <c r="B2298" t="s">
        <v>31</v>
      </c>
      <c r="C2298">
        <v>17</v>
      </c>
      <c r="D2298">
        <v>2.8971019999999998</v>
      </c>
      <c r="E2298">
        <v>2.1153499999999998</v>
      </c>
      <c r="F2298">
        <v>0.7817518</v>
      </c>
      <c r="G2298">
        <v>99.833299999999994</v>
      </c>
      <c r="H2298">
        <v>0.71221939999999995</v>
      </c>
      <c r="I2298">
        <v>0.75329970000000002</v>
      </c>
      <c r="J2298">
        <v>0.7817518</v>
      </c>
      <c r="K2298">
        <v>0.81020389999999998</v>
      </c>
      <c r="L2298">
        <v>0.85128429999999999</v>
      </c>
      <c r="M2298">
        <v>5.4256499999999999E-2</v>
      </c>
      <c r="N2298">
        <v>2.9437999999999999E-3</v>
      </c>
      <c r="O2298">
        <v>36.200000000000003</v>
      </c>
    </row>
    <row r="2299" spans="1:15">
      <c r="A2299" t="s">
        <v>54</v>
      </c>
      <c r="B2299" t="s">
        <v>31</v>
      </c>
      <c r="C2299">
        <v>18</v>
      </c>
      <c r="D2299">
        <v>2.5603720000000001</v>
      </c>
      <c r="E2299">
        <v>1.7397830000000001</v>
      </c>
      <c r="F2299">
        <v>0.82058819999999999</v>
      </c>
      <c r="G2299">
        <v>100.033</v>
      </c>
      <c r="H2299">
        <v>0.75105569999999999</v>
      </c>
      <c r="I2299">
        <v>0.79213610000000001</v>
      </c>
      <c r="J2299">
        <v>0.82058819999999999</v>
      </c>
      <c r="K2299">
        <v>0.84904029999999997</v>
      </c>
      <c r="L2299">
        <v>0.89012060000000004</v>
      </c>
      <c r="M2299">
        <v>5.4256499999999999E-2</v>
      </c>
      <c r="N2299">
        <v>2.9437999999999999E-3</v>
      </c>
      <c r="O2299">
        <v>36.200000000000003</v>
      </c>
    </row>
    <row r="2300" spans="1:15">
      <c r="A2300" t="s">
        <v>54</v>
      </c>
      <c r="B2300" t="s">
        <v>31</v>
      </c>
      <c r="C2300">
        <v>19</v>
      </c>
      <c r="D2300">
        <v>2.3287420000000001</v>
      </c>
      <c r="E2300">
        <v>2.5581459999999998</v>
      </c>
      <c r="F2300">
        <v>-0.22940479999999999</v>
      </c>
      <c r="G2300">
        <v>99.2333</v>
      </c>
      <c r="H2300">
        <v>-0.29893730000000002</v>
      </c>
      <c r="I2300">
        <v>-0.257857</v>
      </c>
      <c r="J2300">
        <v>-0.22940479999999999</v>
      </c>
      <c r="K2300">
        <v>-0.20095270000000001</v>
      </c>
      <c r="L2300">
        <v>-0.1598724</v>
      </c>
      <c r="M2300">
        <v>5.4256499999999999E-2</v>
      </c>
      <c r="N2300">
        <v>2.9437999999999999E-3</v>
      </c>
      <c r="O2300">
        <v>36.200000000000003</v>
      </c>
    </row>
    <row r="2301" spans="1:15">
      <c r="A2301" t="s">
        <v>54</v>
      </c>
      <c r="B2301" t="s">
        <v>31</v>
      </c>
      <c r="C2301">
        <v>20</v>
      </c>
      <c r="D2301">
        <v>2.0401539999999998</v>
      </c>
      <c r="E2301">
        <v>1.8792040000000001</v>
      </c>
      <c r="F2301">
        <v>0.16095010000000001</v>
      </c>
      <c r="G2301">
        <v>96.7</v>
      </c>
      <c r="H2301">
        <v>9.1417600000000002E-2</v>
      </c>
      <c r="I2301">
        <v>0.132498</v>
      </c>
      <c r="J2301">
        <v>0.16095010000000001</v>
      </c>
      <c r="K2301">
        <v>0.18940219999999999</v>
      </c>
      <c r="L2301">
        <v>0.23048250000000001</v>
      </c>
      <c r="M2301">
        <v>5.4256499999999999E-2</v>
      </c>
      <c r="N2301">
        <v>2.9437999999999999E-3</v>
      </c>
      <c r="O2301">
        <v>36.200000000000003</v>
      </c>
    </row>
    <row r="2302" spans="1:15">
      <c r="A2302" t="s">
        <v>54</v>
      </c>
      <c r="B2302" t="s">
        <v>31</v>
      </c>
      <c r="C2302">
        <v>21</v>
      </c>
      <c r="D2302">
        <v>1.87825</v>
      </c>
      <c r="E2302">
        <v>1.818287</v>
      </c>
      <c r="F2302">
        <v>5.9962099999999997E-2</v>
      </c>
      <c r="G2302">
        <v>93.366699999999994</v>
      </c>
      <c r="H2302">
        <v>-9.5703999999999997E-3</v>
      </c>
      <c r="I2302">
        <v>3.1510000000000003E-2</v>
      </c>
      <c r="J2302">
        <v>5.9962099999999997E-2</v>
      </c>
      <c r="K2302">
        <v>8.8414199999999998E-2</v>
      </c>
      <c r="L2302">
        <v>0.12949450000000001</v>
      </c>
      <c r="M2302">
        <v>5.4256499999999999E-2</v>
      </c>
      <c r="N2302">
        <v>2.9437999999999999E-3</v>
      </c>
      <c r="O2302">
        <v>36.200000000000003</v>
      </c>
    </row>
    <row r="2303" spans="1:15">
      <c r="A2303" t="s">
        <v>54</v>
      </c>
      <c r="B2303" t="s">
        <v>31</v>
      </c>
      <c r="C2303">
        <v>22</v>
      </c>
      <c r="D2303">
        <v>1.6856930000000001</v>
      </c>
      <c r="E2303">
        <v>1.690312</v>
      </c>
      <c r="F2303">
        <v>-4.6183999999999999E-3</v>
      </c>
      <c r="G2303">
        <v>90.5</v>
      </c>
      <c r="H2303">
        <v>-7.4150900000000006E-2</v>
      </c>
      <c r="I2303">
        <v>-3.3070599999999999E-2</v>
      </c>
      <c r="J2303">
        <v>-4.6183999999999999E-3</v>
      </c>
      <c r="K2303">
        <v>2.3833699999999999E-2</v>
      </c>
      <c r="L2303">
        <v>6.4913999999999999E-2</v>
      </c>
      <c r="M2303">
        <v>5.4256499999999999E-2</v>
      </c>
      <c r="N2303">
        <v>2.9437999999999999E-3</v>
      </c>
      <c r="O2303">
        <v>36.200000000000003</v>
      </c>
    </row>
    <row r="2304" spans="1:15">
      <c r="A2304" t="s">
        <v>54</v>
      </c>
      <c r="B2304" t="s">
        <v>31</v>
      </c>
      <c r="C2304">
        <v>23</v>
      </c>
      <c r="D2304">
        <v>1.532994</v>
      </c>
      <c r="E2304">
        <v>1.4811510000000001</v>
      </c>
      <c r="F2304">
        <v>5.1842399999999997E-2</v>
      </c>
      <c r="G2304">
        <v>87.533299999999997</v>
      </c>
      <c r="H2304">
        <v>-1.76901E-2</v>
      </c>
      <c r="I2304">
        <v>2.3390299999999999E-2</v>
      </c>
      <c r="J2304">
        <v>5.1842399999999997E-2</v>
      </c>
      <c r="K2304">
        <v>8.0294500000000005E-2</v>
      </c>
      <c r="L2304">
        <v>0.1213748</v>
      </c>
      <c r="M2304">
        <v>5.4256499999999999E-2</v>
      </c>
      <c r="N2304">
        <v>2.9437999999999999E-3</v>
      </c>
      <c r="O2304">
        <v>36.200000000000003</v>
      </c>
    </row>
    <row r="2305" spans="1:15">
      <c r="A2305" t="s">
        <v>54</v>
      </c>
      <c r="B2305" t="s">
        <v>31</v>
      </c>
      <c r="C2305">
        <v>24</v>
      </c>
      <c r="D2305">
        <v>1.352897</v>
      </c>
      <c r="E2305">
        <v>1.2720959999999999</v>
      </c>
      <c r="F2305">
        <v>8.0800700000000003E-2</v>
      </c>
      <c r="G2305">
        <v>84.933300000000003</v>
      </c>
      <c r="H2305">
        <v>1.12683E-2</v>
      </c>
      <c r="I2305">
        <v>5.2348600000000002E-2</v>
      </c>
      <c r="J2305">
        <v>8.0800700000000003E-2</v>
      </c>
      <c r="K2305">
        <v>0.1092528</v>
      </c>
      <c r="L2305">
        <v>0.1503332</v>
      </c>
      <c r="M2305">
        <v>5.4256499999999999E-2</v>
      </c>
      <c r="N2305">
        <v>2.9437999999999999E-3</v>
      </c>
      <c r="O2305">
        <v>36.200000000000003</v>
      </c>
    </row>
    <row r="2306" spans="1:15">
      <c r="A2306" t="s">
        <v>45</v>
      </c>
      <c r="B2306" s="34">
        <v>39993</v>
      </c>
      <c r="C2306">
        <v>1</v>
      </c>
      <c r="D2306">
        <v>1.2826420000000001</v>
      </c>
      <c r="E2306">
        <v>1.3268789999999999</v>
      </c>
      <c r="F2306">
        <v>-4.4236900000000003E-2</v>
      </c>
      <c r="G2306">
        <v>88</v>
      </c>
      <c r="H2306">
        <v>-0.41174480000000002</v>
      </c>
      <c r="I2306">
        <v>-0.19461819999999999</v>
      </c>
      <c r="J2306">
        <v>-4.4236900000000003E-2</v>
      </c>
      <c r="K2306">
        <v>0.1061443</v>
      </c>
      <c r="L2306">
        <v>0.32327090000000003</v>
      </c>
      <c r="M2306">
        <v>0.28676790000000002</v>
      </c>
      <c r="N2306">
        <v>8.2235799999999998E-2</v>
      </c>
      <c r="O2306">
        <v>164</v>
      </c>
    </row>
    <row r="2307" spans="1:15">
      <c r="A2307" t="s">
        <v>45</v>
      </c>
      <c r="B2307" s="34">
        <v>39993</v>
      </c>
      <c r="C2307">
        <v>2</v>
      </c>
      <c r="D2307">
        <v>1.209538</v>
      </c>
      <c r="E2307">
        <v>1.256305</v>
      </c>
      <c r="F2307">
        <v>-4.6767900000000001E-2</v>
      </c>
      <c r="G2307">
        <v>85</v>
      </c>
      <c r="H2307">
        <v>-0.41427570000000002</v>
      </c>
      <c r="I2307">
        <v>-0.19714909999999999</v>
      </c>
      <c r="J2307">
        <v>-4.6767900000000001E-2</v>
      </c>
      <c r="K2307">
        <v>0.10361339999999999</v>
      </c>
      <c r="L2307">
        <v>0.32074000000000003</v>
      </c>
      <c r="M2307">
        <v>0.28676790000000002</v>
      </c>
      <c r="N2307">
        <v>8.2235799999999998E-2</v>
      </c>
      <c r="O2307">
        <v>164</v>
      </c>
    </row>
    <row r="2308" spans="1:15">
      <c r="A2308" t="s">
        <v>45</v>
      </c>
      <c r="B2308" s="34">
        <v>39993</v>
      </c>
      <c r="C2308">
        <v>3</v>
      </c>
      <c r="D2308">
        <v>1.1690339999999999</v>
      </c>
      <c r="E2308">
        <v>1.2049110000000001</v>
      </c>
      <c r="F2308">
        <v>-3.5877300000000001E-2</v>
      </c>
      <c r="G2308">
        <v>84</v>
      </c>
      <c r="H2308">
        <v>-0.4033852</v>
      </c>
      <c r="I2308">
        <v>-0.18625849999999999</v>
      </c>
      <c r="J2308">
        <v>-3.5877300000000001E-2</v>
      </c>
      <c r="K2308">
        <v>0.11450399999999999</v>
      </c>
      <c r="L2308">
        <v>0.3316306</v>
      </c>
      <c r="M2308">
        <v>0.28676790000000002</v>
      </c>
      <c r="N2308">
        <v>8.2235799999999998E-2</v>
      </c>
      <c r="O2308">
        <v>164</v>
      </c>
    </row>
    <row r="2309" spans="1:15">
      <c r="A2309" t="s">
        <v>45</v>
      </c>
      <c r="B2309" s="34">
        <v>39993</v>
      </c>
      <c r="C2309">
        <v>4</v>
      </c>
      <c r="D2309">
        <v>1.1124579999999999</v>
      </c>
      <c r="E2309">
        <v>1.175621</v>
      </c>
      <c r="F2309">
        <v>-6.3162999999999997E-2</v>
      </c>
      <c r="G2309">
        <v>83</v>
      </c>
      <c r="H2309">
        <v>-0.43067090000000002</v>
      </c>
      <c r="I2309">
        <v>-0.21354429999999999</v>
      </c>
      <c r="J2309">
        <v>-6.3162999999999997E-2</v>
      </c>
      <c r="K2309">
        <v>8.7218199999999996E-2</v>
      </c>
      <c r="L2309">
        <v>0.30434489999999997</v>
      </c>
      <c r="M2309">
        <v>0.28676790000000002</v>
      </c>
      <c r="N2309">
        <v>8.2235799999999998E-2</v>
      </c>
      <c r="O2309">
        <v>164</v>
      </c>
    </row>
    <row r="2310" spans="1:15">
      <c r="A2310" t="s">
        <v>45</v>
      </c>
      <c r="B2310" s="34">
        <v>39993</v>
      </c>
      <c r="C2310">
        <v>5</v>
      </c>
      <c r="D2310">
        <v>1.1246609999999999</v>
      </c>
      <c r="E2310">
        <v>1.167089</v>
      </c>
      <c r="F2310">
        <v>-4.2428300000000002E-2</v>
      </c>
      <c r="G2310">
        <v>80.5</v>
      </c>
      <c r="H2310">
        <v>-0.40993619999999997</v>
      </c>
      <c r="I2310">
        <v>-0.19280949999999999</v>
      </c>
      <c r="J2310">
        <v>-4.2428300000000002E-2</v>
      </c>
      <c r="K2310">
        <v>0.10795299999999999</v>
      </c>
      <c r="L2310">
        <v>0.32507960000000002</v>
      </c>
      <c r="M2310">
        <v>0.28676790000000002</v>
      </c>
      <c r="N2310">
        <v>8.2235799999999998E-2</v>
      </c>
      <c r="O2310">
        <v>164</v>
      </c>
    </row>
    <row r="2311" spans="1:15">
      <c r="A2311" t="s">
        <v>45</v>
      </c>
      <c r="B2311" s="34">
        <v>39993</v>
      </c>
      <c r="C2311">
        <v>6</v>
      </c>
      <c r="D2311">
        <v>1.169</v>
      </c>
      <c r="E2311">
        <v>1.2112229999999999</v>
      </c>
      <c r="F2311">
        <v>-4.2222799999999998E-2</v>
      </c>
      <c r="G2311">
        <v>78.5</v>
      </c>
      <c r="H2311">
        <v>-0.4097307</v>
      </c>
      <c r="I2311">
        <v>-0.1926041</v>
      </c>
      <c r="J2311">
        <v>-4.2222799999999998E-2</v>
      </c>
      <c r="K2311">
        <v>0.1081584</v>
      </c>
      <c r="L2311">
        <v>0.32528499999999999</v>
      </c>
      <c r="M2311">
        <v>0.28676790000000002</v>
      </c>
      <c r="N2311">
        <v>8.2235799999999998E-2</v>
      </c>
      <c r="O2311">
        <v>164</v>
      </c>
    </row>
    <row r="2312" spans="1:15">
      <c r="A2312" t="s">
        <v>45</v>
      </c>
      <c r="B2312" s="34">
        <v>39993</v>
      </c>
      <c r="C2312">
        <v>7</v>
      </c>
      <c r="D2312">
        <v>1.0259229999999999</v>
      </c>
      <c r="E2312">
        <v>1.0916539999999999</v>
      </c>
      <c r="F2312">
        <v>-6.5730899999999995E-2</v>
      </c>
      <c r="G2312">
        <v>80.5</v>
      </c>
      <c r="H2312">
        <v>-0.43323879999999998</v>
      </c>
      <c r="I2312">
        <v>-0.2161122</v>
      </c>
      <c r="J2312">
        <v>-6.5730899999999995E-2</v>
      </c>
      <c r="K2312">
        <v>8.4650299999999998E-2</v>
      </c>
      <c r="L2312">
        <v>0.30177700000000002</v>
      </c>
      <c r="M2312">
        <v>0.28676790000000002</v>
      </c>
      <c r="N2312">
        <v>8.2235799999999998E-2</v>
      </c>
      <c r="O2312">
        <v>164</v>
      </c>
    </row>
    <row r="2313" spans="1:15">
      <c r="A2313" t="s">
        <v>45</v>
      </c>
      <c r="B2313" s="34">
        <v>39993</v>
      </c>
      <c r="C2313">
        <v>8</v>
      </c>
      <c r="D2313">
        <v>1.2801229999999999</v>
      </c>
      <c r="E2313">
        <v>1.4077200000000001</v>
      </c>
      <c r="F2313">
        <v>-0.12759760000000001</v>
      </c>
      <c r="G2313">
        <v>85</v>
      </c>
      <c r="H2313">
        <v>-0.49510549999999998</v>
      </c>
      <c r="I2313">
        <v>-0.27797880000000003</v>
      </c>
      <c r="J2313">
        <v>-0.12759760000000001</v>
      </c>
      <c r="K2313">
        <v>2.27837E-2</v>
      </c>
      <c r="L2313">
        <v>0.23991029999999999</v>
      </c>
      <c r="M2313">
        <v>0.28676790000000002</v>
      </c>
      <c r="N2313">
        <v>8.2235799999999998E-2</v>
      </c>
      <c r="O2313">
        <v>164</v>
      </c>
    </row>
    <row r="2314" spans="1:15">
      <c r="A2314" t="s">
        <v>45</v>
      </c>
      <c r="B2314" s="34">
        <v>39993</v>
      </c>
      <c r="C2314">
        <v>9</v>
      </c>
      <c r="D2314">
        <v>2.0016340000000001</v>
      </c>
      <c r="E2314">
        <v>2.1202200000000002</v>
      </c>
      <c r="F2314">
        <v>-0.118586</v>
      </c>
      <c r="G2314">
        <v>90</v>
      </c>
      <c r="H2314">
        <v>-0.48609390000000002</v>
      </c>
      <c r="I2314">
        <v>-0.26896730000000002</v>
      </c>
      <c r="J2314">
        <v>-0.118586</v>
      </c>
      <c r="K2314">
        <v>3.1795200000000003E-2</v>
      </c>
      <c r="L2314">
        <v>0.2489218</v>
      </c>
      <c r="M2314">
        <v>0.28676790000000002</v>
      </c>
      <c r="N2314">
        <v>8.2235799999999998E-2</v>
      </c>
      <c r="O2314">
        <v>164</v>
      </c>
    </row>
    <row r="2315" spans="1:15">
      <c r="A2315" t="s">
        <v>45</v>
      </c>
      <c r="B2315" s="34">
        <v>39993</v>
      </c>
      <c r="C2315">
        <v>10</v>
      </c>
      <c r="D2315">
        <v>2.5691609999999998</v>
      </c>
      <c r="E2315">
        <v>2.689759</v>
      </c>
      <c r="F2315">
        <v>-0.12059839999999999</v>
      </c>
      <c r="G2315">
        <v>96</v>
      </c>
      <c r="H2315">
        <v>-0.48810629999999999</v>
      </c>
      <c r="I2315">
        <v>-0.27097959999999999</v>
      </c>
      <c r="J2315">
        <v>-0.12059839999999999</v>
      </c>
      <c r="K2315">
        <v>2.9782900000000001E-2</v>
      </c>
      <c r="L2315">
        <v>0.2469095</v>
      </c>
      <c r="M2315">
        <v>0.28676790000000002</v>
      </c>
      <c r="N2315">
        <v>8.2235799999999998E-2</v>
      </c>
      <c r="O2315">
        <v>164</v>
      </c>
    </row>
    <row r="2316" spans="1:15">
      <c r="A2316" t="s">
        <v>45</v>
      </c>
      <c r="B2316" s="34">
        <v>39993</v>
      </c>
      <c r="C2316">
        <v>11</v>
      </c>
      <c r="D2316">
        <v>3.053687</v>
      </c>
      <c r="E2316">
        <v>3.1097410000000001</v>
      </c>
      <c r="F2316">
        <v>-5.6054100000000003E-2</v>
      </c>
      <c r="G2316">
        <v>99.5</v>
      </c>
      <c r="H2316">
        <v>-0.42356199999999999</v>
      </c>
      <c r="I2316">
        <v>-0.20643539999999999</v>
      </c>
      <c r="J2316">
        <v>-5.6054100000000003E-2</v>
      </c>
      <c r="K2316">
        <v>9.43272E-2</v>
      </c>
      <c r="L2316">
        <v>0.3114538</v>
      </c>
      <c r="M2316">
        <v>0.28676790000000002</v>
      </c>
      <c r="N2316">
        <v>8.2235799999999998E-2</v>
      </c>
      <c r="O2316">
        <v>164</v>
      </c>
    </row>
    <row r="2317" spans="1:15">
      <c r="A2317" t="s">
        <v>45</v>
      </c>
      <c r="B2317" s="34">
        <v>39993</v>
      </c>
      <c r="C2317">
        <v>12</v>
      </c>
      <c r="D2317">
        <v>3.2958500000000002</v>
      </c>
      <c r="E2317">
        <v>3.3502869999999998</v>
      </c>
      <c r="F2317">
        <v>-5.44375E-2</v>
      </c>
      <c r="G2317">
        <v>102.5</v>
      </c>
      <c r="H2317">
        <v>-0.42194540000000003</v>
      </c>
      <c r="I2317">
        <v>-0.20481869999999999</v>
      </c>
      <c r="J2317">
        <v>-5.44375E-2</v>
      </c>
      <c r="K2317">
        <v>9.5943799999999996E-2</v>
      </c>
      <c r="L2317">
        <v>0.31307040000000003</v>
      </c>
      <c r="M2317">
        <v>0.28676790000000002</v>
      </c>
      <c r="N2317">
        <v>8.2235799999999998E-2</v>
      </c>
      <c r="O2317">
        <v>164</v>
      </c>
    </row>
    <row r="2318" spans="1:15">
      <c r="A2318" t="s">
        <v>45</v>
      </c>
      <c r="B2318" s="34">
        <v>39993</v>
      </c>
      <c r="C2318">
        <v>13</v>
      </c>
      <c r="D2318">
        <v>3.3267669999999998</v>
      </c>
      <c r="E2318">
        <v>3.3999869999999999</v>
      </c>
      <c r="F2318">
        <v>-7.3220199999999999E-2</v>
      </c>
      <c r="G2318">
        <v>104.5</v>
      </c>
      <c r="H2318">
        <v>-0.44072810000000001</v>
      </c>
      <c r="I2318">
        <v>-0.22360140000000001</v>
      </c>
      <c r="J2318">
        <v>-7.3220199999999999E-2</v>
      </c>
      <c r="K2318">
        <v>7.7161099999999996E-2</v>
      </c>
      <c r="L2318">
        <v>0.29428769999999999</v>
      </c>
      <c r="M2318">
        <v>0.28676790000000002</v>
      </c>
      <c r="N2318">
        <v>8.2235799999999998E-2</v>
      </c>
      <c r="O2318">
        <v>164</v>
      </c>
    </row>
    <row r="2319" spans="1:15">
      <c r="A2319" t="s">
        <v>45</v>
      </c>
      <c r="B2319" s="34">
        <v>39993</v>
      </c>
      <c r="C2319">
        <v>14</v>
      </c>
      <c r="D2319">
        <v>3.3620000000000001</v>
      </c>
      <c r="E2319">
        <v>3.2287509999999999</v>
      </c>
      <c r="F2319">
        <v>0.13324849999999999</v>
      </c>
      <c r="G2319">
        <v>105.5</v>
      </c>
      <c r="H2319">
        <v>-0.23425940000000001</v>
      </c>
      <c r="I2319">
        <v>-1.7132700000000001E-2</v>
      </c>
      <c r="J2319">
        <v>0.13324849999999999</v>
      </c>
      <c r="K2319">
        <v>0.28362979999999999</v>
      </c>
      <c r="L2319">
        <v>0.50075639999999999</v>
      </c>
      <c r="M2319">
        <v>0.28676790000000002</v>
      </c>
      <c r="N2319">
        <v>8.2235799999999998E-2</v>
      </c>
      <c r="O2319">
        <v>164</v>
      </c>
    </row>
    <row r="2320" spans="1:15">
      <c r="A2320" t="s">
        <v>45</v>
      </c>
      <c r="B2320" s="34">
        <v>39993</v>
      </c>
      <c r="C2320">
        <v>15</v>
      </c>
      <c r="D2320">
        <v>3.3708960000000001</v>
      </c>
      <c r="E2320">
        <v>2.8884080000000001</v>
      </c>
      <c r="F2320">
        <v>0.48248740000000001</v>
      </c>
      <c r="G2320">
        <v>107</v>
      </c>
      <c r="H2320">
        <v>0.1149796</v>
      </c>
      <c r="I2320">
        <v>0.33210620000000002</v>
      </c>
      <c r="J2320">
        <v>0.48248740000000001</v>
      </c>
      <c r="K2320">
        <v>0.63286869999999995</v>
      </c>
      <c r="L2320">
        <v>0.84999530000000001</v>
      </c>
      <c r="M2320">
        <v>0.28676790000000002</v>
      </c>
      <c r="N2320">
        <v>8.2235799999999998E-2</v>
      </c>
      <c r="O2320">
        <v>164</v>
      </c>
    </row>
    <row r="2321" spans="1:15">
      <c r="A2321" t="s">
        <v>45</v>
      </c>
      <c r="B2321" s="34">
        <v>39993</v>
      </c>
      <c r="C2321">
        <v>16</v>
      </c>
      <c r="D2321">
        <v>3.2644470000000001</v>
      </c>
      <c r="E2321">
        <v>2.752389</v>
      </c>
      <c r="F2321">
        <v>0.51205780000000001</v>
      </c>
      <c r="G2321">
        <v>107</v>
      </c>
      <c r="H2321">
        <v>0.14455000000000001</v>
      </c>
      <c r="I2321">
        <v>0.36167660000000001</v>
      </c>
      <c r="J2321">
        <v>0.51205780000000001</v>
      </c>
      <c r="K2321">
        <v>0.66243909999999995</v>
      </c>
      <c r="L2321">
        <v>0.87956570000000001</v>
      </c>
      <c r="M2321">
        <v>0.28676790000000002</v>
      </c>
      <c r="N2321">
        <v>8.2235799999999998E-2</v>
      </c>
      <c r="O2321">
        <v>164</v>
      </c>
    </row>
    <row r="2322" spans="1:15">
      <c r="A2322" t="s">
        <v>45</v>
      </c>
      <c r="B2322" s="34">
        <v>39993</v>
      </c>
      <c r="C2322">
        <v>17</v>
      </c>
      <c r="D2322">
        <v>3.0470799999999998</v>
      </c>
      <c r="E2322">
        <v>2.4369689999999999</v>
      </c>
      <c r="F2322">
        <v>0.61011070000000001</v>
      </c>
      <c r="G2322">
        <v>107.5</v>
      </c>
      <c r="H2322">
        <v>0.24260280000000001</v>
      </c>
      <c r="I2322">
        <v>0.45972950000000001</v>
      </c>
      <c r="J2322">
        <v>0.61011070000000001</v>
      </c>
      <c r="K2322">
        <v>0.76049199999999995</v>
      </c>
      <c r="L2322">
        <v>0.9776186</v>
      </c>
      <c r="M2322">
        <v>0.28676790000000002</v>
      </c>
      <c r="N2322">
        <v>8.2235799999999998E-2</v>
      </c>
      <c r="O2322">
        <v>164</v>
      </c>
    </row>
    <row r="2323" spans="1:15">
      <c r="A2323" t="s">
        <v>45</v>
      </c>
      <c r="B2323" s="34">
        <v>39993</v>
      </c>
      <c r="C2323">
        <v>18</v>
      </c>
      <c r="D2323">
        <v>2.8408929999999999</v>
      </c>
      <c r="E2323">
        <v>2.289323</v>
      </c>
      <c r="F2323">
        <v>0.55157029999999996</v>
      </c>
      <c r="G2323">
        <v>108</v>
      </c>
      <c r="H2323">
        <v>0.18406239999999999</v>
      </c>
      <c r="I2323">
        <v>0.40118910000000002</v>
      </c>
      <c r="J2323">
        <v>0.55157029999999996</v>
      </c>
      <c r="K2323">
        <v>0.70195160000000001</v>
      </c>
      <c r="L2323">
        <v>0.91907819999999996</v>
      </c>
      <c r="M2323">
        <v>0.28676790000000002</v>
      </c>
      <c r="N2323">
        <v>8.2235799999999998E-2</v>
      </c>
      <c r="O2323">
        <v>164</v>
      </c>
    </row>
    <row r="2324" spans="1:15">
      <c r="A2324" t="s">
        <v>45</v>
      </c>
      <c r="B2324" s="34">
        <v>39993</v>
      </c>
      <c r="C2324">
        <v>19</v>
      </c>
      <c r="D2324">
        <v>2.6761349999999999</v>
      </c>
      <c r="E2324">
        <v>3.0852020000000002</v>
      </c>
      <c r="F2324">
        <v>-0.40906759999999998</v>
      </c>
      <c r="G2324">
        <v>105.5</v>
      </c>
      <c r="H2324">
        <v>-0.77657549999999997</v>
      </c>
      <c r="I2324">
        <v>-0.55944879999999997</v>
      </c>
      <c r="J2324">
        <v>-0.40906759999999998</v>
      </c>
      <c r="K2324">
        <v>-0.25868639999999998</v>
      </c>
      <c r="L2324">
        <v>-4.1559699999999998E-2</v>
      </c>
      <c r="M2324">
        <v>0.28676790000000002</v>
      </c>
      <c r="N2324">
        <v>8.2235799999999998E-2</v>
      </c>
      <c r="O2324">
        <v>164</v>
      </c>
    </row>
    <row r="2325" spans="1:15">
      <c r="A2325" t="s">
        <v>45</v>
      </c>
      <c r="B2325" s="34">
        <v>39993</v>
      </c>
      <c r="C2325">
        <v>20</v>
      </c>
      <c r="D2325">
        <v>2.3844400000000001</v>
      </c>
      <c r="E2325">
        <v>2.272249</v>
      </c>
      <c r="F2325">
        <v>0.1121906</v>
      </c>
      <c r="G2325">
        <v>101</v>
      </c>
      <c r="H2325">
        <v>-0.25531730000000002</v>
      </c>
      <c r="I2325">
        <v>-3.8190700000000001E-2</v>
      </c>
      <c r="J2325">
        <v>0.1121906</v>
      </c>
      <c r="K2325">
        <v>0.26257180000000002</v>
      </c>
      <c r="L2325">
        <v>0.47969850000000003</v>
      </c>
      <c r="M2325">
        <v>0.28676790000000002</v>
      </c>
      <c r="N2325">
        <v>8.2235799999999998E-2</v>
      </c>
      <c r="O2325">
        <v>164</v>
      </c>
    </row>
    <row r="2326" spans="1:15">
      <c r="A2326" t="s">
        <v>45</v>
      </c>
      <c r="B2326" s="34">
        <v>39993</v>
      </c>
      <c r="C2326">
        <v>21</v>
      </c>
      <c r="D2326">
        <v>2.2964000000000002</v>
      </c>
      <c r="E2326">
        <v>2.2306270000000001</v>
      </c>
      <c r="F2326">
        <v>6.5772999999999998E-2</v>
      </c>
      <c r="G2326">
        <v>96</v>
      </c>
      <c r="H2326">
        <v>-0.30173480000000003</v>
      </c>
      <c r="I2326">
        <v>-8.4608199999999995E-2</v>
      </c>
      <c r="J2326">
        <v>6.5772999999999998E-2</v>
      </c>
      <c r="K2326">
        <v>0.21615429999999999</v>
      </c>
      <c r="L2326">
        <v>0.43328090000000002</v>
      </c>
      <c r="M2326">
        <v>0.28676790000000002</v>
      </c>
      <c r="N2326">
        <v>8.2235799999999998E-2</v>
      </c>
      <c r="O2326">
        <v>164</v>
      </c>
    </row>
    <row r="2327" spans="1:15">
      <c r="A2327" t="s">
        <v>45</v>
      </c>
      <c r="B2327" s="34">
        <v>39993</v>
      </c>
      <c r="C2327">
        <v>22</v>
      </c>
      <c r="D2327">
        <v>2.1402999999999999</v>
      </c>
      <c r="E2327">
        <v>2.113</v>
      </c>
      <c r="F2327">
        <v>2.7299199999999999E-2</v>
      </c>
      <c r="G2327">
        <v>93.5</v>
      </c>
      <c r="H2327">
        <v>-0.34020869999999998</v>
      </c>
      <c r="I2327">
        <v>-0.1230821</v>
      </c>
      <c r="J2327">
        <v>2.7299199999999999E-2</v>
      </c>
      <c r="K2327">
        <v>0.17768039999999999</v>
      </c>
      <c r="L2327">
        <v>0.39480700000000002</v>
      </c>
      <c r="M2327">
        <v>0.28676790000000002</v>
      </c>
      <c r="N2327">
        <v>8.2235799999999998E-2</v>
      </c>
      <c r="O2327">
        <v>164</v>
      </c>
    </row>
    <row r="2328" spans="1:15">
      <c r="A2328" t="s">
        <v>45</v>
      </c>
      <c r="B2328" s="34">
        <v>39993</v>
      </c>
      <c r="C2328">
        <v>23</v>
      </c>
      <c r="D2328">
        <v>1.8178110000000001</v>
      </c>
      <c r="E2328">
        <v>1.776815</v>
      </c>
      <c r="F2328">
        <v>4.0995799999999999E-2</v>
      </c>
      <c r="G2328">
        <v>91.5</v>
      </c>
      <c r="H2328">
        <v>-0.32651210000000003</v>
      </c>
      <c r="I2328">
        <v>-0.10938539999999999</v>
      </c>
      <c r="J2328">
        <v>4.0995799999999999E-2</v>
      </c>
      <c r="K2328">
        <v>0.19137709999999999</v>
      </c>
      <c r="L2328">
        <v>0.40850370000000003</v>
      </c>
      <c r="M2328">
        <v>0.28676790000000002</v>
      </c>
      <c r="N2328">
        <v>8.2235799999999998E-2</v>
      </c>
      <c r="O2328">
        <v>164</v>
      </c>
    </row>
    <row r="2329" spans="1:15">
      <c r="A2329" t="s">
        <v>45</v>
      </c>
      <c r="B2329" s="34">
        <v>39993</v>
      </c>
      <c r="C2329">
        <v>24</v>
      </c>
      <c r="D2329">
        <v>1.490232</v>
      </c>
      <c r="E2329">
        <v>1.524</v>
      </c>
      <c r="F2329">
        <v>-3.3767400000000003E-2</v>
      </c>
      <c r="G2329">
        <v>89</v>
      </c>
      <c r="H2329">
        <v>-0.4012753</v>
      </c>
      <c r="I2329">
        <v>-0.1841487</v>
      </c>
      <c r="J2329">
        <v>-3.3767400000000003E-2</v>
      </c>
      <c r="K2329">
        <v>0.1166138</v>
      </c>
      <c r="L2329">
        <v>0.3337405</v>
      </c>
      <c r="M2329">
        <v>0.28676790000000002</v>
      </c>
      <c r="N2329">
        <v>8.2235799999999998E-2</v>
      </c>
      <c r="O2329">
        <v>164</v>
      </c>
    </row>
    <row r="2330" spans="1:15">
      <c r="A2330" t="s">
        <v>45</v>
      </c>
      <c r="B2330" s="34">
        <v>39994</v>
      </c>
      <c r="C2330">
        <v>1</v>
      </c>
      <c r="D2330">
        <v>1.272853</v>
      </c>
      <c r="E2330">
        <v>1.31429</v>
      </c>
      <c r="F2330">
        <v>-4.14372E-2</v>
      </c>
      <c r="G2330">
        <v>87</v>
      </c>
      <c r="H2330">
        <v>-0.40894510000000001</v>
      </c>
      <c r="I2330">
        <v>-0.1918184</v>
      </c>
      <c r="J2330">
        <v>-4.14372E-2</v>
      </c>
      <c r="K2330">
        <v>0.1089441</v>
      </c>
      <c r="L2330">
        <v>0.32607069999999999</v>
      </c>
      <c r="M2330">
        <v>0.28676790000000002</v>
      </c>
      <c r="N2330">
        <v>8.2235799999999998E-2</v>
      </c>
      <c r="O2330">
        <v>164</v>
      </c>
    </row>
    <row r="2331" spans="1:15">
      <c r="A2331" t="s">
        <v>45</v>
      </c>
      <c r="B2331" s="34">
        <v>39994</v>
      </c>
      <c r="C2331">
        <v>2</v>
      </c>
      <c r="D2331">
        <v>1.2104220000000001</v>
      </c>
      <c r="E2331">
        <v>1.270435</v>
      </c>
      <c r="F2331">
        <v>-6.0012900000000001E-2</v>
      </c>
      <c r="G2331">
        <v>85.5</v>
      </c>
      <c r="H2331">
        <v>-0.42752079999999998</v>
      </c>
      <c r="I2331">
        <v>-0.2103942</v>
      </c>
      <c r="J2331">
        <v>-6.0012900000000001E-2</v>
      </c>
      <c r="K2331">
        <v>9.0368299999999999E-2</v>
      </c>
      <c r="L2331">
        <v>0.30749500000000002</v>
      </c>
      <c r="M2331">
        <v>0.28676790000000002</v>
      </c>
      <c r="N2331">
        <v>8.2235799999999998E-2</v>
      </c>
      <c r="O2331">
        <v>164</v>
      </c>
    </row>
    <row r="2332" spans="1:15">
      <c r="A2332" t="s">
        <v>45</v>
      </c>
      <c r="B2332" s="34">
        <v>39994</v>
      </c>
      <c r="C2332">
        <v>3</v>
      </c>
      <c r="D2332">
        <v>1.1708909999999999</v>
      </c>
      <c r="E2332">
        <v>1.2233940000000001</v>
      </c>
      <c r="F2332">
        <v>-5.2503099999999997E-2</v>
      </c>
      <c r="G2332">
        <v>85</v>
      </c>
      <c r="H2332">
        <v>-0.42001100000000002</v>
      </c>
      <c r="I2332">
        <v>-0.20288439999999999</v>
      </c>
      <c r="J2332">
        <v>-5.2503099999999997E-2</v>
      </c>
      <c r="K2332">
        <v>9.7878099999999996E-2</v>
      </c>
      <c r="L2332">
        <v>0.31500479999999997</v>
      </c>
      <c r="M2332">
        <v>0.28676790000000002</v>
      </c>
      <c r="N2332">
        <v>8.2235799999999998E-2</v>
      </c>
      <c r="O2332">
        <v>164</v>
      </c>
    </row>
    <row r="2333" spans="1:15">
      <c r="A2333" t="s">
        <v>45</v>
      </c>
      <c r="B2333" s="34">
        <v>39994</v>
      </c>
      <c r="C2333">
        <v>4</v>
      </c>
      <c r="D2333">
        <v>1.110549</v>
      </c>
      <c r="E2333">
        <v>1.1862779999999999</v>
      </c>
      <c r="F2333">
        <v>-7.5728799999999999E-2</v>
      </c>
      <c r="G2333">
        <v>83.5</v>
      </c>
      <c r="H2333">
        <v>-0.44323669999999998</v>
      </c>
      <c r="I2333">
        <v>-0.22611010000000001</v>
      </c>
      <c r="J2333">
        <v>-7.5728799999999999E-2</v>
      </c>
      <c r="K2333">
        <v>7.4652399999999994E-2</v>
      </c>
      <c r="L2333">
        <v>0.29177910000000001</v>
      </c>
      <c r="M2333">
        <v>0.28676790000000002</v>
      </c>
      <c r="N2333">
        <v>8.2235799999999998E-2</v>
      </c>
      <c r="O2333">
        <v>164</v>
      </c>
    </row>
    <row r="2334" spans="1:15">
      <c r="A2334" t="s">
        <v>45</v>
      </c>
      <c r="B2334" s="34">
        <v>39994</v>
      </c>
      <c r="C2334">
        <v>5</v>
      </c>
      <c r="D2334">
        <v>1.1167309999999999</v>
      </c>
      <c r="E2334">
        <v>1.2106859999999999</v>
      </c>
      <c r="F2334">
        <v>-9.3955499999999997E-2</v>
      </c>
      <c r="G2334">
        <v>83.5</v>
      </c>
      <c r="H2334">
        <v>-0.46146340000000002</v>
      </c>
      <c r="I2334">
        <v>-0.24433669999999999</v>
      </c>
      <c r="J2334">
        <v>-9.3955499999999997E-2</v>
      </c>
      <c r="K2334">
        <v>5.6425799999999998E-2</v>
      </c>
      <c r="L2334">
        <v>0.27355239999999997</v>
      </c>
      <c r="M2334">
        <v>0.28676790000000002</v>
      </c>
      <c r="N2334">
        <v>8.2235799999999998E-2</v>
      </c>
      <c r="O2334">
        <v>164</v>
      </c>
    </row>
    <row r="2335" spans="1:15">
      <c r="A2335" t="s">
        <v>45</v>
      </c>
      <c r="B2335" s="34">
        <v>39994</v>
      </c>
      <c r="C2335">
        <v>6</v>
      </c>
      <c r="D2335">
        <v>1.1487270000000001</v>
      </c>
      <c r="E2335">
        <v>1.22363</v>
      </c>
      <c r="F2335">
        <v>-7.4902800000000005E-2</v>
      </c>
      <c r="G2335">
        <v>82.5</v>
      </c>
      <c r="H2335">
        <v>-0.44241069999999999</v>
      </c>
      <c r="I2335">
        <v>-0.22528409999999999</v>
      </c>
      <c r="J2335">
        <v>-7.4902800000000005E-2</v>
      </c>
      <c r="K2335">
        <v>7.5478400000000001E-2</v>
      </c>
      <c r="L2335">
        <v>0.29260510000000001</v>
      </c>
      <c r="M2335">
        <v>0.28676790000000002</v>
      </c>
      <c r="N2335">
        <v>8.2235799999999998E-2</v>
      </c>
      <c r="O2335">
        <v>164</v>
      </c>
    </row>
    <row r="2336" spans="1:15">
      <c r="A2336" t="s">
        <v>45</v>
      </c>
      <c r="B2336" s="34">
        <v>39994</v>
      </c>
      <c r="C2336">
        <v>7</v>
      </c>
      <c r="D2336">
        <v>1.0245850000000001</v>
      </c>
      <c r="E2336">
        <v>1.101075</v>
      </c>
      <c r="F2336">
        <v>-7.6490699999999995E-2</v>
      </c>
      <c r="G2336">
        <v>82</v>
      </c>
      <c r="H2336">
        <v>-0.44399860000000002</v>
      </c>
      <c r="I2336">
        <v>-0.22687189999999999</v>
      </c>
      <c r="J2336">
        <v>-7.6490699999999995E-2</v>
      </c>
      <c r="K2336">
        <v>7.3890600000000001E-2</v>
      </c>
      <c r="L2336">
        <v>0.29101719999999998</v>
      </c>
      <c r="M2336">
        <v>0.28676790000000002</v>
      </c>
      <c r="N2336">
        <v>8.2235799999999998E-2</v>
      </c>
      <c r="O2336">
        <v>164</v>
      </c>
    </row>
    <row r="2337" spans="1:15">
      <c r="A2337" t="s">
        <v>45</v>
      </c>
      <c r="B2337" s="34">
        <v>39994</v>
      </c>
      <c r="C2337">
        <v>8</v>
      </c>
      <c r="D2337">
        <v>1.267047</v>
      </c>
      <c r="E2337">
        <v>1.3432059999999999</v>
      </c>
      <c r="F2337">
        <v>-7.6158699999999996E-2</v>
      </c>
      <c r="G2337">
        <v>83</v>
      </c>
      <c r="H2337">
        <v>-0.44366660000000002</v>
      </c>
      <c r="I2337">
        <v>-0.22653999999999999</v>
      </c>
      <c r="J2337">
        <v>-7.6158699999999996E-2</v>
      </c>
      <c r="K2337">
        <v>7.4222499999999997E-2</v>
      </c>
      <c r="L2337">
        <v>0.29134919999999997</v>
      </c>
      <c r="M2337">
        <v>0.28676790000000002</v>
      </c>
      <c r="N2337">
        <v>8.2235799999999998E-2</v>
      </c>
      <c r="O2337">
        <v>164</v>
      </c>
    </row>
    <row r="2338" spans="1:15">
      <c r="A2338" t="s">
        <v>45</v>
      </c>
      <c r="B2338" s="34">
        <v>39994</v>
      </c>
      <c r="C2338">
        <v>9</v>
      </c>
      <c r="D2338">
        <v>1.8861300000000001</v>
      </c>
      <c r="E2338">
        <v>1.8867620000000001</v>
      </c>
      <c r="F2338">
        <v>-6.3250000000000003E-4</v>
      </c>
      <c r="G2338">
        <v>85</v>
      </c>
      <c r="H2338">
        <v>-0.36814039999999998</v>
      </c>
      <c r="I2338">
        <v>-0.1510137</v>
      </c>
      <c r="J2338">
        <v>-6.3250000000000003E-4</v>
      </c>
      <c r="K2338">
        <v>0.14974879999999999</v>
      </c>
      <c r="L2338">
        <v>0.36687540000000002</v>
      </c>
      <c r="M2338">
        <v>0.28676790000000002</v>
      </c>
      <c r="N2338">
        <v>8.2235799999999998E-2</v>
      </c>
      <c r="O2338">
        <v>164</v>
      </c>
    </row>
    <row r="2339" spans="1:15">
      <c r="A2339" t="s">
        <v>45</v>
      </c>
      <c r="B2339" s="34">
        <v>39994</v>
      </c>
      <c r="C2339">
        <v>10</v>
      </c>
      <c r="D2339">
        <v>2.3012030000000001</v>
      </c>
      <c r="E2339">
        <v>2.3058109999999998</v>
      </c>
      <c r="F2339">
        <v>-4.6084000000000003E-3</v>
      </c>
      <c r="G2339">
        <v>87.5</v>
      </c>
      <c r="H2339">
        <v>-0.37211620000000001</v>
      </c>
      <c r="I2339">
        <v>-0.15498960000000001</v>
      </c>
      <c r="J2339">
        <v>-4.6084000000000003E-3</v>
      </c>
      <c r="K2339">
        <v>0.14577290000000001</v>
      </c>
      <c r="L2339">
        <v>0.36289949999999999</v>
      </c>
      <c r="M2339">
        <v>0.28676790000000002</v>
      </c>
      <c r="N2339">
        <v>8.2235799999999998E-2</v>
      </c>
      <c r="O2339">
        <v>164</v>
      </c>
    </row>
    <row r="2340" spans="1:15">
      <c r="A2340" t="s">
        <v>45</v>
      </c>
      <c r="B2340" s="34">
        <v>39994</v>
      </c>
      <c r="C2340">
        <v>11</v>
      </c>
      <c r="D2340">
        <v>2.6654610000000001</v>
      </c>
      <c r="E2340">
        <v>2.6406320000000001</v>
      </c>
      <c r="F2340">
        <v>2.4828900000000001E-2</v>
      </c>
      <c r="G2340">
        <v>90.5</v>
      </c>
      <c r="H2340">
        <v>-0.34267900000000001</v>
      </c>
      <c r="I2340">
        <v>-0.12555240000000001</v>
      </c>
      <c r="J2340">
        <v>2.4828900000000001E-2</v>
      </c>
      <c r="K2340">
        <v>0.17521010000000001</v>
      </c>
      <c r="L2340">
        <v>0.39233679999999999</v>
      </c>
      <c r="M2340">
        <v>0.28676790000000002</v>
      </c>
      <c r="N2340">
        <v>8.2235799999999998E-2</v>
      </c>
      <c r="O2340">
        <v>164</v>
      </c>
    </row>
    <row r="2341" spans="1:15">
      <c r="A2341" t="s">
        <v>45</v>
      </c>
      <c r="B2341" s="34">
        <v>39994</v>
      </c>
      <c r="C2341">
        <v>12</v>
      </c>
      <c r="D2341">
        <v>2.8571819999999999</v>
      </c>
      <c r="E2341">
        <v>2.8692250000000001</v>
      </c>
      <c r="F2341">
        <v>-1.20432E-2</v>
      </c>
      <c r="G2341">
        <v>94</v>
      </c>
      <c r="H2341">
        <v>-0.37955109999999997</v>
      </c>
      <c r="I2341">
        <v>-0.1624244</v>
      </c>
      <c r="J2341">
        <v>-1.20432E-2</v>
      </c>
      <c r="K2341">
        <v>0.13833809999999999</v>
      </c>
      <c r="L2341">
        <v>0.35546470000000002</v>
      </c>
      <c r="M2341">
        <v>0.28676790000000002</v>
      </c>
      <c r="N2341">
        <v>8.2235799999999998E-2</v>
      </c>
      <c r="O2341">
        <v>164</v>
      </c>
    </row>
    <row r="2342" spans="1:15">
      <c r="A2342" t="s">
        <v>45</v>
      </c>
      <c r="B2342" s="34">
        <v>39994</v>
      </c>
      <c r="C2342">
        <v>13</v>
      </c>
      <c r="D2342">
        <v>2.9263659999999998</v>
      </c>
      <c r="E2342">
        <v>2.9164490000000001</v>
      </c>
      <c r="F2342">
        <v>9.9174999999999992E-3</v>
      </c>
      <c r="G2342">
        <v>96.5</v>
      </c>
      <c r="H2342">
        <v>-0.35759039999999997</v>
      </c>
      <c r="I2342">
        <v>-0.1404638</v>
      </c>
      <c r="J2342">
        <v>9.9174999999999992E-3</v>
      </c>
      <c r="K2342">
        <v>0.16029869999999999</v>
      </c>
      <c r="L2342">
        <v>0.37742540000000002</v>
      </c>
      <c r="M2342">
        <v>0.28676790000000002</v>
      </c>
      <c r="N2342">
        <v>8.2235799999999998E-2</v>
      </c>
      <c r="O2342">
        <v>164</v>
      </c>
    </row>
    <row r="2343" spans="1:15">
      <c r="A2343" t="s">
        <v>45</v>
      </c>
      <c r="B2343" s="34">
        <v>39994</v>
      </c>
      <c r="C2343">
        <v>14</v>
      </c>
      <c r="D2343">
        <v>3.0392399999999999</v>
      </c>
      <c r="E2343">
        <v>2.9699629999999999</v>
      </c>
      <c r="F2343">
        <v>6.9277400000000003E-2</v>
      </c>
      <c r="G2343">
        <v>99</v>
      </c>
      <c r="H2343">
        <v>-0.29823050000000001</v>
      </c>
      <c r="I2343">
        <v>-8.1103900000000007E-2</v>
      </c>
      <c r="J2343">
        <v>6.9277400000000003E-2</v>
      </c>
      <c r="K2343">
        <v>0.21965860000000001</v>
      </c>
      <c r="L2343">
        <v>0.43678529999999999</v>
      </c>
      <c r="M2343">
        <v>0.28676790000000002</v>
      </c>
      <c r="N2343">
        <v>8.2235799999999998E-2</v>
      </c>
      <c r="O2343">
        <v>164</v>
      </c>
    </row>
    <row r="2344" spans="1:15">
      <c r="A2344" t="s">
        <v>45</v>
      </c>
      <c r="B2344" s="34">
        <v>39994</v>
      </c>
      <c r="C2344">
        <v>15</v>
      </c>
      <c r="D2344">
        <v>3.0879470000000002</v>
      </c>
      <c r="E2344">
        <v>2.7980209999999999</v>
      </c>
      <c r="F2344">
        <v>0.2899254</v>
      </c>
      <c r="G2344">
        <v>101</v>
      </c>
      <c r="H2344">
        <v>-7.7582499999999999E-2</v>
      </c>
      <c r="I2344">
        <v>0.1395441</v>
      </c>
      <c r="J2344">
        <v>0.2899254</v>
      </c>
      <c r="K2344">
        <v>0.44030659999999999</v>
      </c>
      <c r="L2344">
        <v>0.6574333</v>
      </c>
      <c r="M2344">
        <v>0.28676790000000002</v>
      </c>
      <c r="N2344">
        <v>8.2235799999999998E-2</v>
      </c>
      <c r="O2344">
        <v>164</v>
      </c>
    </row>
    <row r="2345" spans="1:15">
      <c r="A2345" t="s">
        <v>45</v>
      </c>
      <c r="B2345" s="34">
        <v>39994</v>
      </c>
      <c r="C2345">
        <v>16</v>
      </c>
      <c r="D2345">
        <v>3.0621719999999999</v>
      </c>
      <c r="E2345">
        <v>2.6876600000000002</v>
      </c>
      <c r="F2345">
        <v>0.37451200000000001</v>
      </c>
      <c r="G2345">
        <v>102</v>
      </c>
      <c r="H2345">
        <v>7.0042000000000004E-3</v>
      </c>
      <c r="I2345">
        <v>0.22413079999999999</v>
      </c>
      <c r="J2345">
        <v>0.37451200000000001</v>
      </c>
      <c r="K2345">
        <v>0.52489330000000001</v>
      </c>
      <c r="L2345">
        <v>0.74202000000000001</v>
      </c>
      <c r="M2345">
        <v>0.28676790000000002</v>
      </c>
      <c r="N2345">
        <v>8.2235799999999998E-2</v>
      </c>
      <c r="O2345">
        <v>164</v>
      </c>
    </row>
    <row r="2346" spans="1:15">
      <c r="A2346" t="s">
        <v>45</v>
      </c>
      <c r="B2346" s="34">
        <v>39994</v>
      </c>
      <c r="C2346">
        <v>17</v>
      </c>
      <c r="D2346">
        <v>2.9076759999999999</v>
      </c>
      <c r="E2346">
        <v>2.4229569999999998</v>
      </c>
      <c r="F2346">
        <v>0.48471819999999999</v>
      </c>
      <c r="G2346">
        <v>103.5</v>
      </c>
      <c r="H2346">
        <v>0.1172103</v>
      </c>
      <c r="I2346">
        <v>0.334337</v>
      </c>
      <c r="J2346">
        <v>0.48471819999999999</v>
      </c>
      <c r="K2346">
        <v>0.63509950000000004</v>
      </c>
      <c r="L2346">
        <v>0.85222609999999999</v>
      </c>
      <c r="M2346">
        <v>0.28676790000000002</v>
      </c>
      <c r="N2346">
        <v>8.2235799999999998E-2</v>
      </c>
      <c r="O2346">
        <v>164</v>
      </c>
    </row>
    <row r="2347" spans="1:15">
      <c r="A2347" t="s">
        <v>45</v>
      </c>
      <c r="B2347" s="34">
        <v>39994</v>
      </c>
      <c r="C2347">
        <v>18</v>
      </c>
      <c r="D2347">
        <v>2.6936079999999998</v>
      </c>
      <c r="E2347">
        <v>2.2049259999999999</v>
      </c>
      <c r="F2347">
        <v>0.48868240000000002</v>
      </c>
      <c r="G2347">
        <v>103</v>
      </c>
      <c r="H2347">
        <v>0.1211745</v>
      </c>
      <c r="I2347">
        <v>0.33830120000000002</v>
      </c>
      <c r="J2347">
        <v>0.48868240000000002</v>
      </c>
      <c r="K2347">
        <v>0.63906370000000001</v>
      </c>
      <c r="L2347">
        <v>0.85619029999999996</v>
      </c>
      <c r="M2347">
        <v>0.28676790000000002</v>
      </c>
      <c r="N2347">
        <v>8.2235799999999998E-2</v>
      </c>
      <c r="O2347">
        <v>164</v>
      </c>
    </row>
    <row r="2348" spans="1:15">
      <c r="A2348" t="s">
        <v>45</v>
      </c>
      <c r="B2348" s="34">
        <v>39994</v>
      </c>
      <c r="C2348">
        <v>19</v>
      </c>
      <c r="D2348">
        <v>2.5593180000000002</v>
      </c>
      <c r="E2348">
        <v>2.7430289999999999</v>
      </c>
      <c r="F2348">
        <v>-0.1837115</v>
      </c>
      <c r="G2348">
        <v>102.5</v>
      </c>
      <c r="H2348">
        <v>-0.55121940000000003</v>
      </c>
      <c r="I2348">
        <v>-0.33409280000000002</v>
      </c>
      <c r="J2348">
        <v>-0.1837115</v>
      </c>
      <c r="K2348">
        <v>-3.33303E-2</v>
      </c>
      <c r="L2348">
        <v>0.1837963</v>
      </c>
      <c r="M2348">
        <v>0.28676790000000002</v>
      </c>
      <c r="N2348">
        <v>8.2235799999999998E-2</v>
      </c>
      <c r="O2348">
        <v>164</v>
      </c>
    </row>
    <row r="2349" spans="1:15">
      <c r="A2349" t="s">
        <v>45</v>
      </c>
      <c r="B2349" s="34">
        <v>39994</v>
      </c>
      <c r="C2349">
        <v>20</v>
      </c>
      <c r="D2349">
        <v>2.384636</v>
      </c>
      <c r="E2349">
        <v>2.2797559999999999</v>
      </c>
      <c r="F2349">
        <v>0.1048805</v>
      </c>
      <c r="G2349">
        <v>100.5</v>
      </c>
      <c r="H2349">
        <v>-0.26262740000000001</v>
      </c>
      <c r="I2349">
        <v>-4.5500800000000001E-2</v>
      </c>
      <c r="J2349">
        <v>0.1048805</v>
      </c>
      <c r="K2349">
        <v>0.25526169999999998</v>
      </c>
      <c r="L2349">
        <v>0.47238839999999999</v>
      </c>
      <c r="M2349">
        <v>0.28676790000000002</v>
      </c>
      <c r="N2349">
        <v>8.2235799999999998E-2</v>
      </c>
      <c r="O2349">
        <v>164</v>
      </c>
    </row>
    <row r="2350" spans="1:15">
      <c r="A2350" t="s">
        <v>45</v>
      </c>
      <c r="B2350" s="34">
        <v>39994</v>
      </c>
      <c r="C2350">
        <v>21</v>
      </c>
      <c r="D2350">
        <v>2.3355410000000001</v>
      </c>
      <c r="E2350">
        <v>2.2573120000000002</v>
      </c>
      <c r="F2350">
        <v>7.8229599999999996E-2</v>
      </c>
      <c r="G2350">
        <v>97.5</v>
      </c>
      <c r="H2350">
        <v>-0.28927829999999999</v>
      </c>
      <c r="I2350">
        <v>-7.2151599999999996E-2</v>
      </c>
      <c r="J2350">
        <v>7.8229599999999996E-2</v>
      </c>
      <c r="K2350">
        <v>0.22861090000000001</v>
      </c>
      <c r="L2350">
        <v>0.44573750000000001</v>
      </c>
      <c r="M2350">
        <v>0.28676790000000002</v>
      </c>
      <c r="N2350">
        <v>8.2235799999999998E-2</v>
      </c>
      <c r="O2350">
        <v>164</v>
      </c>
    </row>
    <row r="2351" spans="1:15">
      <c r="A2351" t="s">
        <v>45</v>
      </c>
      <c r="B2351" s="34">
        <v>39994</v>
      </c>
      <c r="C2351">
        <v>22</v>
      </c>
      <c r="D2351">
        <v>2.1204390000000002</v>
      </c>
      <c r="E2351">
        <v>2.1008040000000001</v>
      </c>
      <c r="F2351">
        <v>1.96344E-2</v>
      </c>
      <c r="G2351">
        <v>93</v>
      </c>
      <c r="H2351">
        <v>-0.3478734</v>
      </c>
      <c r="I2351">
        <v>-0.1307468</v>
      </c>
      <c r="J2351">
        <v>1.96344E-2</v>
      </c>
      <c r="K2351">
        <v>0.17001569999999999</v>
      </c>
      <c r="L2351">
        <v>0.38714229999999999</v>
      </c>
      <c r="M2351">
        <v>0.28676790000000002</v>
      </c>
      <c r="N2351">
        <v>8.2235799999999998E-2</v>
      </c>
      <c r="O2351">
        <v>164</v>
      </c>
    </row>
    <row r="2352" spans="1:15">
      <c r="A2352" t="s">
        <v>45</v>
      </c>
      <c r="B2352" s="34">
        <v>39994</v>
      </c>
      <c r="C2352">
        <v>23</v>
      </c>
      <c r="D2352">
        <v>1.726097</v>
      </c>
      <c r="E2352">
        <v>1.7162269999999999</v>
      </c>
      <c r="F2352">
        <v>9.8694000000000004E-3</v>
      </c>
      <c r="G2352">
        <v>88</v>
      </c>
      <c r="H2352">
        <v>-0.35763850000000003</v>
      </c>
      <c r="I2352">
        <v>-0.1405119</v>
      </c>
      <c r="J2352">
        <v>9.8694000000000004E-3</v>
      </c>
      <c r="K2352">
        <v>0.16025059999999999</v>
      </c>
      <c r="L2352">
        <v>0.37737730000000003</v>
      </c>
      <c r="M2352">
        <v>0.28676790000000002</v>
      </c>
      <c r="N2352">
        <v>8.2235799999999998E-2</v>
      </c>
      <c r="O2352">
        <v>164</v>
      </c>
    </row>
    <row r="2353" spans="1:15">
      <c r="A2353" t="s">
        <v>45</v>
      </c>
      <c r="B2353" s="34">
        <v>39994</v>
      </c>
      <c r="C2353">
        <v>24</v>
      </c>
      <c r="D2353">
        <v>1.4798290000000001</v>
      </c>
      <c r="E2353">
        <v>1.474772</v>
      </c>
      <c r="F2353">
        <v>5.0572000000000004E-3</v>
      </c>
      <c r="G2353">
        <v>86</v>
      </c>
      <c r="H2353">
        <v>-0.36245070000000001</v>
      </c>
      <c r="I2353">
        <v>-0.14532410000000001</v>
      </c>
      <c r="J2353">
        <v>5.0572000000000004E-3</v>
      </c>
      <c r="K2353">
        <v>0.1554384</v>
      </c>
      <c r="L2353">
        <v>0.37256509999999998</v>
      </c>
      <c r="M2353">
        <v>0.28676790000000002</v>
      </c>
      <c r="N2353">
        <v>8.2235799999999998E-2</v>
      </c>
      <c r="O2353">
        <v>164</v>
      </c>
    </row>
    <row r="2354" spans="1:15">
      <c r="A2354" t="s">
        <v>45</v>
      </c>
      <c r="B2354" s="34">
        <v>40007</v>
      </c>
      <c r="C2354">
        <v>1</v>
      </c>
      <c r="D2354">
        <v>1.357164</v>
      </c>
      <c r="E2354">
        <v>1.360096</v>
      </c>
      <c r="F2354">
        <v>-2.9317000000000002E-3</v>
      </c>
      <c r="G2354">
        <v>81</v>
      </c>
      <c r="H2354">
        <v>-0.37043959999999998</v>
      </c>
      <c r="I2354">
        <v>-0.153313</v>
      </c>
      <c r="J2354">
        <v>-2.9317000000000002E-3</v>
      </c>
      <c r="K2354">
        <v>0.14744950000000001</v>
      </c>
      <c r="L2354">
        <v>0.36457620000000002</v>
      </c>
      <c r="M2354">
        <v>0.28676790000000002</v>
      </c>
      <c r="N2354">
        <v>8.2235799999999998E-2</v>
      </c>
      <c r="O2354">
        <v>164</v>
      </c>
    </row>
    <row r="2355" spans="1:15">
      <c r="A2355" t="s">
        <v>45</v>
      </c>
      <c r="B2355" s="34">
        <v>40007</v>
      </c>
      <c r="C2355">
        <v>2</v>
      </c>
      <c r="D2355">
        <v>1.3080510000000001</v>
      </c>
      <c r="E2355">
        <v>1.291404</v>
      </c>
      <c r="F2355">
        <v>1.6647100000000001E-2</v>
      </c>
      <c r="G2355">
        <v>77.5</v>
      </c>
      <c r="H2355">
        <v>-0.35086070000000003</v>
      </c>
      <c r="I2355">
        <v>-0.13373409999999999</v>
      </c>
      <c r="J2355">
        <v>1.6647100000000001E-2</v>
      </c>
      <c r="K2355">
        <v>0.16702839999999999</v>
      </c>
      <c r="L2355">
        <v>0.38415500000000002</v>
      </c>
      <c r="M2355">
        <v>0.28676790000000002</v>
      </c>
      <c r="N2355">
        <v>8.2235799999999998E-2</v>
      </c>
      <c r="O2355">
        <v>164</v>
      </c>
    </row>
    <row r="2356" spans="1:15">
      <c r="A2356" t="s">
        <v>45</v>
      </c>
      <c r="B2356" s="34">
        <v>40007</v>
      </c>
      <c r="C2356">
        <v>3</v>
      </c>
      <c r="D2356">
        <v>1.2638480000000001</v>
      </c>
      <c r="E2356">
        <v>1.261547</v>
      </c>
      <c r="F2356">
        <v>2.3007000000000001E-3</v>
      </c>
      <c r="G2356">
        <v>75.5</v>
      </c>
      <c r="H2356">
        <v>-0.36520720000000001</v>
      </c>
      <c r="I2356">
        <v>-0.14808060000000001</v>
      </c>
      <c r="J2356">
        <v>2.3007000000000001E-3</v>
      </c>
      <c r="K2356">
        <v>0.15268190000000001</v>
      </c>
      <c r="L2356">
        <v>0.36980859999999999</v>
      </c>
      <c r="M2356">
        <v>0.28676790000000002</v>
      </c>
      <c r="N2356">
        <v>8.2235799999999998E-2</v>
      </c>
      <c r="O2356">
        <v>164</v>
      </c>
    </row>
    <row r="2357" spans="1:15">
      <c r="A2357" t="s">
        <v>45</v>
      </c>
      <c r="B2357" s="34">
        <v>40007</v>
      </c>
      <c r="C2357">
        <v>4</v>
      </c>
      <c r="D2357">
        <v>1.22417</v>
      </c>
      <c r="E2357">
        <v>1.2195689999999999</v>
      </c>
      <c r="F2357">
        <v>4.6008000000000004E-3</v>
      </c>
      <c r="G2357">
        <v>74</v>
      </c>
      <c r="H2357">
        <v>-0.36290709999999998</v>
      </c>
      <c r="I2357">
        <v>-0.1457804</v>
      </c>
      <c r="J2357">
        <v>4.6008000000000004E-3</v>
      </c>
      <c r="K2357">
        <v>0.15498210000000001</v>
      </c>
      <c r="L2357">
        <v>0.37210870000000001</v>
      </c>
      <c r="M2357">
        <v>0.28676790000000002</v>
      </c>
      <c r="N2357">
        <v>8.2235799999999998E-2</v>
      </c>
      <c r="O2357">
        <v>164</v>
      </c>
    </row>
    <row r="2358" spans="1:15">
      <c r="A2358" t="s">
        <v>45</v>
      </c>
      <c r="B2358" s="34">
        <v>40007</v>
      </c>
      <c r="C2358">
        <v>5</v>
      </c>
      <c r="D2358">
        <v>1.219147</v>
      </c>
      <c r="E2358">
        <v>1.214458</v>
      </c>
      <c r="F2358">
        <v>4.6889999999999996E-3</v>
      </c>
      <c r="G2358">
        <v>72</v>
      </c>
      <c r="H2358">
        <v>-0.3628189</v>
      </c>
      <c r="I2358">
        <v>-0.1456923</v>
      </c>
      <c r="J2358">
        <v>4.6889999999999996E-3</v>
      </c>
      <c r="K2358">
        <v>0.15507019999999999</v>
      </c>
      <c r="L2358">
        <v>0.3721969</v>
      </c>
      <c r="M2358">
        <v>0.28676790000000002</v>
      </c>
      <c r="N2358">
        <v>8.2235799999999998E-2</v>
      </c>
      <c r="O2358">
        <v>164</v>
      </c>
    </row>
    <row r="2359" spans="1:15">
      <c r="A2359" t="s">
        <v>45</v>
      </c>
      <c r="B2359" s="34">
        <v>40007</v>
      </c>
      <c r="C2359">
        <v>6</v>
      </c>
      <c r="D2359">
        <v>1.256829</v>
      </c>
      <c r="E2359">
        <v>1.271871</v>
      </c>
      <c r="F2359">
        <v>-1.50417E-2</v>
      </c>
      <c r="G2359">
        <v>70</v>
      </c>
      <c r="H2359">
        <v>-0.38254959999999999</v>
      </c>
      <c r="I2359">
        <v>-0.16542290000000001</v>
      </c>
      <c r="J2359">
        <v>-1.50417E-2</v>
      </c>
      <c r="K2359">
        <v>0.1353396</v>
      </c>
      <c r="L2359">
        <v>0.35246620000000001</v>
      </c>
      <c r="M2359">
        <v>0.28676790000000002</v>
      </c>
      <c r="N2359">
        <v>8.2235799999999998E-2</v>
      </c>
      <c r="O2359">
        <v>164</v>
      </c>
    </row>
    <row r="2360" spans="1:15">
      <c r="A2360" t="s">
        <v>45</v>
      </c>
      <c r="B2360" s="34">
        <v>40007</v>
      </c>
      <c r="C2360">
        <v>7</v>
      </c>
      <c r="D2360">
        <v>1.170623</v>
      </c>
      <c r="E2360">
        <v>1.1615690000000001</v>
      </c>
      <c r="F2360">
        <v>9.0541000000000007E-3</v>
      </c>
      <c r="G2360">
        <v>69</v>
      </c>
      <c r="H2360">
        <v>-0.35845379999999999</v>
      </c>
      <c r="I2360">
        <v>-0.14132719999999999</v>
      </c>
      <c r="J2360">
        <v>9.0541000000000007E-3</v>
      </c>
      <c r="K2360">
        <v>0.1594353</v>
      </c>
      <c r="L2360">
        <v>0.37656200000000001</v>
      </c>
      <c r="M2360">
        <v>0.28676790000000002</v>
      </c>
      <c r="N2360">
        <v>8.2235799999999998E-2</v>
      </c>
      <c r="O2360">
        <v>164</v>
      </c>
    </row>
    <row r="2361" spans="1:15">
      <c r="A2361" t="s">
        <v>45</v>
      </c>
      <c r="B2361" s="34">
        <v>40007</v>
      </c>
      <c r="C2361">
        <v>8</v>
      </c>
      <c r="D2361">
        <v>1.287401</v>
      </c>
      <c r="E2361">
        <v>1.275844</v>
      </c>
      <c r="F2361">
        <v>1.15566E-2</v>
      </c>
      <c r="G2361">
        <v>72</v>
      </c>
      <c r="H2361">
        <v>-0.35595130000000003</v>
      </c>
      <c r="I2361">
        <v>-0.1388247</v>
      </c>
      <c r="J2361">
        <v>1.15566E-2</v>
      </c>
      <c r="K2361">
        <v>0.16193779999999999</v>
      </c>
      <c r="L2361">
        <v>0.37906450000000003</v>
      </c>
      <c r="M2361">
        <v>0.28676790000000002</v>
      </c>
      <c r="N2361">
        <v>8.2235799999999998E-2</v>
      </c>
      <c r="O2361">
        <v>164</v>
      </c>
    </row>
    <row r="2362" spans="1:15">
      <c r="A2362" t="s">
        <v>45</v>
      </c>
      <c r="B2362" s="34">
        <v>40007</v>
      </c>
      <c r="C2362">
        <v>9</v>
      </c>
      <c r="D2362">
        <v>1.8267180000000001</v>
      </c>
      <c r="E2362">
        <v>1.7214229999999999</v>
      </c>
      <c r="F2362">
        <v>0.1052942</v>
      </c>
      <c r="G2362">
        <v>76.5</v>
      </c>
      <c r="H2362">
        <v>-0.26221369999999999</v>
      </c>
      <c r="I2362">
        <v>-4.5087099999999998E-2</v>
      </c>
      <c r="J2362">
        <v>0.1052942</v>
      </c>
      <c r="K2362">
        <v>0.2556754</v>
      </c>
      <c r="L2362">
        <v>0.4728021</v>
      </c>
      <c r="M2362">
        <v>0.28676790000000002</v>
      </c>
      <c r="N2362">
        <v>8.2235799999999998E-2</v>
      </c>
      <c r="O2362">
        <v>164</v>
      </c>
    </row>
    <row r="2363" spans="1:15">
      <c r="A2363" t="s">
        <v>45</v>
      </c>
      <c r="B2363" s="34">
        <v>40007</v>
      </c>
      <c r="C2363">
        <v>10</v>
      </c>
      <c r="D2363">
        <v>2.198169</v>
      </c>
      <c r="E2363">
        <v>2.121721</v>
      </c>
      <c r="F2363">
        <v>7.6447299999999996E-2</v>
      </c>
      <c r="G2363">
        <v>78.5</v>
      </c>
      <c r="H2363">
        <v>-0.2910606</v>
      </c>
      <c r="I2363">
        <v>-7.3933899999999997E-2</v>
      </c>
      <c r="J2363">
        <v>7.6447299999999996E-2</v>
      </c>
      <c r="K2363">
        <v>0.22682859999999999</v>
      </c>
      <c r="L2363">
        <v>0.44395519999999999</v>
      </c>
      <c r="M2363">
        <v>0.28676790000000002</v>
      </c>
      <c r="N2363">
        <v>8.2235799999999998E-2</v>
      </c>
      <c r="O2363">
        <v>164</v>
      </c>
    </row>
    <row r="2364" spans="1:15">
      <c r="A2364" t="s">
        <v>45</v>
      </c>
      <c r="B2364" s="34">
        <v>40007</v>
      </c>
      <c r="C2364">
        <v>11</v>
      </c>
      <c r="D2364">
        <v>2.4920680000000002</v>
      </c>
      <c r="E2364">
        <v>2.4499200000000001</v>
      </c>
      <c r="F2364">
        <v>4.21476E-2</v>
      </c>
      <c r="G2364">
        <v>81.5</v>
      </c>
      <c r="H2364">
        <v>-0.32536029999999999</v>
      </c>
      <c r="I2364">
        <v>-0.1082336</v>
      </c>
      <c r="J2364">
        <v>4.21476E-2</v>
      </c>
      <c r="K2364">
        <v>0.1925289</v>
      </c>
      <c r="L2364">
        <v>0.40965550000000001</v>
      </c>
      <c r="M2364">
        <v>0.28676790000000002</v>
      </c>
      <c r="N2364">
        <v>8.2235799999999998E-2</v>
      </c>
      <c r="O2364">
        <v>164</v>
      </c>
    </row>
    <row r="2365" spans="1:15">
      <c r="A2365" t="s">
        <v>45</v>
      </c>
      <c r="B2365" s="34">
        <v>40007</v>
      </c>
      <c r="C2365">
        <v>12</v>
      </c>
      <c r="D2365">
        <v>2.617883</v>
      </c>
      <c r="E2365">
        <v>2.5655290000000002</v>
      </c>
      <c r="F2365">
        <v>5.2354199999999997E-2</v>
      </c>
      <c r="G2365">
        <v>84.5</v>
      </c>
      <c r="H2365">
        <v>-0.31515369999999998</v>
      </c>
      <c r="I2365">
        <v>-9.8027000000000003E-2</v>
      </c>
      <c r="J2365">
        <v>5.2354199999999997E-2</v>
      </c>
      <c r="K2365">
        <v>0.20273550000000001</v>
      </c>
      <c r="L2365">
        <v>0.41986210000000002</v>
      </c>
      <c r="M2365">
        <v>0.28676790000000002</v>
      </c>
      <c r="N2365">
        <v>8.2235799999999998E-2</v>
      </c>
      <c r="O2365">
        <v>164</v>
      </c>
    </row>
    <row r="2366" spans="1:15">
      <c r="A2366" t="s">
        <v>45</v>
      </c>
      <c r="B2366" s="34">
        <v>40007</v>
      </c>
      <c r="C2366">
        <v>13</v>
      </c>
      <c r="D2366">
        <v>2.7014019999999999</v>
      </c>
      <c r="E2366">
        <v>2.7213639999999999</v>
      </c>
      <c r="F2366">
        <v>-1.99621E-2</v>
      </c>
      <c r="G2366">
        <v>87.5</v>
      </c>
      <c r="H2366">
        <v>-0.38746999999999998</v>
      </c>
      <c r="I2366">
        <v>-0.1703433</v>
      </c>
      <c r="J2366">
        <v>-1.99621E-2</v>
      </c>
      <c r="K2366">
        <v>0.13041920000000001</v>
      </c>
      <c r="L2366">
        <v>0.34754580000000002</v>
      </c>
      <c r="M2366">
        <v>0.28676790000000002</v>
      </c>
      <c r="N2366">
        <v>8.2235799999999998E-2</v>
      </c>
      <c r="O2366">
        <v>164</v>
      </c>
    </row>
    <row r="2367" spans="1:15">
      <c r="A2367" t="s">
        <v>45</v>
      </c>
      <c r="B2367" s="34">
        <v>40007</v>
      </c>
      <c r="C2367">
        <v>14</v>
      </c>
      <c r="D2367">
        <v>2.7909090000000001</v>
      </c>
      <c r="E2367">
        <v>2.9089510000000001</v>
      </c>
      <c r="F2367">
        <v>-0.11804199999999999</v>
      </c>
      <c r="G2367">
        <v>89.5</v>
      </c>
      <c r="H2367">
        <v>-0.48554989999999998</v>
      </c>
      <c r="I2367">
        <v>-0.26842319999999997</v>
      </c>
      <c r="J2367">
        <v>-0.11804199999999999</v>
      </c>
      <c r="K2367">
        <v>3.2339300000000001E-2</v>
      </c>
      <c r="L2367">
        <v>0.24946589999999999</v>
      </c>
      <c r="M2367">
        <v>0.28676790000000002</v>
      </c>
      <c r="N2367">
        <v>8.2235799999999998E-2</v>
      </c>
      <c r="O2367">
        <v>164</v>
      </c>
    </row>
    <row r="2368" spans="1:15">
      <c r="A2368" t="s">
        <v>45</v>
      </c>
      <c r="B2368" s="34">
        <v>40007</v>
      </c>
      <c r="C2368">
        <v>15</v>
      </c>
      <c r="D2368">
        <v>2.8549250000000002</v>
      </c>
      <c r="E2368">
        <v>2.3474309999999998</v>
      </c>
      <c r="F2368">
        <v>0.50749420000000001</v>
      </c>
      <c r="G2368">
        <v>91.5</v>
      </c>
      <c r="H2368">
        <v>0.13998630000000001</v>
      </c>
      <c r="I2368">
        <v>0.35711290000000001</v>
      </c>
      <c r="J2368">
        <v>0.50749420000000001</v>
      </c>
      <c r="K2368">
        <v>0.6578754</v>
      </c>
      <c r="L2368">
        <v>0.87500199999999995</v>
      </c>
      <c r="M2368">
        <v>0.28676790000000002</v>
      </c>
      <c r="N2368">
        <v>8.2235799999999998E-2</v>
      </c>
      <c r="O2368">
        <v>164</v>
      </c>
    </row>
    <row r="2369" spans="1:15">
      <c r="A2369" t="s">
        <v>45</v>
      </c>
      <c r="B2369" s="34">
        <v>40007</v>
      </c>
      <c r="C2369">
        <v>16</v>
      </c>
      <c r="D2369">
        <v>2.8849480000000001</v>
      </c>
      <c r="E2369">
        <v>2.451972</v>
      </c>
      <c r="F2369">
        <v>0.43297639999999998</v>
      </c>
      <c r="G2369">
        <v>93</v>
      </c>
      <c r="H2369">
        <v>6.5468499999999999E-2</v>
      </c>
      <c r="I2369">
        <v>0.28259519999999999</v>
      </c>
      <c r="J2369">
        <v>0.43297639999999998</v>
      </c>
      <c r="K2369">
        <v>0.58335769999999998</v>
      </c>
      <c r="L2369">
        <v>0.80048430000000004</v>
      </c>
      <c r="M2369">
        <v>0.28676790000000002</v>
      </c>
      <c r="N2369">
        <v>8.2235799999999998E-2</v>
      </c>
      <c r="O2369">
        <v>164</v>
      </c>
    </row>
    <row r="2370" spans="1:15">
      <c r="A2370" t="s">
        <v>45</v>
      </c>
      <c r="B2370" s="34">
        <v>40007</v>
      </c>
      <c r="C2370">
        <v>17</v>
      </c>
      <c r="D2370">
        <v>2.7580819999999999</v>
      </c>
      <c r="E2370">
        <v>2.2606419999999998</v>
      </c>
      <c r="F2370">
        <v>0.49743969999999998</v>
      </c>
      <c r="G2370">
        <v>94</v>
      </c>
      <c r="H2370">
        <v>0.12993189999999999</v>
      </c>
      <c r="I2370">
        <v>0.34705849999999999</v>
      </c>
      <c r="J2370">
        <v>0.49743969999999998</v>
      </c>
      <c r="K2370">
        <v>0.64782099999999998</v>
      </c>
      <c r="L2370">
        <v>0.86494760000000004</v>
      </c>
      <c r="M2370">
        <v>0.28676790000000002</v>
      </c>
      <c r="N2370">
        <v>8.2235799999999998E-2</v>
      </c>
      <c r="O2370">
        <v>164</v>
      </c>
    </row>
    <row r="2371" spans="1:15">
      <c r="A2371" t="s">
        <v>45</v>
      </c>
      <c r="B2371" s="34">
        <v>40007</v>
      </c>
      <c r="C2371">
        <v>18</v>
      </c>
      <c r="D2371">
        <v>2.6120139999999998</v>
      </c>
      <c r="E2371">
        <v>2.124082</v>
      </c>
      <c r="F2371">
        <v>0.48793209999999998</v>
      </c>
      <c r="G2371">
        <v>95</v>
      </c>
      <c r="H2371">
        <v>0.1204242</v>
      </c>
      <c r="I2371">
        <v>0.33755079999999998</v>
      </c>
      <c r="J2371">
        <v>0.48793209999999998</v>
      </c>
      <c r="K2371">
        <v>0.63831340000000003</v>
      </c>
      <c r="L2371">
        <v>0.85543999999999998</v>
      </c>
      <c r="M2371">
        <v>0.28676790000000002</v>
      </c>
      <c r="N2371">
        <v>8.2235799999999998E-2</v>
      </c>
      <c r="O2371">
        <v>164</v>
      </c>
    </row>
    <row r="2372" spans="1:15">
      <c r="A2372" t="s">
        <v>45</v>
      </c>
      <c r="B2372" s="34">
        <v>40007</v>
      </c>
      <c r="C2372">
        <v>19</v>
      </c>
      <c r="D2372">
        <v>2.4532940000000001</v>
      </c>
      <c r="E2372">
        <v>3.2185250000000001</v>
      </c>
      <c r="F2372">
        <v>-0.76523149999999995</v>
      </c>
      <c r="G2372">
        <v>95</v>
      </c>
      <c r="H2372">
        <v>-1.1327389999999999</v>
      </c>
      <c r="I2372">
        <v>-0.9156128</v>
      </c>
      <c r="J2372">
        <v>-0.76523149999999995</v>
      </c>
      <c r="K2372">
        <v>-0.61485020000000001</v>
      </c>
      <c r="L2372">
        <v>-0.39772360000000001</v>
      </c>
      <c r="M2372">
        <v>0.28676790000000002</v>
      </c>
      <c r="N2372">
        <v>8.2235799999999998E-2</v>
      </c>
      <c r="O2372">
        <v>164</v>
      </c>
    </row>
    <row r="2373" spans="1:15">
      <c r="A2373" t="s">
        <v>45</v>
      </c>
      <c r="B2373" s="34">
        <v>40007</v>
      </c>
      <c r="C2373">
        <v>20</v>
      </c>
      <c r="D2373">
        <v>2.3895279999999999</v>
      </c>
      <c r="E2373">
        <v>2.4913630000000002</v>
      </c>
      <c r="F2373">
        <v>-0.1018356</v>
      </c>
      <c r="G2373">
        <v>93.5</v>
      </c>
      <c r="H2373">
        <v>-0.46934350000000002</v>
      </c>
      <c r="I2373">
        <v>-0.25221690000000002</v>
      </c>
      <c r="J2373">
        <v>-0.1018356</v>
      </c>
      <c r="K2373">
        <v>4.8545600000000001E-2</v>
      </c>
      <c r="L2373">
        <v>0.26567229999999997</v>
      </c>
      <c r="M2373">
        <v>0.28676790000000002</v>
      </c>
      <c r="N2373">
        <v>8.2235799999999998E-2</v>
      </c>
      <c r="O2373">
        <v>164</v>
      </c>
    </row>
    <row r="2374" spans="1:15">
      <c r="A2374" t="s">
        <v>45</v>
      </c>
      <c r="B2374" s="34">
        <v>40007</v>
      </c>
      <c r="C2374">
        <v>21</v>
      </c>
      <c r="D2374">
        <v>2.3423569999999998</v>
      </c>
      <c r="E2374">
        <v>2.3246199999999999</v>
      </c>
      <c r="F2374">
        <v>1.77363E-2</v>
      </c>
      <c r="G2374">
        <v>91</v>
      </c>
      <c r="H2374">
        <v>-0.34977160000000002</v>
      </c>
      <c r="I2374">
        <v>-0.13264500000000001</v>
      </c>
      <c r="J2374">
        <v>1.77363E-2</v>
      </c>
      <c r="K2374">
        <v>0.1681175</v>
      </c>
      <c r="L2374">
        <v>0.38524419999999998</v>
      </c>
      <c r="M2374">
        <v>0.28676790000000002</v>
      </c>
      <c r="N2374">
        <v>8.2235799999999998E-2</v>
      </c>
      <c r="O2374">
        <v>164</v>
      </c>
    </row>
    <row r="2375" spans="1:15">
      <c r="A2375" t="s">
        <v>45</v>
      </c>
      <c r="B2375" s="34">
        <v>40007</v>
      </c>
      <c r="C2375">
        <v>22</v>
      </c>
      <c r="D2375">
        <v>2.162045</v>
      </c>
      <c r="E2375">
        <v>2.1373920000000002</v>
      </c>
      <c r="F2375">
        <v>2.46533E-2</v>
      </c>
      <c r="G2375">
        <v>88.5</v>
      </c>
      <c r="H2375">
        <v>-0.34285450000000001</v>
      </c>
      <c r="I2375">
        <v>-0.1257279</v>
      </c>
      <c r="J2375">
        <v>2.46533E-2</v>
      </c>
      <c r="K2375">
        <v>0.17503460000000001</v>
      </c>
      <c r="L2375">
        <v>0.39216129999999999</v>
      </c>
      <c r="M2375">
        <v>0.28676790000000002</v>
      </c>
      <c r="N2375">
        <v>8.2235799999999998E-2</v>
      </c>
      <c r="O2375">
        <v>164</v>
      </c>
    </row>
    <row r="2376" spans="1:15">
      <c r="A2376" t="s">
        <v>45</v>
      </c>
      <c r="B2376" s="34">
        <v>40007</v>
      </c>
      <c r="C2376">
        <v>23</v>
      </c>
      <c r="D2376">
        <v>1.8235749999999999</v>
      </c>
      <c r="E2376">
        <v>1.8134129999999999</v>
      </c>
      <c r="F2376">
        <v>1.0162600000000001E-2</v>
      </c>
      <c r="G2376">
        <v>86</v>
      </c>
      <c r="H2376">
        <v>-0.35734529999999998</v>
      </c>
      <c r="I2376">
        <v>-0.1402186</v>
      </c>
      <c r="J2376">
        <v>1.0162600000000001E-2</v>
      </c>
      <c r="K2376">
        <v>0.16054389999999999</v>
      </c>
      <c r="L2376">
        <v>0.37767050000000002</v>
      </c>
      <c r="M2376">
        <v>0.28676790000000002</v>
      </c>
      <c r="N2376">
        <v>8.2235799999999998E-2</v>
      </c>
      <c r="O2376">
        <v>164</v>
      </c>
    </row>
    <row r="2377" spans="1:15">
      <c r="A2377" t="s">
        <v>45</v>
      </c>
      <c r="B2377" s="34">
        <v>40007</v>
      </c>
      <c r="C2377">
        <v>24</v>
      </c>
      <c r="D2377">
        <v>1.5919840000000001</v>
      </c>
      <c r="E2377">
        <v>1.5676159999999999</v>
      </c>
      <c r="F2377">
        <v>2.4367900000000001E-2</v>
      </c>
      <c r="G2377">
        <v>83</v>
      </c>
      <c r="H2377">
        <v>-0.34314</v>
      </c>
      <c r="I2377">
        <v>-0.1260134</v>
      </c>
      <c r="J2377">
        <v>2.4367900000000001E-2</v>
      </c>
      <c r="K2377">
        <v>0.17474909999999999</v>
      </c>
      <c r="L2377">
        <v>0.3918758</v>
      </c>
      <c r="M2377">
        <v>0.28676790000000002</v>
      </c>
      <c r="N2377">
        <v>8.2235799999999998E-2</v>
      </c>
      <c r="O2377">
        <v>164</v>
      </c>
    </row>
    <row r="2378" spans="1:15">
      <c r="A2378" t="s">
        <v>45</v>
      </c>
      <c r="B2378" s="34">
        <v>40008</v>
      </c>
      <c r="C2378">
        <v>1</v>
      </c>
      <c r="D2378">
        <v>1.3560300000000001</v>
      </c>
      <c r="E2378">
        <v>1.3621639999999999</v>
      </c>
      <c r="F2378">
        <v>-6.1342000000000002E-3</v>
      </c>
      <c r="G2378">
        <v>80.5</v>
      </c>
      <c r="H2378">
        <v>-0.37364209999999998</v>
      </c>
      <c r="I2378">
        <v>-0.1565155</v>
      </c>
      <c r="J2378">
        <v>-6.1342000000000002E-3</v>
      </c>
      <c r="K2378">
        <v>0.14424699999999999</v>
      </c>
      <c r="L2378">
        <v>0.36137370000000002</v>
      </c>
      <c r="M2378">
        <v>0.28676790000000002</v>
      </c>
      <c r="N2378">
        <v>8.2235799999999998E-2</v>
      </c>
      <c r="O2378">
        <v>164</v>
      </c>
    </row>
    <row r="2379" spans="1:15">
      <c r="A2379" t="s">
        <v>45</v>
      </c>
      <c r="B2379" s="34">
        <v>40008</v>
      </c>
      <c r="C2379">
        <v>2</v>
      </c>
      <c r="D2379">
        <v>1.312236</v>
      </c>
      <c r="E2379">
        <v>1.3012619999999999</v>
      </c>
      <c r="F2379">
        <v>1.09739E-2</v>
      </c>
      <c r="G2379">
        <v>78</v>
      </c>
      <c r="H2379">
        <v>-0.35653390000000001</v>
      </c>
      <c r="I2379">
        <v>-0.13940730000000001</v>
      </c>
      <c r="J2379">
        <v>1.09739E-2</v>
      </c>
      <c r="K2379">
        <v>0.1613552</v>
      </c>
      <c r="L2379">
        <v>0.37848179999999998</v>
      </c>
      <c r="M2379">
        <v>0.28676790000000002</v>
      </c>
      <c r="N2379">
        <v>8.2235799999999998E-2</v>
      </c>
      <c r="O2379">
        <v>164</v>
      </c>
    </row>
    <row r="2380" spans="1:15">
      <c r="A2380" t="s">
        <v>45</v>
      </c>
      <c r="B2380" s="34">
        <v>40008</v>
      </c>
      <c r="C2380">
        <v>3</v>
      </c>
      <c r="D2380">
        <v>1.2638480000000001</v>
      </c>
      <c r="E2380">
        <v>1.266526</v>
      </c>
      <c r="F2380">
        <v>-2.6784000000000001E-3</v>
      </c>
      <c r="G2380">
        <v>75.5</v>
      </c>
      <c r="H2380">
        <v>-0.37018630000000002</v>
      </c>
      <c r="I2380">
        <v>-0.15305969999999999</v>
      </c>
      <c r="J2380">
        <v>-2.6784000000000001E-3</v>
      </c>
      <c r="K2380">
        <v>0.1477028</v>
      </c>
      <c r="L2380">
        <v>0.36482949999999997</v>
      </c>
      <c r="M2380">
        <v>0.28676790000000002</v>
      </c>
      <c r="N2380">
        <v>8.2235799999999998E-2</v>
      </c>
      <c r="O2380">
        <v>164</v>
      </c>
    </row>
    <row r="2381" spans="1:15">
      <c r="A2381" t="s">
        <v>45</v>
      </c>
      <c r="B2381" s="34">
        <v>40008</v>
      </c>
      <c r="C2381">
        <v>4</v>
      </c>
      <c r="D2381">
        <v>1.21932</v>
      </c>
      <c r="E2381">
        <v>1.2197560000000001</v>
      </c>
      <c r="F2381">
        <v>-4.3560000000000002E-4</v>
      </c>
      <c r="G2381">
        <v>73.5</v>
      </c>
      <c r="H2381">
        <v>-0.36794349999999998</v>
      </c>
      <c r="I2381">
        <v>-0.1508169</v>
      </c>
      <c r="J2381">
        <v>-4.3560000000000002E-4</v>
      </c>
      <c r="K2381">
        <v>0.14994560000000001</v>
      </c>
      <c r="L2381">
        <v>0.36707230000000002</v>
      </c>
      <c r="M2381">
        <v>0.28676790000000002</v>
      </c>
      <c r="N2381">
        <v>8.2235799999999998E-2</v>
      </c>
      <c r="O2381">
        <v>164</v>
      </c>
    </row>
    <row r="2382" spans="1:15">
      <c r="A2382" t="s">
        <v>45</v>
      </c>
      <c r="B2382" s="34">
        <v>40008</v>
      </c>
      <c r="C2382">
        <v>5</v>
      </c>
      <c r="D2382">
        <v>1.2234449999999999</v>
      </c>
      <c r="E2382">
        <v>1.2230380000000001</v>
      </c>
      <c r="F2382">
        <v>4.0709999999999997E-4</v>
      </c>
      <c r="G2382">
        <v>72.5</v>
      </c>
      <c r="H2382">
        <v>-0.3671008</v>
      </c>
      <c r="I2382">
        <v>-0.1499741</v>
      </c>
      <c r="J2382">
        <v>4.0709999999999997E-4</v>
      </c>
      <c r="K2382">
        <v>0.15078839999999999</v>
      </c>
      <c r="L2382">
        <v>0.36791499999999999</v>
      </c>
      <c r="M2382">
        <v>0.28676790000000002</v>
      </c>
      <c r="N2382">
        <v>8.2235799999999998E-2</v>
      </c>
      <c r="O2382">
        <v>164</v>
      </c>
    </row>
    <row r="2383" spans="1:15">
      <c r="A2383" t="s">
        <v>45</v>
      </c>
      <c r="B2383" s="34">
        <v>40008</v>
      </c>
      <c r="C2383">
        <v>6</v>
      </c>
      <c r="D2383">
        <v>1.2695259999999999</v>
      </c>
      <c r="E2383">
        <v>1.290508</v>
      </c>
      <c r="F2383">
        <v>-2.09821E-2</v>
      </c>
      <c r="G2383">
        <v>71</v>
      </c>
      <c r="H2383">
        <v>-0.38849</v>
      </c>
      <c r="I2383">
        <v>-0.1713633</v>
      </c>
      <c r="J2383">
        <v>-2.09821E-2</v>
      </c>
      <c r="K2383">
        <v>0.12939919999999999</v>
      </c>
      <c r="L2383">
        <v>0.34652579999999999</v>
      </c>
      <c r="M2383">
        <v>0.28676790000000002</v>
      </c>
      <c r="N2383">
        <v>8.2235799999999998E-2</v>
      </c>
      <c r="O2383">
        <v>164</v>
      </c>
    </row>
    <row r="2384" spans="1:15">
      <c r="A2384" t="s">
        <v>45</v>
      </c>
      <c r="B2384" s="34">
        <v>40008</v>
      </c>
      <c r="C2384">
        <v>7</v>
      </c>
      <c r="D2384">
        <v>1.152549</v>
      </c>
      <c r="E2384">
        <v>1.175969</v>
      </c>
      <c r="F2384">
        <v>-2.3420699999999999E-2</v>
      </c>
      <c r="G2384">
        <v>73</v>
      </c>
      <c r="H2384">
        <v>-0.39092860000000001</v>
      </c>
      <c r="I2384">
        <v>-0.17380190000000001</v>
      </c>
      <c r="J2384">
        <v>-2.3420699999999999E-2</v>
      </c>
      <c r="K2384">
        <v>0.12696060000000001</v>
      </c>
      <c r="L2384">
        <v>0.34408719999999998</v>
      </c>
      <c r="M2384">
        <v>0.28676790000000002</v>
      </c>
      <c r="N2384">
        <v>8.2235799999999998E-2</v>
      </c>
      <c r="O2384">
        <v>164</v>
      </c>
    </row>
    <row r="2385" spans="1:15">
      <c r="A2385" t="s">
        <v>45</v>
      </c>
      <c r="B2385" s="34">
        <v>40008</v>
      </c>
      <c r="C2385">
        <v>8</v>
      </c>
      <c r="D2385">
        <v>1.3541080000000001</v>
      </c>
      <c r="E2385">
        <v>1.3407610000000001</v>
      </c>
      <c r="F2385">
        <v>1.3347599999999999E-2</v>
      </c>
      <c r="G2385">
        <v>77.5</v>
      </c>
      <c r="H2385">
        <v>-0.35416029999999998</v>
      </c>
      <c r="I2385">
        <v>-0.13703360000000001</v>
      </c>
      <c r="J2385">
        <v>1.3347599999999999E-2</v>
      </c>
      <c r="K2385">
        <v>0.16372890000000001</v>
      </c>
      <c r="L2385">
        <v>0.38085550000000001</v>
      </c>
      <c r="M2385">
        <v>0.28676790000000002</v>
      </c>
      <c r="N2385">
        <v>8.2235799999999998E-2</v>
      </c>
      <c r="O2385">
        <v>164</v>
      </c>
    </row>
    <row r="2386" spans="1:15">
      <c r="A2386" t="s">
        <v>45</v>
      </c>
      <c r="B2386" s="34">
        <v>40008</v>
      </c>
      <c r="C2386">
        <v>9</v>
      </c>
      <c r="D2386">
        <v>1.9848749999999999</v>
      </c>
      <c r="E2386">
        <v>1.9578070000000001</v>
      </c>
      <c r="F2386">
        <v>2.7067600000000001E-2</v>
      </c>
      <c r="G2386">
        <v>83.5</v>
      </c>
      <c r="H2386">
        <v>-0.34044020000000003</v>
      </c>
      <c r="I2386">
        <v>-0.1233136</v>
      </c>
      <c r="J2386">
        <v>2.7067600000000001E-2</v>
      </c>
      <c r="K2386">
        <v>0.17744889999999999</v>
      </c>
      <c r="L2386">
        <v>0.39457550000000002</v>
      </c>
      <c r="M2386">
        <v>0.28676790000000002</v>
      </c>
      <c r="N2386">
        <v>8.2235799999999998E-2</v>
      </c>
      <c r="O2386">
        <v>164</v>
      </c>
    </row>
    <row r="2387" spans="1:15">
      <c r="A2387" t="s">
        <v>45</v>
      </c>
      <c r="B2387" s="34">
        <v>40008</v>
      </c>
      <c r="C2387">
        <v>10</v>
      </c>
      <c r="D2387">
        <v>2.4009140000000002</v>
      </c>
      <c r="E2387">
        <v>2.3891279999999999</v>
      </c>
      <c r="F2387">
        <v>1.1786E-2</v>
      </c>
      <c r="G2387">
        <v>86</v>
      </c>
      <c r="H2387">
        <v>-0.35572189999999998</v>
      </c>
      <c r="I2387">
        <v>-0.1385953</v>
      </c>
      <c r="J2387">
        <v>1.1786E-2</v>
      </c>
      <c r="K2387">
        <v>0.16216720000000001</v>
      </c>
      <c r="L2387">
        <v>0.37929390000000002</v>
      </c>
      <c r="M2387">
        <v>0.28676790000000002</v>
      </c>
      <c r="N2387">
        <v>8.2235799999999998E-2</v>
      </c>
      <c r="O2387">
        <v>164</v>
      </c>
    </row>
    <row r="2388" spans="1:15">
      <c r="A2388" t="s">
        <v>45</v>
      </c>
      <c r="B2388" s="34">
        <v>40008</v>
      </c>
      <c r="C2388">
        <v>11</v>
      </c>
      <c r="D2388">
        <v>2.7652359999999998</v>
      </c>
      <c r="E2388">
        <v>2.7354059999999998</v>
      </c>
      <c r="F2388">
        <v>2.9830700000000002E-2</v>
      </c>
      <c r="G2388">
        <v>89.5</v>
      </c>
      <c r="H2388">
        <v>-0.33767720000000001</v>
      </c>
      <c r="I2388">
        <v>-0.12055059999999999</v>
      </c>
      <c r="J2388">
        <v>2.9830700000000002E-2</v>
      </c>
      <c r="K2388">
        <v>0.18021190000000001</v>
      </c>
      <c r="L2388">
        <v>0.39733859999999999</v>
      </c>
      <c r="M2388">
        <v>0.28676790000000002</v>
      </c>
      <c r="N2388">
        <v>8.2235799999999998E-2</v>
      </c>
      <c r="O2388">
        <v>164</v>
      </c>
    </row>
    <row r="2389" spans="1:15">
      <c r="A2389" t="s">
        <v>45</v>
      </c>
      <c r="B2389" s="34">
        <v>40008</v>
      </c>
      <c r="C2389">
        <v>12</v>
      </c>
      <c r="D2389">
        <v>2.9268290000000001</v>
      </c>
      <c r="E2389">
        <v>2.929945</v>
      </c>
      <c r="F2389">
        <v>-3.1155000000000002E-3</v>
      </c>
      <c r="G2389">
        <v>92.5</v>
      </c>
      <c r="H2389">
        <v>-0.37062339999999999</v>
      </c>
      <c r="I2389">
        <v>-0.15349670000000001</v>
      </c>
      <c r="J2389">
        <v>-3.1155000000000002E-3</v>
      </c>
      <c r="K2389">
        <v>0.1472658</v>
      </c>
      <c r="L2389">
        <v>0.36439240000000001</v>
      </c>
      <c r="M2389">
        <v>0.28676790000000002</v>
      </c>
      <c r="N2389">
        <v>8.2235799999999998E-2</v>
      </c>
      <c r="O2389">
        <v>164</v>
      </c>
    </row>
    <row r="2390" spans="1:15">
      <c r="A2390" t="s">
        <v>45</v>
      </c>
      <c r="B2390" s="34">
        <v>40008</v>
      </c>
      <c r="C2390">
        <v>13</v>
      </c>
      <c r="D2390">
        <v>2.9758589999999998</v>
      </c>
      <c r="E2390">
        <v>2.961427</v>
      </c>
      <c r="F2390">
        <v>1.44317E-2</v>
      </c>
      <c r="G2390">
        <v>94.5</v>
      </c>
      <c r="H2390">
        <v>-0.35307620000000001</v>
      </c>
      <c r="I2390">
        <v>-0.1359496</v>
      </c>
      <c r="J2390">
        <v>1.44317E-2</v>
      </c>
      <c r="K2390">
        <v>0.16481290000000001</v>
      </c>
      <c r="L2390">
        <v>0.38193949999999999</v>
      </c>
      <c r="M2390">
        <v>0.28676790000000002</v>
      </c>
      <c r="N2390">
        <v>8.2235799999999998E-2</v>
      </c>
      <c r="O2390">
        <v>164</v>
      </c>
    </row>
    <row r="2391" spans="1:15">
      <c r="A2391" t="s">
        <v>45</v>
      </c>
      <c r="B2391" s="34">
        <v>40008</v>
      </c>
      <c r="C2391">
        <v>14</v>
      </c>
      <c r="D2391">
        <v>3.0226419999999998</v>
      </c>
      <c r="E2391">
        <v>3.0095559999999999</v>
      </c>
      <c r="F2391">
        <v>1.30863E-2</v>
      </c>
      <c r="G2391">
        <v>95.5</v>
      </c>
      <c r="H2391">
        <v>-0.3544216</v>
      </c>
      <c r="I2391">
        <v>-0.137295</v>
      </c>
      <c r="J2391">
        <v>1.30863E-2</v>
      </c>
      <c r="K2391">
        <v>0.16346749999999999</v>
      </c>
      <c r="L2391">
        <v>0.38059409999999999</v>
      </c>
      <c r="M2391">
        <v>0.28676790000000002</v>
      </c>
      <c r="N2391">
        <v>8.2235799999999998E-2</v>
      </c>
      <c r="O2391">
        <v>164</v>
      </c>
    </row>
    <row r="2392" spans="1:15">
      <c r="A2392" t="s">
        <v>45</v>
      </c>
      <c r="B2392" s="34">
        <v>40008</v>
      </c>
      <c r="C2392">
        <v>15</v>
      </c>
      <c r="D2392">
        <v>3.0385589999999998</v>
      </c>
      <c r="E2392">
        <v>2.6565729999999999</v>
      </c>
      <c r="F2392">
        <v>0.3819861</v>
      </c>
      <c r="G2392">
        <v>96.5</v>
      </c>
      <c r="H2392">
        <v>1.44782E-2</v>
      </c>
      <c r="I2392">
        <v>0.2316049</v>
      </c>
      <c r="J2392">
        <v>0.3819861</v>
      </c>
      <c r="K2392">
        <v>0.53236729999999999</v>
      </c>
      <c r="L2392">
        <v>0.74949399999999999</v>
      </c>
      <c r="M2392">
        <v>0.28676790000000002</v>
      </c>
      <c r="N2392">
        <v>8.2235799999999998E-2</v>
      </c>
      <c r="O2392">
        <v>164</v>
      </c>
    </row>
    <row r="2393" spans="1:15">
      <c r="A2393" t="s">
        <v>45</v>
      </c>
      <c r="B2393" s="34">
        <v>40008</v>
      </c>
      <c r="C2393">
        <v>16</v>
      </c>
      <c r="D2393">
        <v>3.069207</v>
      </c>
      <c r="E2393">
        <v>2.6318030000000001</v>
      </c>
      <c r="F2393">
        <v>0.43740380000000001</v>
      </c>
      <c r="G2393">
        <v>98.5</v>
      </c>
      <c r="H2393">
        <v>6.9895899999999997E-2</v>
      </c>
      <c r="I2393">
        <v>0.28702260000000002</v>
      </c>
      <c r="J2393">
        <v>0.43740380000000001</v>
      </c>
      <c r="K2393">
        <v>0.58778509999999995</v>
      </c>
      <c r="L2393">
        <v>0.80491170000000001</v>
      </c>
      <c r="M2393">
        <v>0.28676790000000002</v>
      </c>
      <c r="N2393">
        <v>8.2235799999999998E-2</v>
      </c>
      <c r="O2393">
        <v>164</v>
      </c>
    </row>
    <row r="2394" spans="1:15">
      <c r="A2394" t="s">
        <v>45</v>
      </c>
      <c r="B2394" s="34">
        <v>40008</v>
      </c>
      <c r="C2394">
        <v>17</v>
      </c>
      <c r="D2394">
        <v>2.9174000000000002</v>
      </c>
      <c r="E2394">
        <v>2.3863129999999999</v>
      </c>
      <c r="F2394">
        <v>0.53108619999999995</v>
      </c>
      <c r="G2394">
        <v>99.5</v>
      </c>
      <c r="H2394">
        <v>0.16357830000000001</v>
      </c>
      <c r="I2394">
        <v>0.38070500000000002</v>
      </c>
      <c r="J2394">
        <v>0.53108619999999995</v>
      </c>
      <c r="K2394">
        <v>0.6814675</v>
      </c>
      <c r="L2394">
        <v>0.89859409999999995</v>
      </c>
      <c r="M2394">
        <v>0.28676790000000002</v>
      </c>
      <c r="N2394">
        <v>8.2235799999999998E-2</v>
      </c>
      <c r="O2394">
        <v>164</v>
      </c>
    </row>
    <row r="2395" spans="1:15">
      <c r="A2395" t="s">
        <v>45</v>
      </c>
      <c r="B2395" s="34">
        <v>40008</v>
      </c>
      <c r="C2395">
        <v>18</v>
      </c>
      <c r="D2395">
        <v>2.7470819999999998</v>
      </c>
      <c r="E2395">
        <v>2.1884739999999998</v>
      </c>
      <c r="F2395">
        <v>0.55860790000000005</v>
      </c>
      <c r="G2395">
        <v>100</v>
      </c>
      <c r="H2395">
        <v>0.19109999999999999</v>
      </c>
      <c r="I2395">
        <v>0.4082267</v>
      </c>
      <c r="J2395">
        <v>0.55860790000000005</v>
      </c>
      <c r="K2395">
        <v>0.70898919999999999</v>
      </c>
      <c r="L2395">
        <v>0.92611580000000004</v>
      </c>
      <c r="M2395">
        <v>0.28676790000000002</v>
      </c>
      <c r="N2395">
        <v>8.2235799999999998E-2</v>
      </c>
      <c r="O2395">
        <v>164</v>
      </c>
    </row>
    <row r="2396" spans="1:15">
      <c r="A2396" t="s">
        <v>45</v>
      </c>
      <c r="B2396" s="34">
        <v>40008</v>
      </c>
      <c r="C2396">
        <v>19</v>
      </c>
      <c r="D2396">
        <v>2.5982919999999998</v>
      </c>
      <c r="E2396">
        <v>2.686814</v>
      </c>
      <c r="F2396">
        <v>-8.8521600000000006E-2</v>
      </c>
      <c r="G2396">
        <v>100</v>
      </c>
      <c r="H2396">
        <v>-0.45602949999999998</v>
      </c>
      <c r="I2396">
        <v>-0.2389029</v>
      </c>
      <c r="J2396">
        <v>-8.8521600000000006E-2</v>
      </c>
      <c r="K2396">
        <v>6.1859600000000001E-2</v>
      </c>
      <c r="L2396">
        <v>0.27898630000000002</v>
      </c>
      <c r="M2396">
        <v>0.28676790000000002</v>
      </c>
      <c r="N2396">
        <v>8.2235799999999998E-2</v>
      </c>
      <c r="O2396">
        <v>164</v>
      </c>
    </row>
    <row r="2397" spans="1:15">
      <c r="A2397" t="s">
        <v>45</v>
      </c>
      <c r="B2397" s="34">
        <v>40008</v>
      </c>
      <c r="C2397">
        <v>20</v>
      </c>
      <c r="D2397">
        <v>2.478974</v>
      </c>
      <c r="E2397">
        <v>2.400471</v>
      </c>
      <c r="F2397">
        <v>7.85029E-2</v>
      </c>
      <c r="G2397">
        <v>98.5</v>
      </c>
      <c r="H2397">
        <v>-0.28900500000000001</v>
      </c>
      <c r="I2397">
        <v>-7.1878399999999995E-2</v>
      </c>
      <c r="J2397">
        <v>7.85029E-2</v>
      </c>
      <c r="K2397">
        <v>0.22888410000000001</v>
      </c>
      <c r="L2397">
        <v>0.44601069999999998</v>
      </c>
      <c r="M2397">
        <v>0.28676790000000002</v>
      </c>
      <c r="N2397">
        <v>8.2235799999999998E-2</v>
      </c>
      <c r="O2397">
        <v>164</v>
      </c>
    </row>
    <row r="2398" spans="1:15">
      <c r="A2398" t="s">
        <v>45</v>
      </c>
      <c r="B2398" s="34">
        <v>40008</v>
      </c>
      <c r="C2398">
        <v>21</v>
      </c>
      <c r="D2398">
        <v>2.431473</v>
      </c>
      <c r="E2398">
        <v>2.3761800000000002</v>
      </c>
      <c r="F2398">
        <v>5.5292300000000003E-2</v>
      </c>
      <c r="G2398">
        <v>95.5</v>
      </c>
      <c r="H2398">
        <v>-0.31221559999999998</v>
      </c>
      <c r="I2398">
        <v>-9.5088900000000004E-2</v>
      </c>
      <c r="J2398">
        <v>5.5292300000000003E-2</v>
      </c>
      <c r="K2398">
        <v>0.20567360000000001</v>
      </c>
      <c r="L2398">
        <v>0.42280020000000001</v>
      </c>
      <c r="M2398">
        <v>0.28676790000000002</v>
      </c>
      <c r="N2398">
        <v>8.2235799999999998E-2</v>
      </c>
      <c r="O2398">
        <v>164</v>
      </c>
    </row>
    <row r="2399" spans="1:15">
      <c r="A2399" t="s">
        <v>45</v>
      </c>
      <c r="B2399" s="34">
        <v>40008</v>
      </c>
      <c r="C2399">
        <v>22</v>
      </c>
      <c r="D2399">
        <v>2.2282890000000002</v>
      </c>
      <c r="E2399">
        <v>2.2134839999999998</v>
      </c>
      <c r="F2399">
        <v>1.48056E-2</v>
      </c>
      <c r="G2399">
        <v>91.5</v>
      </c>
      <c r="H2399">
        <v>-0.35270230000000002</v>
      </c>
      <c r="I2399">
        <v>-0.13557569999999999</v>
      </c>
      <c r="J2399">
        <v>1.48056E-2</v>
      </c>
      <c r="K2399">
        <v>0.1651869</v>
      </c>
      <c r="L2399">
        <v>0.38231349999999997</v>
      </c>
      <c r="M2399">
        <v>0.28676790000000002</v>
      </c>
      <c r="N2399">
        <v>8.2235799999999998E-2</v>
      </c>
      <c r="O2399">
        <v>164</v>
      </c>
    </row>
    <row r="2400" spans="1:15">
      <c r="A2400" t="s">
        <v>45</v>
      </c>
      <c r="B2400" s="34">
        <v>40008</v>
      </c>
      <c r="C2400">
        <v>23</v>
      </c>
      <c r="D2400">
        <v>1.882617</v>
      </c>
      <c r="E2400">
        <v>1.8704099999999999</v>
      </c>
      <c r="F2400">
        <v>1.22062E-2</v>
      </c>
      <c r="G2400">
        <v>88.5</v>
      </c>
      <c r="H2400">
        <v>-0.3553016</v>
      </c>
      <c r="I2400">
        <v>-0.13817499999999999</v>
      </c>
      <c r="J2400">
        <v>1.22062E-2</v>
      </c>
      <c r="K2400">
        <v>0.1625875</v>
      </c>
      <c r="L2400">
        <v>0.3797141</v>
      </c>
      <c r="M2400">
        <v>0.28676790000000002</v>
      </c>
      <c r="N2400">
        <v>8.2235799999999998E-2</v>
      </c>
      <c r="O2400">
        <v>164</v>
      </c>
    </row>
    <row r="2401" spans="1:15">
      <c r="A2401" t="s">
        <v>45</v>
      </c>
      <c r="B2401" s="34">
        <v>40008</v>
      </c>
      <c r="C2401">
        <v>24</v>
      </c>
      <c r="D2401">
        <v>1.6097520000000001</v>
      </c>
      <c r="E2401">
        <v>1.6099479999999999</v>
      </c>
      <c r="F2401">
        <v>-1.9680000000000001E-4</v>
      </c>
      <c r="G2401">
        <v>86.5</v>
      </c>
      <c r="H2401">
        <v>-0.3677047</v>
      </c>
      <c r="I2401">
        <v>-0.15057799999999999</v>
      </c>
      <c r="J2401">
        <v>-1.9680000000000001E-4</v>
      </c>
      <c r="K2401">
        <v>0.1501845</v>
      </c>
      <c r="L2401">
        <v>0.3673111</v>
      </c>
      <c r="M2401">
        <v>0.28676790000000002</v>
      </c>
      <c r="N2401">
        <v>8.2235799999999998E-2</v>
      </c>
      <c r="O2401">
        <v>164</v>
      </c>
    </row>
    <row r="2402" spans="1:15">
      <c r="A2402" t="s">
        <v>45</v>
      </c>
      <c r="B2402" s="34">
        <v>40010</v>
      </c>
      <c r="C2402">
        <v>1</v>
      </c>
      <c r="D2402">
        <v>1.0350889999999999</v>
      </c>
      <c r="E2402">
        <v>1.05176</v>
      </c>
      <c r="F2402">
        <v>-1.66713E-2</v>
      </c>
      <c r="G2402">
        <v>85.5</v>
      </c>
      <c r="H2402">
        <v>-0.40569559999999999</v>
      </c>
      <c r="I2402">
        <v>-0.17585690000000001</v>
      </c>
      <c r="J2402">
        <v>-1.66713E-2</v>
      </c>
      <c r="K2402">
        <v>0.14251420000000001</v>
      </c>
      <c r="L2402">
        <v>0.37235289999999999</v>
      </c>
      <c r="M2402">
        <v>0.30355720000000003</v>
      </c>
      <c r="N2402">
        <v>9.2147000000000007E-2</v>
      </c>
      <c r="O2402">
        <v>151</v>
      </c>
    </row>
    <row r="2403" spans="1:15">
      <c r="A2403" t="s">
        <v>45</v>
      </c>
      <c r="B2403" s="34">
        <v>40010</v>
      </c>
      <c r="C2403">
        <v>2</v>
      </c>
      <c r="D2403">
        <v>0.99243340000000002</v>
      </c>
      <c r="E2403">
        <v>1.0127170000000001</v>
      </c>
      <c r="F2403">
        <v>-2.0283499999999999E-2</v>
      </c>
      <c r="G2403">
        <v>83.5</v>
      </c>
      <c r="H2403">
        <v>-0.4093078</v>
      </c>
      <c r="I2403">
        <v>-0.17946909999999999</v>
      </c>
      <c r="J2403">
        <v>-2.0283499999999999E-2</v>
      </c>
      <c r="K2403">
        <v>0.1389021</v>
      </c>
      <c r="L2403">
        <v>0.36874079999999998</v>
      </c>
      <c r="M2403">
        <v>0.30355720000000003</v>
      </c>
      <c r="N2403">
        <v>9.2147000000000007E-2</v>
      </c>
      <c r="O2403">
        <v>151</v>
      </c>
    </row>
    <row r="2404" spans="1:15">
      <c r="A2404" t="s">
        <v>45</v>
      </c>
      <c r="B2404" s="34">
        <v>40010</v>
      </c>
      <c r="C2404">
        <v>3</v>
      </c>
      <c r="D2404">
        <v>0.97133829999999999</v>
      </c>
      <c r="E2404">
        <v>0.99103859999999999</v>
      </c>
      <c r="F2404">
        <v>-1.97003E-2</v>
      </c>
      <c r="G2404">
        <v>83</v>
      </c>
      <c r="H2404">
        <v>-0.40872449999999999</v>
      </c>
      <c r="I2404">
        <v>-0.17888589999999999</v>
      </c>
      <c r="J2404">
        <v>-1.97003E-2</v>
      </c>
      <c r="K2404">
        <v>0.13948530000000001</v>
      </c>
      <c r="L2404">
        <v>0.36932399999999999</v>
      </c>
      <c r="M2404">
        <v>0.30355720000000003</v>
      </c>
      <c r="N2404">
        <v>9.2147000000000007E-2</v>
      </c>
      <c r="O2404">
        <v>151</v>
      </c>
    </row>
    <row r="2405" spans="1:15">
      <c r="A2405" t="s">
        <v>45</v>
      </c>
      <c r="B2405" s="34">
        <v>40010</v>
      </c>
      <c r="C2405">
        <v>4</v>
      </c>
      <c r="D2405">
        <v>0.93436660000000005</v>
      </c>
      <c r="E2405">
        <v>0.96707880000000002</v>
      </c>
      <c r="F2405">
        <v>-3.2712199999999997E-2</v>
      </c>
      <c r="G2405">
        <v>81</v>
      </c>
      <c r="H2405">
        <v>-0.42173650000000001</v>
      </c>
      <c r="I2405">
        <v>-0.19189780000000001</v>
      </c>
      <c r="J2405">
        <v>-3.2712199999999997E-2</v>
      </c>
      <c r="K2405">
        <v>0.12647330000000001</v>
      </c>
      <c r="L2405">
        <v>0.35631200000000002</v>
      </c>
      <c r="M2405">
        <v>0.30355720000000003</v>
      </c>
      <c r="N2405">
        <v>9.2147000000000007E-2</v>
      </c>
      <c r="O2405">
        <v>151</v>
      </c>
    </row>
    <row r="2406" spans="1:15">
      <c r="A2406" t="s">
        <v>45</v>
      </c>
      <c r="B2406" s="34">
        <v>40010</v>
      </c>
      <c r="C2406">
        <v>5</v>
      </c>
      <c r="D2406">
        <v>0.95496840000000005</v>
      </c>
      <c r="E2406">
        <v>0.98557130000000004</v>
      </c>
      <c r="F2406">
        <v>-3.0602899999999999E-2</v>
      </c>
      <c r="G2406">
        <v>79</v>
      </c>
      <c r="H2406">
        <v>-0.41962719999999998</v>
      </c>
      <c r="I2406">
        <v>-0.1897885</v>
      </c>
      <c r="J2406">
        <v>-3.0602899999999999E-2</v>
      </c>
      <c r="K2406">
        <v>0.12858269999999999</v>
      </c>
      <c r="L2406">
        <v>0.3584214</v>
      </c>
      <c r="M2406">
        <v>0.30355720000000003</v>
      </c>
      <c r="N2406">
        <v>9.2147000000000007E-2</v>
      </c>
      <c r="O2406">
        <v>151</v>
      </c>
    </row>
    <row r="2407" spans="1:15">
      <c r="A2407" t="s">
        <v>45</v>
      </c>
      <c r="B2407" s="34">
        <v>40010</v>
      </c>
      <c r="C2407">
        <v>6</v>
      </c>
      <c r="D2407">
        <v>0.97278310000000001</v>
      </c>
      <c r="E2407">
        <v>0.99308450000000004</v>
      </c>
      <c r="F2407">
        <v>-2.0301400000000001E-2</v>
      </c>
      <c r="G2407">
        <v>77.5</v>
      </c>
      <c r="H2407">
        <v>-0.40932570000000001</v>
      </c>
      <c r="I2407">
        <v>-0.17948700000000001</v>
      </c>
      <c r="J2407">
        <v>-2.0301400000000001E-2</v>
      </c>
      <c r="K2407">
        <v>0.13888420000000001</v>
      </c>
      <c r="L2407">
        <v>0.36872290000000002</v>
      </c>
      <c r="M2407">
        <v>0.30355720000000003</v>
      </c>
      <c r="N2407">
        <v>9.2147000000000007E-2</v>
      </c>
      <c r="O2407">
        <v>151</v>
      </c>
    </row>
    <row r="2408" spans="1:15">
      <c r="A2408" t="s">
        <v>45</v>
      </c>
      <c r="B2408" s="34">
        <v>40010</v>
      </c>
      <c r="C2408">
        <v>7</v>
      </c>
      <c r="D2408">
        <v>0.77581849999999997</v>
      </c>
      <c r="E2408">
        <v>0.80222830000000001</v>
      </c>
      <c r="F2408">
        <v>-2.6409800000000001E-2</v>
      </c>
      <c r="G2408">
        <v>78</v>
      </c>
      <c r="H2408">
        <v>-0.41543409999999997</v>
      </c>
      <c r="I2408">
        <v>-0.18559539999999999</v>
      </c>
      <c r="J2408">
        <v>-2.6409800000000001E-2</v>
      </c>
      <c r="K2408">
        <v>0.1327757</v>
      </c>
      <c r="L2408">
        <v>0.3626144</v>
      </c>
      <c r="M2408">
        <v>0.30355720000000003</v>
      </c>
      <c r="N2408">
        <v>9.2147000000000007E-2</v>
      </c>
      <c r="O2408">
        <v>151</v>
      </c>
    </row>
    <row r="2409" spans="1:15">
      <c r="A2409" t="s">
        <v>45</v>
      </c>
      <c r="B2409" s="34">
        <v>40010</v>
      </c>
      <c r="C2409">
        <v>8</v>
      </c>
      <c r="D2409">
        <v>0.92111100000000001</v>
      </c>
      <c r="E2409">
        <v>0.93333659999999996</v>
      </c>
      <c r="F2409">
        <v>-1.22255E-2</v>
      </c>
      <c r="G2409">
        <v>82.5</v>
      </c>
      <c r="H2409">
        <v>-0.40124979999999999</v>
      </c>
      <c r="I2409">
        <v>-0.17141110000000001</v>
      </c>
      <c r="J2409">
        <v>-1.22255E-2</v>
      </c>
      <c r="K2409">
        <v>0.14696000000000001</v>
      </c>
      <c r="L2409">
        <v>0.37679869999999999</v>
      </c>
      <c r="M2409">
        <v>0.30355720000000003</v>
      </c>
      <c r="N2409">
        <v>9.2147000000000007E-2</v>
      </c>
      <c r="O2409">
        <v>151</v>
      </c>
    </row>
    <row r="2410" spans="1:15">
      <c r="A2410" t="s">
        <v>45</v>
      </c>
      <c r="B2410" s="34">
        <v>40010</v>
      </c>
      <c r="C2410">
        <v>9</v>
      </c>
      <c r="D2410">
        <v>1.4092169999999999</v>
      </c>
      <c r="E2410">
        <v>1.4553689999999999</v>
      </c>
      <c r="F2410">
        <v>-4.6151499999999998E-2</v>
      </c>
      <c r="G2410">
        <v>88.5</v>
      </c>
      <c r="H2410">
        <v>-0.4351757</v>
      </c>
      <c r="I2410">
        <v>-0.20533699999999999</v>
      </c>
      <c r="J2410">
        <v>-4.6151499999999998E-2</v>
      </c>
      <c r="K2410">
        <v>0.1130341</v>
      </c>
      <c r="L2410">
        <v>0.34287279999999998</v>
      </c>
      <c r="M2410">
        <v>0.30355720000000003</v>
      </c>
      <c r="N2410">
        <v>9.2147000000000007E-2</v>
      </c>
      <c r="O2410">
        <v>151</v>
      </c>
    </row>
    <row r="2411" spans="1:15">
      <c r="A2411" t="s">
        <v>45</v>
      </c>
      <c r="B2411" s="34">
        <v>40010</v>
      </c>
      <c r="C2411">
        <v>10</v>
      </c>
      <c r="D2411">
        <v>1.72875</v>
      </c>
      <c r="E2411">
        <v>1.7977529999999999</v>
      </c>
      <c r="F2411">
        <v>-6.9002900000000006E-2</v>
      </c>
      <c r="G2411">
        <v>92</v>
      </c>
      <c r="H2411">
        <v>-0.45802720000000002</v>
      </c>
      <c r="I2411">
        <v>-0.22818849999999999</v>
      </c>
      <c r="J2411">
        <v>-6.9002900000000006E-2</v>
      </c>
      <c r="K2411">
        <v>9.0182600000000002E-2</v>
      </c>
      <c r="L2411">
        <v>0.32002130000000001</v>
      </c>
      <c r="M2411">
        <v>0.30355720000000003</v>
      </c>
      <c r="N2411">
        <v>9.2147000000000007E-2</v>
      </c>
      <c r="O2411">
        <v>151</v>
      </c>
    </row>
    <row r="2412" spans="1:15">
      <c r="A2412" t="s">
        <v>45</v>
      </c>
      <c r="B2412" s="34">
        <v>40010</v>
      </c>
      <c r="C2412">
        <v>11</v>
      </c>
      <c r="D2412">
        <v>1.899629</v>
      </c>
      <c r="E2412">
        <v>1.917114</v>
      </c>
      <c r="F2412">
        <v>-1.7485000000000001E-2</v>
      </c>
      <c r="G2412">
        <v>94.5</v>
      </c>
      <c r="H2412">
        <v>-0.40650930000000002</v>
      </c>
      <c r="I2412">
        <v>-0.17667060000000001</v>
      </c>
      <c r="J2412">
        <v>-1.7485000000000001E-2</v>
      </c>
      <c r="K2412">
        <v>0.14170060000000001</v>
      </c>
      <c r="L2412">
        <v>0.37153930000000002</v>
      </c>
      <c r="M2412">
        <v>0.30355720000000003</v>
      </c>
      <c r="N2412">
        <v>9.2147000000000007E-2</v>
      </c>
      <c r="O2412">
        <v>151</v>
      </c>
    </row>
    <row r="2413" spans="1:15">
      <c r="A2413" t="s">
        <v>45</v>
      </c>
      <c r="B2413" s="34">
        <v>40010</v>
      </c>
      <c r="C2413">
        <v>12</v>
      </c>
      <c r="D2413">
        <v>1.9822820000000001</v>
      </c>
      <c r="E2413">
        <v>2.0073989999999999</v>
      </c>
      <c r="F2413">
        <v>-2.5116300000000001E-2</v>
      </c>
      <c r="G2413">
        <v>96.5</v>
      </c>
      <c r="H2413">
        <v>-0.41414060000000003</v>
      </c>
      <c r="I2413">
        <v>-0.18430189999999999</v>
      </c>
      <c r="J2413">
        <v>-2.5116300000000001E-2</v>
      </c>
      <c r="K2413">
        <v>0.1340693</v>
      </c>
      <c r="L2413">
        <v>0.36390800000000001</v>
      </c>
      <c r="M2413">
        <v>0.30355720000000003</v>
      </c>
      <c r="N2413">
        <v>9.2147000000000007E-2</v>
      </c>
      <c r="O2413">
        <v>151</v>
      </c>
    </row>
    <row r="2414" spans="1:15">
      <c r="A2414" t="s">
        <v>45</v>
      </c>
      <c r="B2414" s="34">
        <v>40010</v>
      </c>
      <c r="C2414">
        <v>13</v>
      </c>
      <c r="D2414">
        <v>2.0126080000000002</v>
      </c>
      <c r="E2414">
        <v>2.0590839999999999</v>
      </c>
      <c r="F2414">
        <v>-4.6476299999999998E-2</v>
      </c>
      <c r="G2414">
        <v>99.5</v>
      </c>
      <c r="H2414">
        <v>-0.43550060000000002</v>
      </c>
      <c r="I2414">
        <v>-0.20566190000000001</v>
      </c>
      <c r="J2414">
        <v>-4.6476299999999998E-2</v>
      </c>
      <c r="K2414">
        <v>0.1127092</v>
      </c>
      <c r="L2414">
        <v>0.34254790000000002</v>
      </c>
      <c r="M2414">
        <v>0.30355720000000003</v>
      </c>
      <c r="N2414">
        <v>9.2147000000000007E-2</v>
      </c>
      <c r="O2414">
        <v>151</v>
      </c>
    </row>
    <row r="2415" spans="1:15">
      <c r="A2415" t="s">
        <v>45</v>
      </c>
      <c r="B2415" s="34">
        <v>40010</v>
      </c>
      <c r="C2415">
        <v>14</v>
      </c>
      <c r="D2415">
        <v>2.0746009999999999</v>
      </c>
      <c r="E2415">
        <v>2.0730200000000001</v>
      </c>
      <c r="F2415">
        <v>1.5803E-3</v>
      </c>
      <c r="G2415">
        <v>101</v>
      </c>
      <c r="H2415">
        <v>-0.38744400000000001</v>
      </c>
      <c r="I2415">
        <v>-0.1576053</v>
      </c>
      <c r="J2415">
        <v>1.5803E-3</v>
      </c>
      <c r="K2415">
        <v>0.16076579999999999</v>
      </c>
      <c r="L2415">
        <v>0.39060450000000002</v>
      </c>
      <c r="M2415">
        <v>0.30355720000000003</v>
      </c>
      <c r="N2415">
        <v>9.2147000000000007E-2</v>
      </c>
      <c r="O2415">
        <v>151</v>
      </c>
    </row>
    <row r="2416" spans="1:15">
      <c r="A2416" t="s">
        <v>45</v>
      </c>
      <c r="B2416" s="34">
        <v>40010</v>
      </c>
      <c r="C2416">
        <v>15</v>
      </c>
      <c r="D2416">
        <v>2.1365440000000002</v>
      </c>
      <c r="E2416">
        <v>1.97814</v>
      </c>
      <c r="F2416">
        <v>0.15840360000000001</v>
      </c>
      <c r="G2416">
        <v>103</v>
      </c>
      <c r="H2416">
        <v>-0.23062070000000001</v>
      </c>
      <c r="I2416">
        <v>-7.8200000000000003E-4</v>
      </c>
      <c r="J2416">
        <v>0.15840360000000001</v>
      </c>
      <c r="K2416">
        <v>0.31758910000000001</v>
      </c>
      <c r="L2416">
        <v>0.54742780000000002</v>
      </c>
      <c r="M2416">
        <v>0.30355720000000003</v>
      </c>
      <c r="N2416">
        <v>9.2147000000000007E-2</v>
      </c>
      <c r="O2416">
        <v>151</v>
      </c>
    </row>
    <row r="2417" spans="1:15">
      <c r="A2417" t="s">
        <v>45</v>
      </c>
      <c r="B2417" s="34">
        <v>40010</v>
      </c>
      <c r="C2417">
        <v>16</v>
      </c>
      <c r="D2417">
        <v>2.1003280000000002</v>
      </c>
      <c r="E2417">
        <v>1.9511780000000001</v>
      </c>
      <c r="F2417">
        <v>0.14915010000000001</v>
      </c>
      <c r="G2417">
        <v>103</v>
      </c>
      <c r="H2417">
        <v>-0.23987420000000001</v>
      </c>
      <c r="I2417">
        <v>-1.0035499999999999E-2</v>
      </c>
      <c r="J2417">
        <v>0.14915010000000001</v>
      </c>
      <c r="K2417">
        <v>0.30833569999999999</v>
      </c>
      <c r="L2417">
        <v>0.53817429999999999</v>
      </c>
      <c r="M2417">
        <v>0.30355720000000003</v>
      </c>
      <c r="N2417">
        <v>9.2147000000000007E-2</v>
      </c>
      <c r="O2417">
        <v>151</v>
      </c>
    </row>
    <row r="2418" spans="1:15">
      <c r="A2418" t="s">
        <v>45</v>
      </c>
      <c r="B2418" s="34">
        <v>40010</v>
      </c>
      <c r="C2418">
        <v>17</v>
      </c>
      <c r="D2418">
        <v>2.0285549999999999</v>
      </c>
      <c r="E2418">
        <v>1.8908689999999999</v>
      </c>
      <c r="F2418">
        <v>0.13768530000000001</v>
      </c>
      <c r="G2418">
        <v>104.5</v>
      </c>
      <c r="H2418">
        <v>-0.25133899999999998</v>
      </c>
      <c r="I2418">
        <v>-2.15003E-2</v>
      </c>
      <c r="J2418">
        <v>0.13768530000000001</v>
      </c>
      <c r="K2418">
        <v>0.29687089999999999</v>
      </c>
      <c r="L2418">
        <v>0.5267096</v>
      </c>
      <c r="M2418">
        <v>0.30355720000000003</v>
      </c>
      <c r="N2418">
        <v>9.2147000000000007E-2</v>
      </c>
      <c r="O2418">
        <v>151</v>
      </c>
    </row>
    <row r="2419" spans="1:15">
      <c r="A2419" t="s">
        <v>45</v>
      </c>
      <c r="B2419" s="34">
        <v>40010</v>
      </c>
      <c r="C2419">
        <v>18</v>
      </c>
      <c r="D2419">
        <v>1.8484400000000001</v>
      </c>
      <c r="E2419">
        <v>1.7390730000000001</v>
      </c>
      <c r="F2419">
        <v>0.1093662</v>
      </c>
      <c r="G2419">
        <v>105</v>
      </c>
      <c r="H2419">
        <v>-0.27965810000000002</v>
      </c>
      <c r="I2419">
        <v>-4.98194E-2</v>
      </c>
      <c r="J2419">
        <v>0.1093662</v>
      </c>
      <c r="K2419">
        <v>0.2685517</v>
      </c>
      <c r="L2419">
        <v>0.49839040000000001</v>
      </c>
      <c r="M2419">
        <v>0.30355720000000003</v>
      </c>
      <c r="N2419">
        <v>9.2147000000000007E-2</v>
      </c>
      <c r="O2419">
        <v>151</v>
      </c>
    </row>
    <row r="2420" spans="1:15">
      <c r="A2420" t="s">
        <v>45</v>
      </c>
      <c r="B2420" s="34">
        <v>40010</v>
      </c>
      <c r="C2420">
        <v>19</v>
      </c>
      <c r="D2420">
        <v>1.7757309999999999</v>
      </c>
      <c r="E2420">
        <v>1.7605</v>
      </c>
      <c r="F2420">
        <v>1.5231099999999999E-2</v>
      </c>
      <c r="G2420">
        <v>105</v>
      </c>
      <c r="H2420">
        <v>-0.37379319999999999</v>
      </c>
      <c r="I2420">
        <v>-0.14395450000000001</v>
      </c>
      <c r="J2420">
        <v>1.5231099999999999E-2</v>
      </c>
      <c r="K2420">
        <v>0.1744166</v>
      </c>
      <c r="L2420">
        <v>0.40425529999999998</v>
      </c>
      <c r="M2420">
        <v>0.30355720000000003</v>
      </c>
      <c r="N2420">
        <v>9.2147000000000007E-2</v>
      </c>
      <c r="O2420">
        <v>151</v>
      </c>
    </row>
    <row r="2421" spans="1:15">
      <c r="A2421" t="s">
        <v>45</v>
      </c>
      <c r="B2421" s="34">
        <v>40010</v>
      </c>
      <c r="C2421">
        <v>20</v>
      </c>
      <c r="D2421">
        <v>1.7649170000000001</v>
      </c>
      <c r="E2421">
        <v>1.6900809999999999</v>
      </c>
      <c r="F2421">
        <v>7.4835600000000002E-2</v>
      </c>
      <c r="G2421">
        <v>102.5</v>
      </c>
      <c r="H2421">
        <v>-0.31418869999999999</v>
      </c>
      <c r="I2421">
        <v>-8.4349999999999994E-2</v>
      </c>
      <c r="J2421">
        <v>7.4835600000000002E-2</v>
      </c>
      <c r="K2421">
        <v>0.23402120000000001</v>
      </c>
      <c r="L2421">
        <v>0.46385989999999999</v>
      </c>
      <c r="M2421">
        <v>0.30355720000000003</v>
      </c>
      <c r="N2421">
        <v>9.2147000000000007E-2</v>
      </c>
      <c r="O2421">
        <v>151</v>
      </c>
    </row>
    <row r="2422" spans="1:15">
      <c r="A2422" t="s">
        <v>45</v>
      </c>
      <c r="B2422" s="34">
        <v>40010</v>
      </c>
      <c r="C2422">
        <v>21</v>
      </c>
      <c r="D2422">
        <v>1.841316</v>
      </c>
      <c r="E2422">
        <v>1.75891</v>
      </c>
      <c r="F2422">
        <v>8.2405900000000004E-2</v>
      </c>
      <c r="G2422">
        <v>100</v>
      </c>
      <c r="H2422">
        <v>-0.30661840000000001</v>
      </c>
      <c r="I2422">
        <v>-7.6779700000000006E-2</v>
      </c>
      <c r="J2422">
        <v>8.2405900000000004E-2</v>
      </c>
      <c r="K2422">
        <v>0.24159140000000001</v>
      </c>
      <c r="L2422">
        <v>0.47143010000000002</v>
      </c>
      <c r="M2422">
        <v>0.30355720000000003</v>
      </c>
      <c r="N2422">
        <v>9.2147000000000007E-2</v>
      </c>
      <c r="O2422">
        <v>151</v>
      </c>
    </row>
    <row r="2423" spans="1:15">
      <c r="A2423" t="s">
        <v>45</v>
      </c>
      <c r="B2423" s="34">
        <v>40010</v>
      </c>
      <c r="C2423">
        <v>22</v>
      </c>
      <c r="D2423">
        <v>1.7450270000000001</v>
      </c>
      <c r="E2423">
        <v>1.701433</v>
      </c>
      <c r="F2423">
        <v>4.3594800000000003E-2</v>
      </c>
      <c r="G2423">
        <v>96.5</v>
      </c>
      <c r="H2423">
        <v>-0.3454295</v>
      </c>
      <c r="I2423">
        <v>-0.11559079999999999</v>
      </c>
      <c r="J2423">
        <v>4.3594800000000003E-2</v>
      </c>
      <c r="K2423">
        <v>0.2027804</v>
      </c>
      <c r="L2423">
        <v>0.43261899999999998</v>
      </c>
      <c r="M2423">
        <v>0.30355720000000003</v>
      </c>
      <c r="N2423">
        <v>9.2147000000000007E-2</v>
      </c>
      <c r="O2423">
        <v>151</v>
      </c>
    </row>
    <row r="2424" spans="1:15">
      <c r="A2424" t="s">
        <v>45</v>
      </c>
      <c r="B2424" s="34">
        <v>40010</v>
      </c>
      <c r="C2424">
        <v>23</v>
      </c>
      <c r="D2424">
        <v>1.49692</v>
      </c>
      <c r="E2424">
        <v>1.4286350000000001</v>
      </c>
      <c r="F2424">
        <v>6.8285299999999993E-2</v>
      </c>
      <c r="G2424">
        <v>93.5</v>
      </c>
      <c r="H2424">
        <v>-0.32073889999999999</v>
      </c>
      <c r="I2424">
        <v>-9.09002E-2</v>
      </c>
      <c r="J2424">
        <v>6.8285299999999993E-2</v>
      </c>
      <c r="K2424">
        <v>0.2274709</v>
      </c>
      <c r="L2424">
        <v>0.45730959999999998</v>
      </c>
      <c r="M2424">
        <v>0.30355720000000003</v>
      </c>
      <c r="N2424">
        <v>9.2147000000000007E-2</v>
      </c>
      <c r="O2424">
        <v>151</v>
      </c>
    </row>
    <row r="2425" spans="1:15">
      <c r="A2425" t="s">
        <v>45</v>
      </c>
      <c r="B2425" s="34">
        <v>40010</v>
      </c>
      <c r="C2425">
        <v>24</v>
      </c>
      <c r="D2425">
        <v>1.202564</v>
      </c>
      <c r="E2425">
        <v>1.2477309999999999</v>
      </c>
      <c r="F2425">
        <v>-4.5167600000000002E-2</v>
      </c>
      <c r="G2425">
        <v>89.5</v>
      </c>
      <c r="H2425">
        <v>-0.43419190000000002</v>
      </c>
      <c r="I2425">
        <v>-0.20435320000000001</v>
      </c>
      <c r="J2425">
        <v>-4.5167600000000002E-2</v>
      </c>
      <c r="K2425">
        <v>0.11401799999999999</v>
      </c>
      <c r="L2425">
        <v>0.34385670000000002</v>
      </c>
      <c r="M2425">
        <v>0.30355720000000003</v>
      </c>
      <c r="N2425">
        <v>9.2147000000000007E-2</v>
      </c>
      <c r="O2425">
        <v>151</v>
      </c>
    </row>
    <row r="2426" spans="1:15">
      <c r="A2426" t="s">
        <v>45</v>
      </c>
      <c r="B2426" s="34">
        <v>40015</v>
      </c>
      <c r="C2426">
        <v>1</v>
      </c>
      <c r="D2426">
        <v>1.3921509999999999</v>
      </c>
      <c r="E2426">
        <v>1.4149290000000001</v>
      </c>
      <c r="F2426">
        <v>-2.27786E-2</v>
      </c>
      <c r="G2426">
        <v>85</v>
      </c>
      <c r="H2426">
        <v>-0.39028639999999998</v>
      </c>
      <c r="I2426">
        <v>-0.1731598</v>
      </c>
      <c r="J2426">
        <v>-2.27786E-2</v>
      </c>
      <c r="K2426">
        <v>0.12760270000000001</v>
      </c>
      <c r="L2426">
        <v>0.34472930000000002</v>
      </c>
      <c r="M2426">
        <v>0.28676790000000002</v>
      </c>
      <c r="N2426">
        <v>8.2235799999999998E-2</v>
      </c>
      <c r="O2426">
        <v>164</v>
      </c>
    </row>
    <row r="2427" spans="1:15">
      <c r="A2427" t="s">
        <v>45</v>
      </c>
      <c r="B2427" s="34">
        <v>40015</v>
      </c>
      <c r="C2427">
        <v>2</v>
      </c>
      <c r="D2427">
        <v>1.3458110000000001</v>
      </c>
      <c r="E2427">
        <v>1.384817</v>
      </c>
      <c r="F2427">
        <v>-3.9006699999999998E-2</v>
      </c>
      <c r="G2427">
        <v>84.5</v>
      </c>
      <c r="H2427">
        <v>-0.4065146</v>
      </c>
      <c r="I2427">
        <v>-0.1893879</v>
      </c>
      <c r="J2427">
        <v>-3.9006699999999998E-2</v>
      </c>
      <c r="K2427">
        <v>0.1113746</v>
      </c>
      <c r="L2427">
        <v>0.32850119999999999</v>
      </c>
      <c r="M2427">
        <v>0.28676790000000002</v>
      </c>
      <c r="N2427">
        <v>8.2235799999999998E-2</v>
      </c>
      <c r="O2427">
        <v>164</v>
      </c>
    </row>
    <row r="2428" spans="1:15">
      <c r="A2428" t="s">
        <v>45</v>
      </c>
      <c r="B2428" s="34">
        <v>40015</v>
      </c>
      <c r="C2428">
        <v>3</v>
      </c>
      <c r="D2428">
        <v>1.2995559999999999</v>
      </c>
      <c r="E2428">
        <v>1.312907</v>
      </c>
      <c r="F2428">
        <v>-1.33507E-2</v>
      </c>
      <c r="G2428">
        <v>81.5</v>
      </c>
      <c r="H2428">
        <v>-0.38085859999999999</v>
      </c>
      <c r="I2428">
        <v>-0.16373199999999999</v>
      </c>
      <c r="J2428">
        <v>-1.33507E-2</v>
      </c>
      <c r="K2428">
        <v>0.1370305</v>
      </c>
      <c r="L2428">
        <v>0.3541571</v>
      </c>
      <c r="M2428">
        <v>0.28676790000000002</v>
      </c>
      <c r="N2428">
        <v>8.2235799999999998E-2</v>
      </c>
      <c r="O2428">
        <v>164</v>
      </c>
    </row>
    <row r="2429" spans="1:15">
      <c r="A2429" t="s">
        <v>45</v>
      </c>
      <c r="B2429" s="34">
        <v>40015</v>
      </c>
      <c r="C2429">
        <v>4</v>
      </c>
      <c r="D2429">
        <v>1.25058</v>
      </c>
      <c r="E2429">
        <v>1.267533</v>
      </c>
      <c r="F2429">
        <v>-1.69529E-2</v>
      </c>
      <c r="G2429">
        <v>79</v>
      </c>
      <c r="H2429">
        <v>-0.38446069999999999</v>
      </c>
      <c r="I2429">
        <v>-0.16733410000000001</v>
      </c>
      <c r="J2429">
        <v>-1.69529E-2</v>
      </c>
      <c r="K2429">
        <v>0.1334284</v>
      </c>
      <c r="L2429">
        <v>0.35055500000000001</v>
      </c>
      <c r="M2429">
        <v>0.28676790000000002</v>
      </c>
      <c r="N2429">
        <v>8.2235799999999998E-2</v>
      </c>
      <c r="O2429">
        <v>164</v>
      </c>
    </row>
    <row r="2430" spans="1:15">
      <c r="A2430" t="s">
        <v>45</v>
      </c>
      <c r="B2430" s="34">
        <v>40015</v>
      </c>
      <c r="C2430">
        <v>5</v>
      </c>
      <c r="D2430">
        <v>1.2583869999999999</v>
      </c>
      <c r="E2430">
        <v>1.2698769999999999</v>
      </c>
      <c r="F2430">
        <v>-1.14898E-2</v>
      </c>
      <c r="G2430">
        <v>77.5</v>
      </c>
      <c r="H2430">
        <v>-0.37899769999999999</v>
      </c>
      <c r="I2430">
        <v>-0.16187099999999999</v>
      </c>
      <c r="J2430">
        <v>-1.14898E-2</v>
      </c>
      <c r="K2430">
        <v>0.1388914</v>
      </c>
      <c r="L2430">
        <v>0.3560181</v>
      </c>
      <c r="M2430">
        <v>0.28676790000000002</v>
      </c>
      <c r="N2430">
        <v>8.2235799999999998E-2</v>
      </c>
      <c r="O2430">
        <v>164</v>
      </c>
    </row>
    <row r="2431" spans="1:15">
      <c r="A2431" t="s">
        <v>45</v>
      </c>
      <c r="B2431" s="34">
        <v>40015</v>
      </c>
      <c r="C2431">
        <v>6</v>
      </c>
      <c r="D2431">
        <v>1.3037319999999999</v>
      </c>
      <c r="E2431">
        <v>1.3314410000000001</v>
      </c>
      <c r="F2431">
        <v>-2.7709299999999999E-2</v>
      </c>
      <c r="G2431">
        <v>75.5</v>
      </c>
      <c r="H2431">
        <v>-0.39521719999999999</v>
      </c>
      <c r="I2431">
        <v>-0.17809050000000001</v>
      </c>
      <c r="J2431">
        <v>-2.7709299999999999E-2</v>
      </c>
      <c r="K2431">
        <v>0.122672</v>
      </c>
      <c r="L2431">
        <v>0.33979860000000001</v>
      </c>
      <c r="M2431">
        <v>0.28676790000000002</v>
      </c>
      <c r="N2431">
        <v>8.2235799999999998E-2</v>
      </c>
      <c r="O2431">
        <v>164</v>
      </c>
    </row>
    <row r="2432" spans="1:15">
      <c r="A2432" t="s">
        <v>45</v>
      </c>
      <c r="B2432" s="34">
        <v>40015</v>
      </c>
      <c r="C2432">
        <v>7</v>
      </c>
      <c r="D2432">
        <v>1.1554439999999999</v>
      </c>
      <c r="E2432">
        <v>1.1930529999999999</v>
      </c>
      <c r="F2432">
        <v>-3.7609499999999997E-2</v>
      </c>
      <c r="G2432">
        <v>75.5</v>
      </c>
      <c r="H2432">
        <v>-0.40511740000000002</v>
      </c>
      <c r="I2432">
        <v>-0.18799070000000001</v>
      </c>
      <c r="J2432">
        <v>-3.7609499999999997E-2</v>
      </c>
      <c r="K2432">
        <v>0.11277180000000001</v>
      </c>
      <c r="L2432">
        <v>0.32989839999999998</v>
      </c>
      <c r="M2432">
        <v>0.28676790000000002</v>
      </c>
      <c r="N2432">
        <v>8.2235799999999998E-2</v>
      </c>
      <c r="O2432">
        <v>164</v>
      </c>
    </row>
    <row r="2433" spans="1:15">
      <c r="A2433" t="s">
        <v>45</v>
      </c>
      <c r="B2433" s="34">
        <v>40015</v>
      </c>
      <c r="C2433">
        <v>8</v>
      </c>
      <c r="D2433">
        <v>1.374247</v>
      </c>
      <c r="E2433">
        <v>1.377329</v>
      </c>
      <c r="F2433">
        <v>-3.0817000000000002E-3</v>
      </c>
      <c r="G2433">
        <v>79.5</v>
      </c>
      <c r="H2433">
        <v>-0.37058960000000002</v>
      </c>
      <c r="I2433">
        <v>-0.15346290000000001</v>
      </c>
      <c r="J2433">
        <v>-3.0817000000000002E-3</v>
      </c>
      <c r="K2433">
        <v>0.1472996</v>
      </c>
      <c r="L2433">
        <v>0.36442619999999998</v>
      </c>
      <c r="M2433">
        <v>0.28676790000000002</v>
      </c>
      <c r="N2433">
        <v>8.2235799999999998E-2</v>
      </c>
      <c r="O2433">
        <v>164</v>
      </c>
    </row>
    <row r="2434" spans="1:15">
      <c r="A2434" t="s">
        <v>45</v>
      </c>
      <c r="B2434" s="34">
        <v>40015</v>
      </c>
      <c r="C2434">
        <v>9</v>
      </c>
      <c r="D2434">
        <v>2.0243099999999998</v>
      </c>
      <c r="E2434">
        <v>2.0199630000000002</v>
      </c>
      <c r="F2434">
        <v>4.3465999999999999E-3</v>
      </c>
      <c r="G2434">
        <v>85</v>
      </c>
      <c r="H2434">
        <v>-0.36316130000000002</v>
      </c>
      <c r="I2434">
        <v>-0.14603459999999999</v>
      </c>
      <c r="J2434">
        <v>4.3465999999999999E-3</v>
      </c>
      <c r="K2434">
        <v>0.1547278</v>
      </c>
      <c r="L2434">
        <v>0.37185449999999998</v>
      </c>
      <c r="M2434">
        <v>0.28676790000000002</v>
      </c>
      <c r="N2434">
        <v>8.2235799999999998E-2</v>
      </c>
      <c r="O2434">
        <v>164</v>
      </c>
    </row>
    <row r="2435" spans="1:15">
      <c r="A2435" t="s">
        <v>45</v>
      </c>
      <c r="B2435" s="34">
        <v>40015</v>
      </c>
      <c r="C2435">
        <v>10</v>
      </c>
      <c r="D2435">
        <v>2.4878010000000002</v>
      </c>
      <c r="E2435">
        <v>2.5053100000000001</v>
      </c>
      <c r="F2435">
        <v>-1.7509500000000001E-2</v>
      </c>
      <c r="G2435">
        <v>89</v>
      </c>
      <c r="H2435">
        <v>-0.38501740000000001</v>
      </c>
      <c r="I2435">
        <v>-0.16789080000000001</v>
      </c>
      <c r="J2435">
        <v>-1.7509500000000001E-2</v>
      </c>
      <c r="K2435">
        <v>0.13287170000000001</v>
      </c>
      <c r="L2435">
        <v>0.34999839999999999</v>
      </c>
      <c r="M2435">
        <v>0.28676790000000002</v>
      </c>
      <c r="N2435">
        <v>8.2235799999999998E-2</v>
      </c>
      <c r="O2435">
        <v>164</v>
      </c>
    </row>
    <row r="2436" spans="1:15">
      <c r="A2436" t="s">
        <v>45</v>
      </c>
      <c r="B2436" s="34">
        <v>40015</v>
      </c>
      <c r="C2436">
        <v>11</v>
      </c>
      <c r="D2436">
        <v>2.8669150000000001</v>
      </c>
      <c r="E2436">
        <v>2.8463120000000002</v>
      </c>
      <c r="F2436">
        <v>2.0603300000000001E-2</v>
      </c>
      <c r="G2436">
        <v>92</v>
      </c>
      <c r="H2436">
        <v>-0.3469045</v>
      </c>
      <c r="I2436">
        <v>-0.1297779</v>
      </c>
      <c r="J2436">
        <v>2.0603300000000001E-2</v>
      </c>
      <c r="K2436">
        <v>0.17098459999999999</v>
      </c>
      <c r="L2436">
        <v>0.38811119999999999</v>
      </c>
      <c r="M2436">
        <v>0.28676790000000002</v>
      </c>
      <c r="N2436">
        <v>8.2235799999999998E-2</v>
      </c>
      <c r="O2436">
        <v>164</v>
      </c>
    </row>
    <row r="2437" spans="1:15">
      <c r="A2437" t="s">
        <v>45</v>
      </c>
      <c r="B2437" s="34">
        <v>40015</v>
      </c>
      <c r="C2437">
        <v>12</v>
      </c>
      <c r="D2437">
        <v>3.0900799999999999</v>
      </c>
      <c r="E2437">
        <v>3.1087820000000002</v>
      </c>
      <c r="F2437">
        <v>-1.8702799999999999E-2</v>
      </c>
      <c r="G2437">
        <v>96</v>
      </c>
      <c r="H2437">
        <v>-0.38621070000000002</v>
      </c>
      <c r="I2437">
        <v>-0.16908400000000001</v>
      </c>
      <c r="J2437">
        <v>-1.8702799999999999E-2</v>
      </c>
      <c r="K2437">
        <v>0.1316785</v>
      </c>
      <c r="L2437">
        <v>0.34880509999999998</v>
      </c>
      <c r="M2437">
        <v>0.28676790000000002</v>
      </c>
      <c r="N2437">
        <v>8.2235799999999998E-2</v>
      </c>
      <c r="O2437">
        <v>164</v>
      </c>
    </row>
    <row r="2438" spans="1:15">
      <c r="A2438" t="s">
        <v>45</v>
      </c>
      <c r="B2438" s="34">
        <v>40015</v>
      </c>
      <c r="C2438">
        <v>13</v>
      </c>
      <c r="D2438">
        <v>3.135834</v>
      </c>
      <c r="E2438">
        <v>3.1289199999999999</v>
      </c>
      <c r="F2438">
        <v>6.9132000000000004E-3</v>
      </c>
      <c r="G2438">
        <v>98</v>
      </c>
      <c r="H2438">
        <v>-0.36059459999999999</v>
      </c>
      <c r="I2438">
        <v>-0.14346800000000001</v>
      </c>
      <c r="J2438">
        <v>6.9132000000000004E-3</v>
      </c>
      <c r="K2438">
        <v>0.1572945</v>
      </c>
      <c r="L2438">
        <v>0.37442110000000001</v>
      </c>
      <c r="M2438">
        <v>0.28676790000000002</v>
      </c>
      <c r="N2438">
        <v>8.2235799999999998E-2</v>
      </c>
      <c r="O2438">
        <v>164</v>
      </c>
    </row>
    <row r="2439" spans="1:15">
      <c r="A2439" t="s">
        <v>45</v>
      </c>
      <c r="B2439" s="34">
        <v>40015</v>
      </c>
      <c r="C2439">
        <v>14</v>
      </c>
      <c r="D2439">
        <v>3.2471429999999999</v>
      </c>
      <c r="E2439">
        <v>3.154039</v>
      </c>
      <c r="F2439">
        <v>9.3104199999999998E-2</v>
      </c>
      <c r="G2439">
        <v>100.5</v>
      </c>
      <c r="H2439">
        <v>-0.27440369999999997</v>
      </c>
      <c r="I2439">
        <v>-5.7277099999999997E-2</v>
      </c>
      <c r="J2439">
        <v>9.3104199999999998E-2</v>
      </c>
      <c r="K2439">
        <v>0.24348539999999999</v>
      </c>
      <c r="L2439">
        <v>0.46061210000000002</v>
      </c>
      <c r="M2439">
        <v>0.28676790000000002</v>
      </c>
      <c r="N2439">
        <v>8.2235799999999998E-2</v>
      </c>
      <c r="O2439">
        <v>164</v>
      </c>
    </row>
    <row r="2440" spans="1:15">
      <c r="A2440" t="s">
        <v>45</v>
      </c>
      <c r="B2440" s="34">
        <v>40015</v>
      </c>
      <c r="C2440">
        <v>15</v>
      </c>
      <c r="D2440">
        <v>3.226127</v>
      </c>
      <c r="E2440">
        <v>2.8212280000000001</v>
      </c>
      <c r="F2440">
        <v>0.40489910000000001</v>
      </c>
      <c r="G2440">
        <v>101</v>
      </c>
      <c r="H2440">
        <v>3.7391199999999999E-2</v>
      </c>
      <c r="I2440">
        <v>0.25451790000000002</v>
      </c>
      <c r="J2440">
        <v>0.40489910000000001</v>
      </c>
      <c r="K2440">
        <v>0.55528040000000001</v>
      </c>
      <c r="L2440">
        <v>0.77240699999999995</v>
      </c>
      <c r="M2440">
        <v>0.28676790000000002</v>
      </c>
      <c r="N2440">
        <v>8.2235799999999998E-2</v>
      </c>
      <c r="O2440">
        <v>164</v>
      </c>
    </row>
    <row r="2441" spans="1:15">
      <c r="A2441" t="s">
        <v>45</v>
      </c>
      <c r="B2441" s="34">
        <v>40015</v>
      </c>
      <c r="C2441">
        <v>16</v>
      </c>
      <c r="D2441">
        <v>3.1622159999999999</v>
      </c>
      <c r="E2441">
        <v>2.6859510000000002</v>
      </c>
      <c r="F2441">
        <v>0.4762651</v>
      </c>
      <c r="G2441">
        <v>101</v>
      </c>
      <c r="H2441">
        <v>0.1087572</v>
      </c>
      <c r="I2441">
        <v>0.3258839</v>
      </c>
      <c r="J2441">
        <v>0.4762651</v>
      </c>
      <c r="K2441">
        <v>0.62664640000000005</v>
      </c>
      <c r="L2441">
        <v>0.843773</v>
      </c>
      <c r="M2441">
        <v>0.28676790000000002</v>
      </c>
      <c r="N2441">
        <v>8.2235799999999998E-2</v>
      </c>
      <c r="O2441">
        <v>164</v>
      </c>
    </row>
    <row r="2442" spans="1:15">
      <c r="A2442" t="s">
        <v>45</v>
      </c>
      <c r="B2442" s="34">
        <v>40015</v>
      </c>
      <c r="C2442">
        <v>17</v>
      </c>
      <c r="D2442">
        <v>2.9958369999999999</v>
      </c>
      <c r="E2442">
        <v>2.4185370000000002</v>
      </c>
      <c r="F2442">
        <v>0.57729960000000002</v>
      </c>
      <c r="G2442">
        <v>102</v>
      </c>
      <c r="H2442">
        <v>0.2097917</v>
      </c>
      <c r="I2442">
        <v>0.42691839999999998</v>
      </c>
      <c r="J2442">
        <v>0.57729960000000002</v>
      </c>
      <c r="K2442">
        <v>0.72768089999999996</v>
      </c>
      <c r="L2442">
        <v>0.94480750000000002</v>
      </c>
      <c r="M2442">
        <v>0.28676790000000002</v>
      </c>
      <c r="N2442">
        <v>8.2235799999999998E-2</v>
      </c>
      <c r="O2442">
        <v>164</v>
      </c>
    </row>
    <row r="2443" spans="1:15">
      <c r="A2443" t="s">
        <v>45</v>
      </c>
      <c r="B2443" s="34">
        <v>40015</v>
      </c>
      <c r="C2443">
        <v>18</v>
      </c>
      <c r="D2443">
        <v>2.8032469999999998</v>
      </c>
      <c r="E2443">
        <v>2.2090380000000001</v>
      </c>
      <c r="F2443">
        <v>0.59420899999999999</v>
      </c>
      <c r="G2443">
        <v>102</v>
      </c>
      <c r="H2443">
        <v>0.22670109999999999</v>
      </c>
      <c r="I2443">
        <v>0.44382779999999999</v>
      </c>
      <c r="J2443">
        <v>0.59420899999999999</v>
      </c>
      <c r="K2443">
        <v>0.74459030000000004</v>
      </c>
      <c r="L2443">
        <v>0.96171689999999999</v>
      </c>
      <c r="M2443">
        <v>0.28676790000000002</v>
      </c>
      <c r="N2443">
        <v>8.2235799999999998E-2</v>
      </c>
      <c r="O2443">
        <v>164</v>
      </c>
    </row>
    <row r="2444" spans="1:15">
      <c r="A2444" t="s">
        <v>45</v>
      </c>
      <c r="B2444" s="34">
        <v>40015</v>
      </c>
      <c r="C2444">
        <v>19</v>
      </c>
      <c r="D2444">
        <v>2.6318790000000001</v>
      </c>
      <c r="E2444">
        <v>2.680644</v>
      </c>
      <c r="F2444">
        <v>-4.8765099999999999E-2</v>
      </c>
      <c r="G2444">
        <v>101</v>
      </c>
      <c r="H2444">
        <v>-0.4162729</v>
      </c>
      <c r="I2444">
        <v>-0.1991463</v>
      </c>
      <c r="J2444">
        <v>-4.8765099999999999E-2</v>
      </c>
      <c r="K2444">
        <v>0.1016162</v>
      </c>
      <c r="L2444">
        <v>0.31874279999999999</v>
      </c>
      <c r="M2444">
        <v>0.28676790000000002</v>
      </c>
      <c r="N2444">
        <v>8.2235799999999998E-2</v>
      </c>
      <c r="O2444">
        <v>164</v>
      </c>
    </row>
    <row r="2445" spans="1:15">
      <c r="A2445" t="s">
        <v>45</v>
      </c>
      <c r="B2445" s="34">
        <v>40015</v>
      </c>
      <c r="C2445">
        <v>20</v>
      </c>
      <c r="D2445">
        <v>2.478974</v>
      </c>
      <c r="E2445">
        <v>2.395492</v>
      </c>
      <c r="F2445">
        <v>8.3481899999999998E-2</v>
      </c>
      <c r="G2445">
        <v>98.5</v>
      </c>
      <c r="H2445">
        <v>-0.2840259</v>
      </c>
      <c r="I2445">
        <v>-6.6899299999999995E-2</v>
      </c>
      <c r="J2445">
        <v>8.3481899999999998E-2</v>
      </c>
      <c r="K2445">
        <v>0.23386319999999999</v>
      </c>
      <c r="L2445">
        <v>0.4509898</v>
      </c>
      <c r="M2445">
        <v>0.28676790000000002</v>
      </c>
      <c r="N2445">
        <v>8.2235799999999998E-2</v>
      </c>
      <c r="O2445">
        <v>164</v>
      </c>
    </row>
    <row r="2446" spans="1:15">
      <c r="A2446" t="s">
        <v>45</v>
      </c>
      <c r="B2446" s="34">
        <v>40015</v>
      </c>
      <c r="C2446">
        <v>21</v>
      </c>
      <c r="D2446">
        <v>2.431473</v>
      </c>
      <c r="E2446">
        <v>2.3712010000000001</v>
      </c>
      <c r="F2446">
        <v>6.0271400000000003E-2</v>
      </c>
      <c r="G2446">
        <v>95.5</v>
      </c>
      <c r="H2446">
        <v>-0.30723650000000002</v>
      </c>
      <c r="I2446">
        <v>-9.0109900000000007E-2</v>
      </c>
      <c r="J2446">
        <v>6.0271400000000003E-2</v>
      </c>
      <c r="K2446">
        <v>0.2106526</v>
      </c>
      <c r="L2446">
        <v>0.42777929999999997</v>
      </c>
      <c r="M2446">
        <v>0.28676790000000002</v>
      </c>
      <c r="N2446">
        <v>8.2235799999999998E-2</v>
      </c>
      <c r="O2446">
        <v>164</v>
      </c>
    </row>
    <row r="2447" spans="1:15">
      <c r="A2447" t="s">
        <v>45</v>
      </c>
      <c r="B2447" s="34">
        <v>40015</v>
      </c>
      <c r="C2447">
        <v>22</v>
      </c>
      <c r="D2447">
        <v>2.2784800000000001</v>
      </c>
      <c r="E2447">
        <v>2.2511809999999999</v>
      </c>
      <c r="F2447">
        <v>2.7299199999999999E-2</v>
      </c>
      <c r="G2447">
        <v>93.5</v>
      </c>
      <c r="H2447">
        <v>-0.34020869999999998</v>
      </c>
      <c r="I2447">
        <v>-0.1230821</v>
      </c>
      <c r="J2447">
        <v>2.7299199999999999E-2</v>
      </c>
      <c r="K2447">
        <v>0.17768039999999999</v>
      </c>
      <c r="L2447">
        <v>0.39480700000000002</v>
      </c>
      <c r="M2447">
        <v>0.28676790000000002</v>
      </c>
      <c r="N2447">
        <v>8.2235799999999998E-2</v>
      </c>
      <c r="O2447">
        <v>164</v>
      </c>
    </row>
    <row r="2448" spans="1:15">
      <c r="A2448" t="s">
        <v>45</v>
      </c>
      <c r="B2448" s="34">
        <v>40015</v>
      </c>
      <c r="C2448">
        <v>23</v>
      </c>
      <c r="D2448">
        <v>1.9355979999999999</v>
      </c>
      <c r="E2448">
        <v>1.8997360000000001</v>
      </c>
      <c r="F2448">
        <v>3.5861999999999998E-2</v>
      </c>
      <c r="G2448">
        <v>91</v>
      </c>
      <c r="H2448">
        <v>-0.33164589999999999</v>
      </c>
      <c r="I2448">
        <v>-0.1145192</v>
      </c>
      <c r="J2448">
        <v>3.5861999999999998E-2</v>
      </c>
      <c r="K2448">
        <v>0.1862433</v>
      </c>
      <c r="L2448">
        <v>0.4033699</v>
      </c>
      <c r="M2448">
        <v>0.28676790000000002</v>
      </c>
      <c r="N2448">
        <v>8.2235799999999998E-2</v>
      </c>
      <c r="O2448">
        <v>164</v>
      </c>
    </row>
    <row r="2449" spans="1:15">
      <c r="A2449" t="s">
        <v>45</v>
      </c>
      <c r="B2449" s="34">
        <v>40015</v>
      </c>
      <c r="C2449">
        <v>24</v>
      </c>
      <c r="D2449">
        <v>1.614087</v>
      </c>
      <c r="E2449">
        <v>1.622269</v>
      </c>
      <c r="F2449">
        <v>-8.1816000000000007E-3</v>
      </c>
      <c r="G2449">
        <v>87.5</v>
      </c>
      <c r="H2449">
        <v>-0.37568940000000001</v>
      </c>
      <c r="I2449">
        <v>-0.1585628</v>
      </c>
      <c r="J2449">
        <v>-8.1816000000000007E-3</v>
      </c>
      <c r="K2449">
        <v>0.14219970000000001</v>
      </c>
      <c r="L2449">
        <v>0.35932629999999999</v>
      </c>
      <c r="M2449">
        <v>0.28676790000000002</v>
      </c>
      <c r="N2449">
        <v>8.2235799999999998E-2</v>
      </c>
      <c r="O2449">
        <v>164</v>
      </c>
    </row>
    <row r="2450" spans="1:15">
      <c r="A2450" t="s">
        <v>45</v>
      </c>
      <c r="B2450" s="34">
        <v>40021</v>
      </c>
      <c r="C2450">
        <v>1</v>
      </c>
      <c r="D2450">
        <v>1.4014759999999999</v>
      </c>
      <c r="E2450">
        <v>1.4307810000000001</v>
      </c>
      <c r="F2450">
        <v>-2.9305299999999999E-2</v>
      </c>
      <c r="G2450">
        <v>86</v>
      </c>
      <c r="H2450">
        <v>-0.39681319999999998</v>
      </c>
      <c r="I2450">
        <v>-0.1796866</v>
      </c>
      <c r="J2450">
        <v>-2.9305299999999999E-2</v>
      </c>
      <c r="K2450">
        <v>0.1210759</v>
      </c>
      <c r="L2450">
        <v>0.33820260000000002</v>
      </c>
      <c r="M2450">
        <v>0.28676790000000002</v>
      </c>
      <c r="N2450">
        <v>8.2235799999999998E-2</v>
      </c>
      <c r="O2450">
        <v>164</v>
      </c>
    </row>
    <row r="2451" spans="1:15">
      <c r="A2451" t="s">
        <v>45</v>
      </c>
      <c r="B2451" s="34">
        <v>40021</v>
      </c>
      <c r="C2451">
        <v>2</v>
      </c>
      <c r="D2451">
        <v>1.3458110000000001</v>
      </c>
      <c r="E2451">
        <v>1.384817</v>
      </c>
      <c r="F2451">
        <v>-3.9006699999999998E-2</v>
      </c>
      <c r="G2451">
        <v>84.5</v>
      </c>
      <c r="H2451">
        <v>-0.4065146</v>
      </c>
      <c r="I2451">
        <v>-0.1893879</v>
      </c>
      <c r="J2451">
        <v>-3.9006699999999998E-2</v>
      </c>
      <c r="K2451">
        <v>0.1113746</v>
      </c>
      <c r="L2451">
        <v>0.32850119999999999</v>
      </c>
      <c r="M2451">
        <v>0.28676790000000002</v>
      </c>
      <c r="N2451">
        <v>8.2235799999999998E-2</v>
      </c>
      <c r="O2451">
        <v>164</v>
      </c>
    </row>
    <row r="2452" spans="1:15">
      <c r="A2452" t="s">
        <v>45</v>
      </c>
      <c r="B2452" s="34">
        <v>40021</v>
      </c>
      <c r="C2452">
        <v>3</v>
      </c>
      <c r="D2452">
        <v>1.301453</v>
      </c>
      <c r="E2452">
        <v>1.3185560000000001</v>
      </c>
      <c r="F2452">
        <v>-1.7102900000000001E-2</v>
      </c>
      <c r="G2452">
        <v>82</v>
      </c>
      <c r="H2452">
        <v>-0.38461079999999997</v>
      </c>
      <c r="I2452">
        <v>-0.1674841</v>
      </c>
      <c r="J2452">
        <v>-1.7102900000000001E-2</v>
      </c>
      <c r="K2452">
        <v>0.13327839999999999</v>
      </c>
      <c r="L2452">
        <v>0.35040500000000002</v>
      </c>
      <c r="M2452">
        <v>0.28676790000000002</v>
      </c>
      <c r="N2452">
        <v>8.2235799999999998E-2</v>
      </c>
      <c r="O2452">
        <v>164</v>
      </c>
    </row>
    <row r="2453" spans="1:15">
      <c r="A2453" t="s">
        <v>45</v>
      </c>
      <c r="B2453" s="34">
        <v>40021</v>
      </c>
      <c r="C2453">
        <v>4</v>
      </c>
      <c r="D2453">
        <v>1.2521979999999999</v>
      </c>
      <c r="E2453">
        <v>1.2834620000000001</v>
      </c>
      <c r="F2453">
        <v>-3.1264300000000002E-2</v>
      </c>
      <c r="G2453">
        <v>80.5</v>
      </c>
      <c r="H2453">
        <v>-0.39877220000000002</v>
      </c>
      <c r="I2453">
        <v>-0.18164549999999999</v>
      </c>
      <c r="J2453">
        <v>-3.1264300000000002E-2</v>
      </c>
      <c r="K2453">
        <v>0.119117</v>
      </c>
      <c r="L2453">
        <v>0.33624359999999998</v>
      </c>
      <c r="M2453">
        <v>0.28676790000000002</v>
      </c>
      <c r="N2453">
        <v>8.2235799999999998E-2</v>
      </c>
      <c r="O2453">
        <v>164</v>
      </c>
    </row>
    <row r="2454" spans="1:15">
      <c r="A2454" t="s">
        <v>45</v>
      </c>
      <c r="B2454" s="34">
        <v>40021</v>
      </c>
      <c r="C2454">
        <v>5</v>
      </c>
      <c r="D2454">
        <v>1.2640469999999999</v>
      </c>
      <c r="E2454">
        <v>1.300235</v>
      </c>
      <c r="F2454">
        <v>-3.6187900000000002E-2</v>
      </c>
      <c r="G2454">
        <v>80</v>
      </c>
      <c r="H2454">
        <v>-0.40369579999999999</v>
      </c>
      <c r="I2454">
        <v>-0.18656909999999999</v>
      </c>
      <c r="J2454">
        <v>-3.6187900000000002E-2</v>
      </c>
      <c r="K2454">
        <v>0.1141934</v>
      </c>
      <c r="L2454">
        <v>0.33132</v>
      </c>
      <c r="M2454">
        <v>0.28676790000000002</v>
      </c>
      <c r="N2454">
        <v>8.2235799999999998E-2</v>
      </c>
      <c r="O2454">
        <v>164</v>
      </c>
    </row>
    <row r="2455" spans="1:15">
      <c r="A2455" t="s">
        <v>45</v>
      </c>
      <c r="B2455" s="34">
        <v>40021</v>
      </c>
      <c r="C2455">
        <v>6</v>
      </c>
      <c r="D2455">
        <v>1.3086629999999999</v>
      </c>
      <c r="E2455">
        <v>1.3480939999999999</v>
      </c>
      <c r="F2455">
        <v>-3.94312E-2</v>
      </c>
      <c r="G2455">
        <v>78</v>
      </c>
      <c r="H2455">
        <v>-0.4069391</v>
      </c>
      <c r="I2455">
        <v>-0.18981239999999999</v>
      </c>
      <c r="J2455">
        <v>-3.94312E-2</v>
      </c>
      <c r="K2455">
        <v>0.1109501</v>
      </c>
      <c r="L2455">
        <v>0.3280767</v>
      </c>
      <c r="M2455">
        <v>0.28676790000000002</v>
      </c>
      <c r="N2455">
        <v>8.2235799999999998E-2</v>
      </c>
      <c r="O2455">
        <v>164</v>
      </c>
    </row>
    <row r="2456" spans="1:15">
      <c r="A2456" t="s">
        <v>45</v>
      </c>
      <c r="B2456" s="34">
        <v>40021</v>
      </c>
      <c r="C2456">
        <v>7</v>
      </c>
      <c r="D2456">
        <v>1.1553279999999999</v>
      </c>
      <c r="E2456">
        <v>1.2058199999999999</v>
      </c>
      <c r="F2456">
        <v>-5.0492299999999997E-2</v>
      </c>
      <c r="G2456">
        <v>77.5</v>
      </c>
      <c r="H2456">
        <v>-0.41800019999999999</v>
      </c>
      <c r="I2456">
        <v>-0.20087360000000001</v>
      </c>
      <c r="J2456">
        <v>-5.0492299999999997E-2</v>
      </c>
      <c r="K2456">
        <v>9.9888900000000003E-2</v>
      </c>
      <c r="L2456">
        <v>0.31701560000000001</v>
      </c>
      <c r="M2456">
        <v>0.28676790000000002</v>
      </c>
      <c r="N2456">
        <v>8.2235799999999998E-2</v>
      </c>
      <c r="O2456">
        <v>164</v>
      </c>
    </row>
    <row r="2457" spans="1:15">
      <c r="A2457" t="s">
        <v>45</v>
      </c>
      <c r="B2457" s="34">
        <v>40021</v>
      </c>
      <c r="C2457">
        <v>8</v>
      </c>
      <c r="D2457">
        <v>1.374247</v>
      </c>
      <c r="E2457">
        <v>1.377329</v>
      </c>
      <c r="F2457">
        <v>-3.0817000000000002E-3</v>
      </c>
      <c r="G2457">
        <v>79.5</v>
      </c>
      <c r="H2457">
        <v>-0.37058960000000002</v>
      </c>
      <c r="I2457">
        <v>-0.15346290000000001</v>
      </c>
      <c r="J2457">
        <v>-3.0817000000000002E-3</v>
      </c>
      <c r="K2457">
        <v>0.1472996</v>
      </c>
      <c r="L2457">
        <v>0.36442619999999998</v>
      </c>
      <c r="M2457">
        <v>0.28676790000000002</v>
      </c>
      <c r="N2457">
        <v>8.2235799999999998E-2</v>
      </c>
      <c r="O2457">
        <v>164</v>
      </c>
    </row>
    <row r="2458" spans="1:15">
      <c r="A2458" t="s">
        <v>45</v>
      </c>
      <c r="B2458" s="34">
        <v>40021</v>
      </c>
      <c r="C2458">
        <v>9</v>
      </c>
      <c r="D2458">
        <v>2.0014120000000002</v>
      </c>
      <c r="E2458">
        <v>1.9781280000000001</v>
      </c>
      <c r="F2458">
        <v>2.3284099999999999E-2</v>
      </c>
      <c r="G2458">
        <v>84</v>
      </c>
      <c r="H2458">
        <v>-0.34422380000000002</v>
      </c>
      <c r="I2458">
        <v>-0.12709719999999999</v>
      </c>
      <c r="J2458">
        <v>2.3284099999999999E-2</v>
      </c>
      <c r="K2458">
        <v>0.17366529999999999</v>
      </c>
      <c r="L2458">
        <v>0.39079199999999997</v>
      </c>
      <c r="M2458">
        <v>0.28676790000000002</v>
      </c>
      <c r="N2458">
        <v>8.2235799999999998E-2</v>
      </c>
      <c r="O2458">
        <v>164</v>
      </c>
    </row>
    <row r="2459" spans="1:15">
      <c r="A2459" t="s">
        <v>45</v>
      </c>
      <c r="B2459" s="34">
        <v>40021</v>
      </c>
      <c r="C2459">
        <v>10</v>
      </c>
      <c r="D2459">
        <v>2.468585</v>
      </c>
      <c r="E2459">
        <v>2.4799699999999998</v>
      </c>
      <c r="F2459">
        <v>-1.13843E-2</v>
      </c>
      <c r="G2459">
        <v>88.5</v>
      </c>
      <c r="H2459">
        <v>-0.37889220000000001</v>
      </c>
      <c r="I2459">
        <v>-0.16176560000000001</v>
      </c>
      <c r="J2459">
        <v>-1.13843E-2</v>
      </c>
      <c r="K2459">
        <v>0.13899690000000001</v>
      </c>
      <c r="L2459">
        <v>0.35612359999999998</v>
      </c>
      <c r="M2459">
        <v>0.28676790000000002</v>
      </c>
      <c r="N2459">
        <v>8.2235799999999998E-2</v>
      </c>
      <c r="O2459">
        <v>164</v>
      </c>
    </row>
    <row r="2460" spans="1:15">
      <c r="A2460" t="s">
        <v>45</v>
      </c>
      <c r="B2460" s="34">
        <v>40021</v>
      </c>
      <c r="C2460">
        <v>11</v>
      </c>
      <c r="D2460">
        <v>2.8669150000000001</v>
      </c>
      <c r="E2460">
        <v>2.8463120000000002</v>
      </c>
      <c r="F2460">
        <v>2.0603300000000001E-2</v>
      </c>
      <c r="G2460">
        <v>92</v>
      </c>
      <c r="H2460">
        <v>-0.3469045</v>
      </c>
      <c r="I2460">
        <v>-0.1297779</v>
      </c>
      <c r="J2460">
        <v>2.0603300000000001E-2</v>
      </c>
      <c r="K2460">
        <v>0.17098459999999999</v>
      </c>
      <c r="L2460">
        <v>0.38811119999999999</v>
      </c>
      <c r="M2460">
        <v>0.28676790000000002</v>
      </c>
      <c r="N2460">
        <v>8.2235799999999998E-2</v>
      </c>
      <c r="O2460">
        <v>164</v>
      </c>
    </row>
    <row r="2461" spans="1:15">
      <c r="A2461" t="s">
        <v>45</v>
      </c>
      <c r="B2461" s="34">
        <v>40021</v>
      </c>
      <c r="C2461">
        <v>12</v>
      </c>
      <c r="D2461">
        <v>3.0900799999999999</v>
      </c>
      <c r="E2461">
        <v>3.1087820000000002</v>
      </c>
      <c r="F2461">
        <v>-1.8702799999999999E-2</v>
      </c>
      <c r="G2461">
        <v>96</v>
      </c>
      <c r="H2461">
        <v>-0.38621070000000002</v>
      </c>
      <c r="I2461">
        <v>-0.16908400000000001</v>
      </c>
      <c r="J2461">
        <v>-1.8702799999999999E-2</v>
      </c>
      <c r="K2461">
        <v>0.1316785</v>
      </c>
      <c r="L2461">
        <v>0.34880509999999998</v>
      </c>
      <c r="M2461">
        <v>0.28676790000000002</v>
      </c>
      <c r="N2461">
        <v>8.2235799999999998E-2</v>
      </c>
      <c r="O2461">
        <v>164</v>
      </c>
    </row>
    <row r="2462" spans="1:15">
      <c r="A2462" t="s">
        <v>45</v>
      </c>
      <c r="B2462" s="34">
        <v>40021</v>
      </c>
      <c r="C2462">
        <v>13</v>
      </c>
      <c r="D2462">
        <v>3.1577989999999998</v>
      </c>
      <c r="E2462">
        <v>3.154423</v>
      </c>
      <c r="F2462">
        <v>3.3763999999999999E-3</v>
      </c>
      <c r="G2462">
        <v>98.5</v>
      </c>
      <c r="H2462">
        <v>-0.3641315</v>
      </c>
      <c r="I2462">
        <v>-0.14700479999999999</v>
      </c>
      <c r="J2462">
        <v>3.3763999999999999E-3</v>
      </c>
      <c r="K2462">
        <v>0.15375759999999999</v>
      </c>
      <c r="L2462">
        <v>0.3708843</v>
      </c>
      <c r="M2462">
        <v>0.28676790000000002</v>
      </c>
      <c r="N2462">
        <v>8.2235799999999998E-2</v>
      </c>
      <c r="O2462">
        <v>164</v>
      </c>
    </row>
    <row r="2463" spans="1:15">
      <c r="A2463" t="s">
        <v>45</v>
      </c>
      <c r="B2463" s="34">
        <v>40021</v>
      </c>
      <c r="C2463">
        <v>14</v>
      </c>
      <c r="D2463">
        <v>3.2471429999999999</v>
      </c>
      <c r="E2463">
        <v>3.154039</v>
      </c>
      <c r="F2463">
        <v>9.3104199999999998E-2</v>
      </c>
      <c r="G2463">
        <v>100.5</v>
      </c>
      <c r="H2463">
        <v>-0.27440369999999997</v>
      </c>
      <c r="I2463">
        <v>-5.7277099999999997E-2</v>
      </c>
      <c r="J2463">
        <v>9.3104199999999998E-2</v>
      </c>
      <c r="K2463">
        <v>0.24348539999999999</v>
      </c>
      <c r="L2463">
        <v>0.46061210000000002</v>
      </c>
      <c r="M2463">
        <v>0.28676790000000002</v>
      </c>
      <c r="N2463">
        <v>8.2235799999999998E-2</v>
      </c>
      <c r="O2463">
        <v>164</v>
      </c>
    </row>
    <row r="2464" spans="1:15">
      <c r="A2464" t="s">
        <v>45</v>
      </c>
      <c r="B2464" s="34">
        <v>40021</v>
      </c>
      <c r="C2464">
        <v>15</v>
      </c>
      <c r="D2464">
        <v>3.2933439999999998</v>
      </c>
      <c r="E2464">
        <v>2.7996759999999998</v>
      </c>
      <c r="F2464">
        <v>0.4936681</v>
      </c>
      <c r="G2464">
        <v>102.5</v>
      </c>
      <c r="H2464">
        <v>0.1261602</v>
      </c>
      <c r="I2464">
        <v>0.34328690000000001</v>
      </c>
      <c r="J2464">
        <v>0.4936681</v>
      </c>
      <c r="K2464">
        <v>0.64404930000000005</v>
      </c>
      <c r="L2464">
        <v>0.86117600000000005</v>
      </c>
      <c r="M2464">
        <v>0.28676790000000002</v>
      </c>
      <c r="N2464">
        <v>8.2235799999999998E-2</v>
      </c>
      <c r="O2464">
        <v>164</v>
      </c>
    </row>
    <row r="2465" spans="1:15">
      <c r="A2465" t="s">
        <v>45</v>
      </c>
      <c r="B2465" s="34">
        <v>40021</v>
      </c>
      <c r="C2465">
        <v>16</v>
      </c>
      <c r="D2465">
        <v>3.2579560000000001</v>
      </c>
      <c r="E2465">
        <v>2.679684</v>
      </c>
      <c r="F2465">
        <v>0.57827189999999995</v>
      </c>
      <c r="G2465">
        <v>103.5</v>
      </c>
      <c r="H2465">
        <v>0.21076400000000001</v>
      </c>
      <c r="I2465">
        <v>0.42789060000000001</v>
      </c>
      <c r="J2465">
        <v>0.57827189999999995</v>
      </c>
      <c r="K2465">
        <v>0.72865310000000005</v>
      </c>
      <c r="L2465">
        <v>0.9457797</v>
      </c>
      <c r="M2465">
        <v>0.28676790000000002</v>
      </c>
      <c r="N2465">
        <v>8.2235799999999998E-2</v>
      </c>
      <c r="O2465">
        <v>164</v>
      </c>
    </row>
    <row r="2466" spans="1:15">
      <c r="A2466" t="s">
        <v>45</v>
      </c>
      <c r="B2466" s="34">
        <v>40021</v>
      </c>
      <c r="C2466">
        <v>17</v>
      </c>
      <c r="D2466">
        <v>3.0621179999999999</v>
      </c>
      <c r="E2466">
        <v>2.3860420000000002</v>
      </c>
      <c r="F2466">
        <v>0.6760756</v>
      </c>
      <c r="G2466">
        <v>104</v>
      </c>
      <c r="H2466">
        <v>0.3085678</v>
      </c>
      <c r="I2466">
        <v>0.52569440000000001</v>
      </c>
      <c r="J2466">
        <v>0.6760756</v>
      </c>
      <c r="K2466">
        <v>0.82645690000000005</v>
      </c>
      <c r="L2466">
        <v>1.0435840000000001</v>
      </c>
      <c r="M2466">
        <v>0.28676790000000002</v>
      </c>
      <c r="N2466">
        <v>8.2235799999999998E-2</v>
      </c>
      <c r="O2466">
        <v>164</v>
      </c>
    </row>
    <row r="2467" spans="1:15">
      <c r="A2467" t="s">
        <v>45</v>
      </c>
      <c r="B2467" s="34">
        <v>40021</v>
      </c>
      <c r="C2467">
        <v>18</v>
      </c>
      <c r="D2467">
        <v>2.8606349999999998</v>
      </c>
      <c r="E2467">
        <v>2.1821290000000002</v>
      </c>
      <c r="F2467">
        <v>0.67850509999999997</v>
      </c>
      <c r="G2467">
        <v>104</v>
      </c>
      <c r="H2467">
        <v>0.31099719999999997</v>
      </c>
      <c r="I2467">
        <v>0.52812389999999998</v>
      </c>
      <c r="J2467">
        <v>0.67850509999999997</v>
      </c>
      <c r="K2467">
        <v>0.82888640000000002</v>
      </c>
      <c r="L2467">
        <v>1.0460130000000001</v>
      </c>
      <c r="M2467">
        <v>0.28676790000000002</v>
      </c>
      <c r="N2467">
        <v>8.2235799999999998E-2</v>
      </c>
      <c r="O2467">
        <v>164</v>
      </c>
    </row>
    <row r="2468" spans="1:15">
      <c r="A2468" t="s">
        <v>45</v>
      </c>
      <c r="B2468" s="34">
        <v>40021</v>
      </c>
      <c r="C2468">
        <v>19</v>
      </c>
      <c r="D2468">
        <v>2.7349079999999999</v>
      </c>
      <c r="E2468">
        <v>2.7957429999999999</v>
      </c>
      <c r="F2468">
        <v>-6.0834699999999998E-2</v>
      </c>
      <c r="G2468">
        <v>103.5</v>
      </c>
      <c r="H2468">
        <v>-0.42834260000000002</v>
      </c>
      <c r="I2468">
        <v>-0.21121599999999999</v>
      </c>
      <c r="J2468">
        <v>-6.0834699999999998E-2</v>
      </c>
      <c r="K2468">
        <v>8.9546500000000001E-2</v>
      </c>
      <c r="L2468">
        <v>0.30667319999999998</v>
      </c>
      <c r="M2468">
        <v>0.28676790000000002</v>
      </c>
      <c r="N2468">
        <v>8.2235799999999998E-2</v>
      </c>
      <c r="O2468">
        <v>164</v>
      </c>
    </row>
    <row r="2469" spans="1:15">
      <c r="A2469" t="s">
        <v>45</v>
      </c>
      <c r="B2469" s="34">
        <v>40021</v>
      </c>
      <c r="C2469">
        <v>20</v>
      </c>
      <c r="D2469">
        <v>2.5464660000000001</v>
      </c>
      <c r="E2469">
        <v>2.4336500000000001</v>
      </c>
      <c r="F2469">
        <v>0.11281629999999999</v>
      </c>
      <c r="G2469">
        <v>101.5</v>
      </c>
      <c r="H2469">
        <v>-0.25469160000000002</v>
      </c>
      <c r="I2469">
        <v>-3.7565000000000001E-2</v>
      </c>
      <c r="J2469">
        <v>0.11281629999999999</v>
      </c>
      <c r="K2469">
        <v>0.26319749999999997</v>
      </c>
      <c r="L2469">
        <v>0.48032419999999998</v>
      </c>
      <c r="M2469">
        <v>0.28676790000000002</v>
      </c>
      <c r="N2469">
        <v>8.2235799999999998E-2</v>
      </c>
      <c r="O2469">
        <v>164</v>
      </c>
    </row>
    <row r="2470" spans="1:15">
      <c r="A2470" t="s">
        <v>45</v>
      </c>
      <c r="B2470" s="34">
        <v>40021</v>
      </c>
      <c r="C2470">
        <v>21</v>
      </c>
      <c r="D2470">
        <v>2.4961859999999998</v>
      </c>
      <c r="E2470">
        <v>2.4005779999999999</v>
      </c>
      <c r="F2470">
        <v>9.5607999999999999E-2</v>
      </c>
      <c r="G2470">
        <v>98.5</v>
      </c>
      <c r="H2470">
        <v>-0.27189990000000003</v>
      </c>
      <c r="I2470">
        <v>-5.4773299999999997E-2</v>
      </c>
      <c r="J2470">
        <v>9.5607999999999999E-2</v>
      </c>
      <c r="K2470">
        <v>0.24598919999999999</v>
      </c>
      <c r="L2470">
        <v>0.46311590000000002</v>
      </c>
      <c r="M2470">
        <v>0.28676790000000002</v>
      </c>
      <c r="N2470">
        <v>8.2235799999999998E-2</v>
      </c>
      <c r="O2470">
        <v>164</v>
      </c>
    </row>
    <row r="2471" spans="1:15">
      <c r="A2471" t="s">
        <v>45</v>
      </c>
      <c r="B2471" s="34">
        <v>40021</v>
      </c>
      <c r="C2471">
        <v>22</v>
      </c>
      <c r="D2471">
        <v>2.3628079999999998</v>
      </c>
      <c r="E2471">
        <v>2.3080970000000001</v>
      </c>
      <c r="F2471">
        <v>5.4711299999999997E-2</v>
      </c>
      <c r="G2471">
        <v>96.5</v>
      </c>
      <c r="H2471">
        <v>-0.31279659999999998</v>
      </c>
      <c r="I2471">
        <v>-9.5669900000000002E-2</v>
      </c>
      <c r="J2471">
        <v>5.4711299999999997E-2</v>
      </c>
      <c r="K2471">
        <v>0.20509250000000001</v>
      </c>
      <c r="L2471">
        <v>0.42221920000000002</v>
      </c>
      <c r="M2471">
        <v>0.28676790000000002</v>
      </c>
      <c r="N2471">
        <v>8.2235799999999998E-2</v>
      </c>
      <c r="O2471">
        <v>164</v>
      </c>
    </row>
    <row r="2472" spans="1:15">
      <c r="A2472" t="s">
        <v>45</v>
      </c>
      <c r="B2472" s="34">
        <v>40021</v>
      </c>
      <c r="C2472">
        <v>23</v>
      </c>
      <c r="D2472">
        <v>2.0117539999999998</v>
      </c>
      <c r="E2472">
        <v>1.9455610000000001</v>
      </c>
      <c r="F2472">
        <v>6.6192799999999996E-2</v>
      </c>
      <c r="G2472">
        <v>93.5</v>
      </c>
      <c r="H2472">
        <v>-0.3013151</v>
      </c>
      <c r="I2472">
        <v>-8.4188499999999999E-2</v>
      </c>
      <c r="J2472">
        <v>6.6192799999999996E-2</v>
      </c>
      <c r="K2472">
        <v>0.21657399999999999</v>
      </c>
      <c r="L2472">
        <v>0.43370069999999999</v>
      </c>
      <c r="M2472">
        <v>0.28676790000000002</v>
      </c>
      <c r="N2472">
        <v>8.2235799999999998E-2</v>
      </c>
      <c r="O2472">
        <v>164</v>
      </c>
    </row>
    <row r="2473" spans="1:15">
      <c r="A2473" t="s">
        <v>45</v>
      </c>
      <c r="B2473" s="34">
        <v>40021</v>
      </c>
      <c r="C2473">
        <v>24</v>
      </c>
      <c r="D2473">
        <v>1.617551</v>
      </c>
      <c r="E2473">
        <v>1.661484</v>
      </c>
      <c r="F2473">
        <v>-4.3933399999999997E-2</v>
      </c>
      <c r="G2473">
        <v>89.5</v>
      </c>
      <c r="H2473">
        <v>-0.41144120000000001</v>
      </c>
      <c r="I2473">
        <v>-0.1943146</v>
      </c>
      <c r="J2473">
        <v>-4.3933399999999997E-2</v>
      </c>
      <c r="K2473">
        <v>0.1064479</v>
      </c>
      <c r="L2473">
        <v>0.32357449999999999</v>
      </c>
      <c r="M2473">
        <v>0.28676790000000002</v>
      </c>
      <c r="N2473">
        <v>8.2235799999999998E-2</v>
      </c>
      <c r="O2473">
        <v>164</v>
      </c>
    </row>
    <row r="2474" spans="1:15">
      <c r="A2474" t="s">
        <v>45</v>
      </c>
      <c r="B2474" s="34">
        <v>40035</v>
      </c>
      <c r="C2474">
        <v>1</v>
      </c>
      <c r="D2474">
        <v>1.3183240000000001</v>
      </c>
      <c r="E2474">
        <v>1.323188</v>
      </c>
      <c r="F2474">
        <v>-4.8647999999999999E-3</v>
      </c>
      <c r="G2474">
        <v>81.5</v>
      </c>
      <c r="H2474">
        <v>-0.3723727</v>
      </c>
      <c r="I2474">
        <v>-0.1552461</v>
      </c>
      <c r="J2474">
        <v>-4.8647999999999999E-3</v>
      </c>
      <c r="K2474">
        <v>0.14551639999999999</v>
      </c>
      <c r="L2474">
        <v>0.3626431</v>
      </c>
      <c r="M2474">
        <v>0.28676790000000002</v>
      </c>
      <c r="N2474">
        <v>8.2235799999999998E-2</v>
      </c>
      <c r="O2474">
        <v>164</v>
      </c>
    </row>
    <row r="2475" spans="1:15">
      <c r="A2475" t="s">
        <v>45</v>
      </c>
      <c r="B2475" s="34">
        <v>40035</v>
      </c>
      <c r="C2475">
        <v>2</v>
      </c>
      <c r="D2475">
        <v>1.276103</v>
      </c>
      <c r="E2475">
        <v>1.2652620000000001</v>
      </c>
      <c r="F2475">
        <v>1.08418E-2</v>
      </c>
      <c r="G2475">
        <v>79.5</v>
      </c>
      <c r="H2475">
        <v>-0.35666609999999999</v>
      </c>
      <c r="I2475">
        <v>-0.13953940000000001</v>
      </c>
      <c r="J2475">
        <v>1.08418E-2</v>
      </c>
      <c r="K2475">
        <v>0.16122310000000001</v>
      </c>
      <c r="L2475">
        <v>0.37834970000000001</v>
      </c>
      <c r="M2475">
        <v>0.28676790000000002</v>
      </c>
      <c r="N2475">
        <v>8.2235799999999998E-2</v>
      </c>
      <c r="O2475">
        <v>164</v>
      </c>
    </row>
    <row r="2476" spans="1:15">
      <c r="A2476" t="s">
        <v>45</v>
      </c>
      <c r="B2476" s="34">
        <v>40035</v>
      </c>
      <c r="C2476">
        <v>3</v>
      </c>
      <c r="D2476">
        <v>1.2291179999999999</v>
      </c>
      <c r="E2476">
        <v>1.2256469999999999</v>
      </c>
      <c r="F2476">
        <v>3.4718000000000001E-3</v>
      </c>
      <c r="G2476">
        <v>77</v>
      </c>
      <c r="H2476">
        <v>-0.36403609999999997</v>
      </c>
      <c r="I2476">
        <v>-0.1469095</v>
      </c>
      <c r="J2476">
        <v>3.4718000000000001E-3</v>
      </c>
      <c r="K2476">
        <v>0.15385299999999999</v>
      </c>
      <c r="L2476">
        <v>0.37097970000000002</v>
      </c>
      <c r="M2476">
        <v>0.28676790000000002</v>
      </c>
      <c r="N2476">
        <v>8.2235799999999998E-2</v>
      </c>
      <c r="O2476">
        <v>164</v>
      </c>
    </row>
    <row r="2477" spans="1:15">
      <c r="A2477" t="s">
        <v>45</v>
      </c>
      <c r="B2477" s="34">
        <v>40035</v>
      </c>
      <c r="C2477">
        <v>4</v>
      </c>
      <c r="D2477">
        <v>1.1944440000000001</v>
      </c>
      <c r="E2477">
        <v>1.1955910000000001</v>
      </c>
      <c r="F2477">
        <v>-1.147E-3</v>
      </c>
      <c r="G2477">
        <v>76.5</v>
      </c>
      <c r="H2477">
        <v>-0.36865490000000001</v>
      </c>
      <c r="I2477">
        <v>-0.1515283</v>
      </c>
      <c r="J2477">
        <v>-1.147E-3</v>
      </c>
      <c r="K2477">
        <v>0.14923429999999999</v>
      </c>
      <c r="L2477">
        <v>0.36636089999999999</v>
      </c>
      <c r="M2477">
        <v>0.28676790000000002</v>
      </c>
      <c r="N2477">
        <v>8.2235799999999998E-2</v>
      </c>
      <c r="O2477">
        <v>164</v>
      </c>
    </row>
    <row r="2478" spans="1:15">
      <c r="A2478" t="s">
        <v>45</v>
      </c>
      <c r="B2478" s="34">
        <v>40035</v>
      </c>
      <c r="C2478">
        <v>5</v>
      </c>
      <c r="D2478">
        <v>1.192639</v>
      </c>
      <c r="E2478">
        <v>1.187762</v>
      </c>
      <c r="F2478">
        <v>4.8761999999999998E-3</v>
      </c>
      <c r="G2478">
        <v>74</v>
      </c>
      <c r="H2478">
        <v>-0.3626317</v>
      </c>
      <c r="I2478">
        <v>-0.145505</v>
      </c>
      <c r="J2478">
        <v>4.8761999999999998E-3</v>
      </c>
      <c r="K2478">
        <v>0.15525739999999999</v>
      </c>
      <c r="L2478">
        <v>0.3723841</v>
      </c>
      <c r="M2478">
        <v>0.28676790000000002</v>
      </c>
      <c r="N2478">
        <v>8.2235799999999998E-2</v>
      </c>
      <c r="O2478">
        <v>164</v>
      </c>
    </row>
    <row r="2479" spans="1:15">
      <c r="A2479" t="s">
        <v>45</v>
      </c>
      <c r="B2479" s="34">
        <v>40035</v>
      </c>
      <c r="C2479">
        <v>6</v>
      </c>
      <c r="D2479">
        <v>1.2465599999999999</v>
      </c>
      <c r="E2479">
        <v>1.267576</v>
      </c>
      <c r="F2479">
        <v>-2.1015499999999999E-2</v>
      </c>
      <c r="G2479">
        <v>73.5</v>
      </c>
      <c r="H2479">
        <v>-0.38852340000000002</v>
      </c>
      <c r="I2479">
        <v>-0.17139670000000001</v>
      </c>
      <c r="J2479">
        <v>-2.1015499999999999E-2</v>
      </c>
      <c r="K2479">
        <v>0.1293658</v>
      </c>
      <c r="L2479">
        <v>0.34649239999999998</v>
      </c>
      <c r="M2479">
        <v>0.28676790000000002</v>
      </c>
      <c r="N2479">
        <v>8.2235799999999998E-2</v>
      </c>
      <c r="O2479">
        <v>164</v>
      </c>
    </row>
    <row r="2480" spans="1:15">
      <c r="A2480" t="s">
        <v>45</v>
      </c>
      <c r="B2480" s="34">
        <v>40035</v>
      </c>
      <c r="C2480">
        <v>7</v>
      </c>
      <c r="D2480">
        <v>1.102921</v>
      </c>
      <c r="E2480">
        <v>1.1294379999999999</v>
      </c>
      <c r="F2480">
        <v>-2.6517300000000001E-2</v>
      </c>
      <c r="G2480">
        <v>74</v>
      </c>
      <c r="H2480">
        <v>-0.39402520000000002</v>
      </c>
      <c r="I2480">
        <v>-0.17689859999999999</v>
      </c>
      <c r="J2480">
        <v>-2.6517300000000001E-2</v>
      </c>
      <c r="K2480">
        <v>0.1238639</v>
      </c>
      <c r="L2480">
        <v>0.34099049999999997</v>
      </c>
      <c r="M2480">
        <v>0.28676790000000002</v>
      </c>
      <c r="N2480">
        <v>8.2235799999999998E-2</v>
      </c>
      <c r="O2480">
        <v>164</v>
      </c>
    </row>
    <row r="2481" spans="1:15">
      <c r="A2481" t="s">
        <v>45</v>
      </c>
      <c r="B2481" s="34">
        <v>40035</v>
      </c>
      <c r="C2481">
        <v>8</v>
      </c>
      <c r="D2481">
        <v>1.2812509999999999</v>
      </c>
      <c r="E2481">
        <v>1.254067</v>
      </c>
      <c r="F2481">
        <v>2.71845E-2</v>
      </c>
      <c r="G2481">
        <v>75</v>
      </c>
      <c r="H2481">
        <v>-0.3403234</v>
      </c>
      <c r="I2481">
        <v>-0.1231968</v>
      </c>
      <c r="J2481">
        <v>2.71845E-2</v>
      </c>
      <c r="K2481">
        <v>0.17756569999999999</v>
      </c>
      <c r="L2481">
        <v>0.3946924</v>
      </c>
      <c r="M2481">
        <v>0.28676790000000002</v>
      </c>
      <c r="N2481">
        <v>8.2235799999999998E-2</v>
      </c>
      <c r="O2481">
        <v>164</v>
      </c>
    </row>
    <row r="2482" spans="1:15">
      <c r="A2482" t="s">
        <v>45</v>
      </c>
      <c r="B2482" s="34">
        <v>40035</v>
      </c>
      <c r="C2482">
        <v>9</v>
      </c>
      <c r="D2482">
        <v>1.848104</v>
      </c>
      <c r="E2482">
        <v>1.762904</v>
      </c>
      <c r="F2482">
        <v>8.5200499999999998E-2</v>
      </c>
      <c r="G2482">
        <v>79.5</v>
      </c>
      <c r="H2482">
        <v>-0.28230739999999999</v>
      </c>
      <c r="I2482">
        <v>-6.5180799999999997E-2</v>
      </c>
      <c r="J2482">
        <v>8.5200499999999998E-2</v>
      </c>
      <c r="K2482">
        <v>0.2355817</v>
      </c>
      <c r="L2482">
        <v>0.45270840000000001</v>
      </c>
      <c r="M2482">
        <v>0.28676790000000002</v>
      </c>
      <c r="N2482">
        <v>8.2235799999999998E-2</v>
      </c>
      <c r="O2482">
        <v>164</v>
      </c>
    </row>
    <row r="2483" spans="1:15">
      <c r="A2483" t="s">
        <v>45</v>
      </c>
      <c r="B2483" s="34">
        <v>40035</v>
      </c>
      <c r="C2483">
        <v>10</v>
      </c>
      <c r="D2483">
        <v>2.2813859999999999</v>
      </c>
      <c r="E2483">
        <v>2.240599</v>
      </c>
      <c r="F2483">
        <v>4.0786799999999998E-2</v>
      </c>
      <c r="G2483">
        <v>83.5</v>
      </c>
      <c r="H2483">
        <v>-0.32672109999999999</v>
      </c>
      <c r="I2483">
        <v>-0.1095945</v>
      </c>
      <c r="J2483">
        <v>4.0786799999999998E-2</v>
      </c>
      <c r="K2483">
        <v>0.191168</v>
      </c>
      <c r="L2483">
        <v>0.40829470000000001</v>
      </c>
      <c r="M2483">
        <v>0.28676790000000002</v>
      </c>
      <c r="N2483">
        <v>8.2235799999999998E-2</v>
      </c>
      <c r="O2483">
        <v>164</v>
      </c>
    </row>
    <row r="2484" spans="1:15">
      <c r="A2484" t="s">
        <v>45</v>
      </c>
      <c r="B2484" s="34">
        <v>40035</v>
      </c>
      <c r="C2484">
        <v>11</v>
      </c>
      <c r="D2484">
        <v>2.6312690000000001</v>
      </c>
      <c r="E2484">
        <v>2.5879259999999999</v>
      </c>
      <c r="F2484">
        <v>4.3343199999999998E-2</v>
      </c>
      <c r="G2484">
        <v>87</v>
      </c>
      <c r="H2484">
        <v>-0.32416469999999997</v>
      </c>
      <c r="I2484">
        <v>-0.1070381</v>
      </c>
      <c r="J2484">
        <v>4.3343199999999998E-2</v>
      </c>
      <c r="K2484">
        <v>0.19372439999999999</v>
      </c>
      <c r="L2484">
        <v>0.41085110000000002</v>
      </c>
      <c r="M2484">
        <v>0.28676790000000002</v>
      </c>
      <c r="N2484">
        <v>8.2235799999999998E-2</v>
      </c>
      <c r="O2484">
        <v>164</v>
      </c>
    </row>
    <row r="2485" spans="1:15">
      <c r="A2485" t="s">
        <v>45</v>
      </c>
      <c r="B2485" s="34">
        <v>40035</v>
      </c>
      <c r="C2485">
        <v>12</v>
      </c>
      <c r="D2485">
        <v>2.817383</v>
      </c>
      <c r="E2485">
        <v>2.8064209999999998</v>
      </c>
      <c r="F2485">
        <v>1.09616E-2</v>
      </c>
      <c r="G2485">
        <v>91</v>
      </c>
      <c r="H2485">
        <v>-0.35654629999999998</v>
      </c>
      <c r="I2485">
        <v>-0.1394196</v>
      </c>
      <c r="J2485">
        <v>1.09616E-2</v>
      </c>
      <c r="K2485">
        <v>0.16134290000000001</v>
      </c>
      <c r="L2485">
        <v>0.37846950000000001</v>
      </c>
      <c r="M2485">
        <v>0.28676790000000002</v>
      </c>
      <c r="N2485">
        <v>8.2235799999999998E-2</v>
      </c>
      <c r="O2485">
        <v>164</v>
      </c>
    </row>
    <row r="2486" spans="1:15">
      <c r="A2486" t="s">
        <v>45</v>
      </c>
      <c r="B2486" s="34">
        <v>40035</v>
      </c>
      <c r="C2486">
        <v>13</v>
      </c>
      <c r="D2486">
        <v>2.887238</v>
      </c>
      <c r="E2486">
        <v>2.8681969999999999</v>
      </c>
      <c r="F2486">
        <v>1.9040499999999998E-2</v>
      </c>
      <c r="G2486">
        <v>93.5</v>
      </c>
      <c r="H2486">
        <v>-0.34846739999999998</v>
      </c>
      <c r="I2486">
        <v>-0.1313407</v>
      </c>
      <c r="J2486">
        <v>1.9040499999999998E-2</v>
      </c>
      <c r="K2486">
        <v>0.16942180000000001</v>
      </c>
      <c r="L2486">
        <v>0.38654840000000001</v>
      </c>
      <c r="M2486">
        <v>0.28676790000000002</v>
      </c>
      <c r="N2486">
        <v>8.2235799999999998E-2</v>
      </c>
      <c r="O2486">
        <v>164</v>
      </c>
    </row>
    <row r="2487" spans="1:15">
      <c r="A2487" t="s">
        <v>45</v>
      </c>
      <c r="B2487" s="34">
        <v>40035</v>
      </c>
      <c r="C2487">
        <v>14</v>
      </c>
      <c r="D2487">
        <v>2.9766530000000002</v>
      </c>
      <c r="E2487">
        <v>2.9585870000000001</v>
      </c>
      <c r="F2487">
        <v>1.8065299999999999E-2</v>
      </c>
      <c r="G2487">
        <v>95.5</v>
      </c>
      <c r="H2487">
        <v>-0.34944259999999999</v>
      </c>
      <c r="I2487">
        <v>-0.13231589999999999</v>
      </c>
      <c r="J2487">
        <v>1.8065299999999999E-2</v>
      </c>
      <c r="K2487">
        <v>0.1684466</v>
      </c>
      <c r="L2487">
        <v>0.3855732</v>
      </c>
      <c r="M2487">
        <v>0.28676790000000002</v>
      </c>
      <c r="N2487">
        <v>8.2235799999999998E-2</v>
      </c>
      <c r="O2487">
        <v>164</v>
      </c>
    </row>
    <row r="2488" spans="1:15">
      <c r="A2488" t="s">
        <v>45</v>
      </c>
      <c r="B2488" s="34">
        <v>40035</v>
      </c>
      <c r="C2488">
        <v>15</v>
      </c>
      <c r="D2488">
        <v>2.9925700000000002</v>
      </c>
      <c r="E2488">
        <v>2.6348950000000002</v>
      </c>
      <c r="F2488">
        <v>0.35767510000000002</v>
      </c>
      <c r="G2488">
        <v>96.5</v>
      </c>
      <c r="H2488">
        <v>-9.8327999999999992E-3</v>
      </c>
      <c r="I2488">
        <v>0.2072938</v>
      </c>
      <c r="J2488">
        <v>0.35767510000000002</v>
      </c>
      <c r="K2488">
        <v>0.50805630000000002</v>
      </c>
      <c r="L2488">
        <v>0.72518300000000002</v>
      </c>
      <c r="M2488">
        <v>0.28676790000000002</v>
      </c>
      <c r="N2488">
        <v>8.2235799999999998E-2</v>
      </c>
      <c r="O2488">
        <v>164</v>
      </c>
    </row>
    <row r="2489" spans="1:15">
      <c r="A2489" t="s">
        <v>45</v>
      </c>
      <c r="B2489" s="34">
        <v>40035</v>
      </c>
      <c r="C2489">
        <v>16</v>
      </c>
      <c r="D2489">
        <v>2.9877859999999998</v>
      </c>
      <c r="E2489">
        <v>2.588578</v>
      </c>
      <c r="F2489">
        <v>0.3992076</v>
      </c>
      <c r="G2489">
        <v>97.5</v>
      </c>
      <c r="H2489">
        <v>3.1699699999999997E-2</v>
      </c>
      <c r="I2489">
        <v>0.2488264</v>
      </c>
      <c r="J2489">
        <v>0.3992076</v>
      </c>
      <c r="K2489">
        <v>0.54958890000000005</v>
      </c>
      <c r="L2489">
        <v>0.76671549999999999</v>
      </c>
      <c r="M2489">
        <v>0.28676790000000002</v>
      </c>
      <c r="N2489">
        <v>8.2235799999999998E-2</v>
      </c>
      <c r="O2489">
        <v>164</v>
      </c>
    </row>
    <row r="2490" spans="1:15">
      <c r="A2490" t="s">
        <v>45</v>
      </c>
      <c r="B2490" s="34">
        <v>40035</v>
      </c>
      <c r="C2490">
        <v>17</v>
      </c>
      <c r="D2490">
        <v>2.8410069999999998</v>
      </c>
      <c r="E2490">
        <v>2.3520949999999998</v>
      </c>
      <c r="F2490">
        <v>0.4889115</v>
      </c>
      <c r="G2490">
        <v>98.5</v>
      </c>
      <c r="H2490">
        <v>0.1214036</v>
      </c>
      <c r="I2490">
        <v>0.33853030000000001</v>
      </c>
      <c r="J2490">
        <v>0.4889115</v>
      </c>
      <c r="K2490">
        <v>0.63929279999999999</v>
      </c>
      <c r="L2490">
        <v>0.85641940000000005</v>
      </c>
      <c r="M2490">
        <v>0.28676790000000002</v>
      </c>
      <c r="N2490">
        <v>8.2235799999999998E-2</v>
      </c>
      <c r="O2490">
        <v>164</v>
      </c>
    </row>
    <row r="2491" spans="1:15">
      <c r="A2491" t="s">
        <v>45</v>
      </c>
      <c r="B2491" s="34">
        <v>40035</v>
      </c>
      <c r="C2491">
        <v>18</v>
      </c>
      <c r="D2491">
        <v>2.6734680000000002</v>
      </c>
      <c r="E2491">
        <v>2.1603460000000001</v>
      </c>
      <c r="F2491">
        <v>0.51312210000000003</v>
      </c>
      <c r="G2491">
        <v>99</v>
      </c>
      <c r="H2491">
        <v>0.1456143</v>
      </c>
      <c r="I2491">
        <v>0.36274089999999998</v>
      </c>
      <c r="J2491">
        <v>0.51312210000000003</v>
      </c>
      <c r="K2491">
        <v>0.66350339999999997</v>
      </c>
      <c r="L2491">
        <v>0.88063000000000002</v>
      </c>
      <c r="M2491">
        <v>0.28676790000000002</v>
      </c>
      <c r="N2491">
        <v>8.2235799999999998E-2</v>
      </c>
      <c r="O2491">
        <v>164</v>
      </c>
    </row>
    <row r="2492" spans="1:15">
      <c r="A2492" t="s">
        <v>45</v>
      </c>
      <c r="B2492" s="34">
        <v>40035</v>
      </c>
      <c r="C2492">
        <v>19</v>
      </c>
      <c r="D2492">
        <v>2.489716</v>
      </c>
      <c r="E2492">
        <v>2.7875260000000002</v>
      </c>
      <c r="F2492">
        <v>-0.29781020000000002</v>
      </c>
      <c r="G2492">
        <v>98</v>
      </c>
      <c r="H2492">
        <v>-0.66531810000000002</v>
      </c>
      <c r="I2492">
        <v>-0.44819140000000002</v>
      </c>
      <c r="J2492">
        <v>-0.29781020000000002</v>
      </c>
      <c r="K2492">
        <v>-0.1474289</v>
      </c>
      <c r="L2492">
        <v>6.9697700000000001E-2</v>
      </c>
      <c r="M2492">
        <v>0.28676790000000002</v>
      </c>
      <c r="N2492">
        <v>8.2235799999999998E-2</v>
      </c>
      <c r="O2492">
        <v>164</v>
      </c>
    </row>
    <row r="2493" spans="1:15">
      <c r="A2493" t="s">
        <v>45</v>
      </c>
      <c r="B2493" s="34">
        <v>40035</v>
      </c>
      <c r="C2493">
        <v>20</v>
      </c>
      <c r="D2493">
        <v>2.3727839999999998</v>
      </c>
      <c r="E2493">
        <v>2.3606449999999999</v>
      </c>
      <c r="F2493">
        <v>1.21399E-2</v>
      </c>
      <c r="G2493">
        <v>96</v>
      </c>
      <c r="H2493">
        <v>-0.35536800000000002</v>
      </c>
      <c r="I2493">
        <v>-0.13824139999999999</v>
      </c>
      <c r="J2493">
        <v>1.21399E-2</v>
      </c>
      <c r="K2493">
        <v>0.1625211</v>
      </c>
      <c r="L2493">
        <v>0.37964779999999998</v>
      </c>
      <c r="M2493">
        <v>0.28676790000000002</v>
      </c>
      <c r="N2493">
        <v>8.2235799999999998E-2</v>
      </c>
      <c r="O2493">
        <v>164</v>
      </c>
    </row>
    <row r="2494" spans="1:15">
      <c r="A2494" t="s">
        <v>45</v>
      </c>
      <c r="B2494" s="34">
        <v>40035</v>
      </c>
      <c r="C2494">
        <v>21</v>
      </c>
      <c r="D2494">
        <v>2.3305769999999999</v>
      </c>
      <c r="E2494">
        <v>2.2954870000000001</v>
      </c>
      <c r="F2494">
        <v>3.5089700000000001E-2</v>
      </c>
      <c r="G2494">
        <v>93</v>
      </c>
      <c r="H2494">
        <v>-0.3324182</v>
      </c>
      <c r="I2494">
        <v>-0.11529159999999999</v>
      </c>
      <c r="J2494">
        <v>3.5089700000000001E-2</v>
      </c>
      <c r="K2494">
        <v>0.18547089999999999</v>
      </c>
      <c r="L2494">
        <v>0.4025976</v>
      </c>
      <c r="M2494">
        <v>0.28676790000000002</v>
      </c>
      <c r="N2494">
        <v>8.2235799999999998E-2</v>
      </c>
      <c r="O2494">
        <v>164</v>
      </c>
    </row>
    <row r="2495" spans="1:15">
      <c r="A2495" t="s">
        <v>45</v>
      </c>
      <c r="B2495" s="34">
        <v>40035</v>
      </c>
      <c r="C2495">
        <v>22</v>
      </c>
      <c r="D2495">
        <v>2.1369310000000001</v>
      </c>
      <c r="E2495">
        <v>2.116053</v>
      </c>
      <c r="F2495">
        <v>2.0878399999999998E-2</v>
      </c>
      <c r="G2495">
        <v>89.5</v>
      </c>
      <c r="H2495">
        <v>-0.34662949999999998</v>
      </c>
      <c r="I2495">
        <v>-0.1295029</v>
      </c>
      <c r="J2495">
        <v>2.0878399999999998E-2</v>
      </c>
      <c r="K2495">
        <v>0.17125960000000001</v>
      </c>
      <c r="L2495">
        <v>0.38838630000000002</v>
      </c>
      <c r="M2495">
        <v>0.28676790000000002</v>
      </c>
      <c r="N2495">
        <v>8.2235799999999998E-2</v>
      </c>
      <c r="O2495">
        <v>164</v>
      </c>
    </row>
    <row r="2496" spans="1:15">
      <c r="A2496" t="s">
        <v>45</v>
      </c>
      <c r="B2496" s="34">
        <v>40035</v>
      </c>
      <c r="C2496">
        <v>23</v>
      </c>
      <c r="D2496">
        <v>1.7775860000000001</v>
      </c>
      <c r="E2496">
        <v>1.767423</v>
      </c>
      <c r="F2496">
        <v>1.01627E-2</v>
      </c>
      <c r="G2496">
        <v>86</v>
      </c>
      <c r="H2496">
        <v>-0.35734519999999997</v>
      </c>
      <c r="I2496">
        <v>-0.1402186</v>
      </c>
      <c r="J2496">
        <v>1.01627E-2</v>
      </c>
      <c r="K2496">
        <v>0.16054389999999999</v>
      </c>
      <c r="L2496">
        <v>0.37767060000000002</v>
      </c>
      <c r="M2496">
        <v>0.28676790000000002</v>
      </c>
      <c r="N2496">
        <v>8.2235799999999998E-2</v>
      </c>
      <c r="O2496">
        <v>164</v>
      </c>
    </row>
    <row r="2497" spans="1:15">
      <c r="A2497" t="s">
        <v>45</v>
      </c>
      <c r="B2497" s="34">
        <v>40035</v>
      </c>
      <c r="C2497">
        <v>24</v>
      </c>
      <c r="D2497">
        <v>1.5650809999999999</v>
      </c>
      <c r="E2497">
        <v>1.5469930000000001</v>
      </c>
      <c r="F2497">
        <v>1.8088099999999999E-2</v>
      </c>
      <c r="G2497">
        <v>85</v>
      </c>
      <c r="H2497">
        <v>-0.3494198</v>
      </c>
      <c r="I2497">
        <v>-0.1322931</v>
      </c>
      <c r="J2497">
        <v>1.8088099999999999E-2</v>
      </c>
      <c r="K2497">
        <v>0.16846939999999999</v>
      </c>
      <c r="L2497">
        <v>0.38559599999999999</v>
      </c>
      <c r="M2497">
        <v>0.28676790000000002</v>
      </c>
      <c r="N2497">
        <v>8.2235799999999998E-2</v>
      </c>
      <c r="O2497">
        <v>164</v>
      </c>
    </row>
    <row r="2498" spans="1:15">
      <c r="A2498" t="s">
        <v>45</v>
      </c>
      <c r="B2498" s="34">
        <v>40036</v>
      </c>
      <c r="C2498">
        <v>1</v>
      </c>
      <c r="D2498">
        <v>1.3282050000000001</v>
      </c>
      <c r="E2498">
        <v>1.344787</v>
      </c>
      <c r="F2498">
        <v>-1.6582199999999998E-2</v>
      </c>
      <c r="G2498">
        <v>83</v>
      </c>
      <c r="H2498">
        <v>-0.38409009999999999</v>
      </c>
      <c r="I2498">
        <v>-0.16696340000000001</v>
      </c>
      <c r="J2498">
        <v>-1.6582199999999998E-2</v>
      </c>
      <c r="K2498">
        <v>0.1337991</v>
      </c>
      <c r="L2498">
        <v>0.35092570000000001</v>
      </c>
      <c r="M2498">
        <v>0.28676790000000002</v>
      </c>
      <c r="N2498">
        <v>8.2235799999999998E-2</v>
      </c>
      <c r="O2498">
        <v>164</v>
      </c>
    </row>
    <row r="2499" spans="1:15">
      <c r="A2499" t="s">
        <v>45</v>
      </c>
      <c r="B2499" s="34">
        <v>40036</v>
      </c>
      <c r="C2499">
        <v>2</v>
      </c>
      <c r="D2499">
        <v>1.276103</v>
      </c>
      <c r="E2499">
        <v>1.270241</v>
      </c>
      <c r="F2499">
        <v>5.8627999999999996E-3</v>
      </c>
      <c r="G2499">
        <v>79.5</v>
      </c>
      <c r="H2499">
        <v>-0.3616451</v>
      </c>
      <c r="I2499">
        <v>-0.14451849999999999</v>
      </c>
      <c r="J2499">
        <v>5.8627999999999996E-3</v>
      </c>
      <c r="K2499">
        <v>0.15624399999999999</v>
      </c>
      <c r="L2499">
        <v>0.3733706</v>
      </c>
      <c r="M2499">
        <v>0.28676790000000002</v>
      </c>
      <c r="N2499">
        <v>8.2235799999999998E-2</v>
      </c>
      <c r="O2499">
        <v>164</v>
      </c>
    </row>
    <row r="2500" spans="1:15">
      <c r="A2500" t="s">
        <v>45</v>
      </c>
      <c r="B2500" s="34">
        <v>40036</v>
      </c>
      <c r="C2500">
        <v>3</v>
      </c>
      <c r="D2500">
        <v>1.232491</v>
      </c>
      <c r="E2500">
        <v>1.234361</v>
      </c>
      <c r="F2500">
        <v>-1.8701E-3</v>
      </c>
      <c r="G2500">
        <v>77.5</v>
      </c>
      <c r="H2500">
        <v>-0.36937799999999998</v>
      </c>
      <c r="I2500">
        <v>-0.15225130000000001</v>
      </c>
      <c r="J2500">
        <v>-1.8701E-3</v>
      </c>
      <c r="K2500">
        <v>0.14851120000000001</v>
      </c>
      <c r="L2500">
        <v>0.36563780000000001</v>
      </c>
      <c r="M2500">
        <v>0.28676790000000002</v>
      </c>
      <c r="N2500">
        <v>8.2235799999999998E-2</v>
      </c>
      <c r="O2500">
        <v>164</v>
      </c>
    </row>
    <row r="2501" spans="1:15">
      <c r="A2501" t="s">
        <v>45</v>
      </c>
      <c r="B2501" s="34">
        <v>40036</v>
      </c>
      <c r="C2501">
        <v>4</v>
      </c>
      <c r="D2501">
        <v>1.192256</v>
      </c>
      <c r="E2501">
        <v>1.196428</v>
      </c>
      <c r="F2501">
        <v>-4.1719000000000001E-3</v>
      </c>
      <c r="G2501">
        <v>76</v>
      </c>
      <c r="H2501">
        <v>-0.3716798</v>
      </c>
      <c r="I2501">
        <v>-0.1545531</v>
      </c>
      <c r="J2501">
        <v>-4.1719000000000001E-3</v>
      </c>
      <c r="K2501">
        <v>0.14620939999999999</v>
      </c>
      <c r="L2501">
        <v>0.36333599999999999</v>
      </c>
      <c r="M2501">
        <v>0.28676790000000002</v>
      </c>
      <c r="N2501">
        <v>8.2235799999999998E-2</v>
      </c>
      <c r="O2501">
        <v>164</v>
      </c>
    </row>
    <row r="2502" spans="1:15">
      <c r="A2502" t="s">
        <v>45</v>
      </c>
      <c r="B2502" s="34">
        <v>40036</v>
      </c>
      <c r="C2502">
        <v>5</v>
      </c>
      <c r="D2502">
        <v>1.2025490000000001</v>
      </c>
      <c r="E2502">
        <v>1.2070639999999999</v>
      </c>
      <c r="F2502">
        <v>-4.5152999999999999E-3</v>
      </c>
      <c r="G2502">
        <v>75.5</v>
      </c>
      <c r="H2502">
        <v>-0.3720232</v>
      </c>
      <c r="I2502">
        <v>-0.15489649999999999</v>
      </c>
      <c r="J2502">
        <v>-4.5152999999999999E-3</v>
      </c>
      <c r="K2502">
        <v>0.145866</v>
      </c>
      <c r="L2502">
        <v>0.3629926</v>
      </c>
      <c r="M2502">
        <v>0.28676790000000002</v>
      </c>
      <c r="N2502">
        <v>8.2235799999999998E-2</v>
      </c>
      <c r="O2502">
        <v>164</v>
      </c>
    </row>
    <row r="2503" spans="1:15">
      <c r="A2503" t="s">
        <v>45</v>
      </c>
      <c r="B2503" s="34">
        <v>40036</v>
      </c>
      <c r="C2503">
        <v>6</v>
      </c>
      <c r="D2503">
        <v>1.253039</v>
      </c>
      <c r="E2503">
        <v>1.2820830000000001</v>
      </c>
      <c r="F2503">
        <v>-2.9043300000000001E-2</v>
      </c>
      <c r="G2503">
        <v>74.5</v>
      </c>
      <c r="H2503">
        <v>-0.39655109999999999</v>
      </c>
      <c r="I2503">
        <v>-0.17942449999999999</v>
      </c>
      <c r="J2503">
        <v>-2.9043300000000001E-2</v>
      </c>
      <c r="K2503">
        <v>0.121338</v>
      </c>
      <c r="L2503">
        <v>0.3384646</v>
      </c>
      <c r="M2503">
        <v>0.28676790000000002</v>
      </c>
      <c r="N2503">
        <v>8.2235799999999998E-2</v>
      </c>
      <c r="O2503">
        <v>164</v>
      </c>
    </row>
    <row r="2504" spans="1:15">
      <c r="A2504" t="s">
        <v>45</v>
      </c>
      <c r="B2504" s="34">
        <v>40036</v>
      </c>
      <c r="C2504">
        <v>7</v>
      </c>
      <c r="D2504">
        <v>1.100476</v>
      </c>
      <c r="E2504">
        <v>1.1395040000000001</v>
      </c>
      <c r="F2504">
        <v>-3.9027399999999997E-2</v>
      </c>
      <c r="G2504">
        <v>75</v>
      </c>
      <c r="H2504">
        <v>-0.40653529999999999</v>
      </c>
      <c r="I2504">
        <v>-0.18940860000000001</v>
      </c>
      <c r="J2504">
        <v>-3.9027399999999997E-2</v>
      </c>
      <c r="K2504">
        <v>0.11135390000000001</v>
      </c>
      <c r="L2504">
        <v>0.32848050000000001</v>
      </c>
      <c r="M2504">
        <v>0.28676790000000002</v>
      </c>
      <c r="N2504">
        <v>8.2235799999999998E-2</v>
      </c>
      <c r="O2504">
        <v>164</v>
      </c>
    </row>
    <row r="2505" spans="1:15">
      <c r="A2505" t="s">
        <v>45</v>
      </c>
      <c r="B2505" s="34">
        <v>40036</v>
      </c>
      <c r="C2505">
        <v>8</v>
      </c>
      <c r="D2505">
        <v>1.3253820000000001</v>
      </c>
      <c r="E2505">
        <v>1.326897</v>
      </c>
      <c r="F2505">
        <v>-1.5150999999999999E-3</v>
      </c>
      <c r="G2505">
        <v>79</v>
      </c>
      <c r="H2505">
        <v>-0.36902299999999999</v>
      </c>
      <c r="I2505">
        <v>-0.15189639999999999</v>
      </c>
      <c r="J2505">
        <v>-1.5150999999999999E-3</v>
      </c>
      <c r="K2505">
        <v>0.1488661</v>
      </c>
      <c r="L2505">
        <v>0.36599280000000001</v>
      </c>
      <c r="M2505">
        <v>0.28676790000000002</v>
      </c>
      <c r="N2505">
        <v>8.2235799999999998E-2</v>
      </c>
      <c r="O2505">
        <v>164</v>
      </c>
    </row>
    <row r="2506" spans="1:15">
      <c r="A2506" t="s">
        <v>45</v>
      </c>
      <c r="B2506" s="34">
        <v>40036</v>
      </c>
      <c r="C2506">
        <v>9</v>
      </c>
      <c r="D2506">
        <v>1.9783200000000001</v>
      </c>
      <c r="E2506">
        <v>1.978953</v>
      </c>
      <c r="F2506">
        <v>-6.3250000000000003E-4</v>
      </c>
      <c r="G2506">
        <v>85</v>
      </c>
      <c r="H2506">
        <v>-0.36814039999999998</v>
      </c>
      <c r="I2506">
        <v>-0.1510137</v>
      </c>
      <c r="J2506">
        <v>-6.3250000000000003E-4</v>
      </c>
      <c r="K2506">
        <v>0.14974879999999999</v>
      </c>
      <c r="L2506">
        <v>0.36687540000000002</v>
      </c>
      <c r="M2506">
        <v>0.28676790000000002</v>
      </c>
      <c r="N2506">
        <v>8.2235799999999998E-2</v>
      </c>
      <c r="O2506">
        <v>164</v>
      </c>
    </row>
    <row r="2507" spans="1:15">
      <c r="A2507" t="s">
        <v>45</v>
      </c>
      <c r="B2507" s="34">
        <v>40036</v>
      </c>
      <c r="C2507">
        <v>10</v>
      </c>
      <c r="D2507">
        <v>2.4522780000000002</v>
      </c>
      <c r="E2507">
        <v>2.4810569999999998</v>
      </c>
      <c r="F2507">
        <v>-2.87789E-2</v>
      </c>
      <c r="G2507">
        <v>89.5</v>
      </c>
      <c r="H2507">
        <v>-0.39628679999999999</v>
      </c>
      <c r="I2507">
        <v>-0.17916009999999999</v>
      </c>
      <c r="J2507">
        <v>-2.87789E-2</v>
      </c>
      <c r="K2507">
        <v>0.1216024</v>
      </c>
      <c r="L2507">
        <v>0.338729</v>
      </c>
      <c r="M2507">
        <v>0.28676790000000002</v>
      </c>
      <c r="N2507">
        <v>8.2235799999999998E-2</v>
      </c>
      <c r="O2507">
        <v>164</v>
      </c>
    </row>
    <row r="2508" spans="1:15">
      <c r="A2508" t="s">
        <v>45</v>
      </c>
      <c r="B2508" s="34">
        <v>40036</v>
      </c>
      <c r="C2508">
        <v>11</v>
      </c>
      <c r="D2508">
        <v>2.8372999999999999</v>
      </c>
      <c r="E2508">
        <v>2.8251970000000002</v>
      </c>
      <c r="F2508">
        <v>1.21022E-2</v>
      </c>
      <c r="G2508">
        <v>92.5</v>
      </c>
      <c r="H2508">
        <v>-0.35540569999999999</v>
      </c>
      <c r="I2508">
        <v>-0.13827900000000001</v>
      </c>
      <c r="J2508">
        <v>1.21022E-2</v>
      </c>
      <c r="K2508">
        <v>0.1624835</v>
      </c>
      <c r="L2508">
        <v>0.37961010000000001</v>
      </c>
      <c r="M2508">
        <v>0.28676790000000002</v>
      </c>
      <c r="N2508">
        <v>8.2235799999999998E-2</v>
      </c>
      <c r="O2508">
        <v>164</v>
      </c>
    </row>
    <row r="2509" spans="1:15">
      <c r="A2509" t="s">
        <v>45</v>
      </c>
      <c r="B2509" s="34">
        <v>40036</v>
      </c>
      <c r="C2509">
        <v>12</v>
      </c>
      <c r="D2509">
        <v>2.9715229999999999</v>
      </c>
      <c r="E2509">
        <v>2.986504</v>
      </c>
      <c r="F2509">
        <v>-1.49812E-2</v>
      </c>
      <c r="G2509">
        <v>94.5</v>
      </c>
      <c r="H2509">
        <v>-0.38248910000000003</v>
      </c>
      <c r="I2509">
        <v>-0.1653625</v>
      </c>
      <c r="J2509">
        <v>-1.49812E-2</v>
      </c>
      <c r="K2509">
        <v>0.13539999999999999</v>
      </c>
      <c r="L2509">
        <v>0.35252670000000003</v>
      </c>
      <c r="M2509">
        <v>0.28676790000000002</v>
      </c>
      <c r="N2509">
        <v>8.2235799999999998E-2</v>
      </c>
      <c r="O2509">
        <v>164</v>
      </c>
    </row>
    <row r="2510" spans="1:15">
      <c r="A2510" t="s">
        <v>45</v>
      </c>
      <c r="B2510" s="34">
        <v>40036</v>
      </c>
      <c r="C2510">
        <v>13</v>
      </c>
      <c r="D2510">
        <v>3.0185569999999999</v>
      </c>
      <c r="E2510">
        <v>3.0086400000000002</v>
      </c>
      <c r="F2510">
        <v>9.9174999999999992E-3</v>
      </c>
      <c r="G2510">
        <v>96.5</v>
      </c>
      <c r="H2510">
        <v>-0.35759039999999997</v>
      </c>
      <c r="I2510">
        <v>-0.1404638</v>
      </c>
      <c r="J2510">
        <v>9.9174999999999992E-3</v>
      </c>
      <c r="K2510">
        <v>0.16029869999999999</v>
      </c>
      <c r="L2510">
        <v>0.37742530000000002</v>
      </c>
      <c r="M2510">
        <v>0.28676790000000002</v>
      </c>
      <c r="N2510">
        <v>8.2235799999999998E-2</v>
      </c>
      <c r="O2510">
        <v>164</v>
      </c>
    </row>
    <row r="2511" spans="1:15">
      <c r="A2511" t="s">
        <v>45</v>
      </c>
      <c r="B2511" s="34">
        <v>40036</v>
      </c>
      <c r="C2511">
        <v>14</v>
      </c>
      <c r="D2511">
        <v>3.1079289999999999</v>
      </c>
      <c r="E2511">
        <v>3.0456319999999999</v>
      </c>
      <c r="F2511">
        <v>6.2296900000000002E-2</v>
      </c>
      <c r="G2511">
        <v>98.5</v>
      </c>
      <c r="H2511">
        <v>-0.30521100000000001</v>
      </c>
      <c r="I2511">
        <v>-8.8084399999999993E-2</v>
      </c>
      <c r="J2511">
        <v>6.2296900000000002E-2</v>
      </c>
      <c r="K2511">
        <v>0.21267810000000001</v>
      </c>
      <c r="L2511">
        <v>0.42980479999999999</v>
      </c>
      <c r="M2511">
        <v>0.28676790000000002</v>
      </c>
      <c r="N2511">
        <v>8.2235799999999998E-2</v>
      </c>
      <c r="O2511">
        <v>164</v>
      </c>
    </row>
    <row r="2512" spans="1:15">
      <c r="A2512" t="s">
        <v>45</v>
      </c>
      <c r="B2512" s="34">
        <v>40036</v>
      </c>
      <c r="C2512">
        <v>15</v>
      </c>
      <c r="D2512">
        <v>3.1152679999999999</v>
      </c>
      <c r="E2512">
        <v>2.826667</v>
      </c>
      <c r="F2512">
        <v>0.288601</v>
      </c>
      <c r="G2512">
        <v>99.5</v>
      </c>
      <c r="H2512">
        <v>-7.8906900000000002E-2</v>
      </c>
      <c r="I2512">
        <v>0.1382197</v>
      </c>
      <c r="J2512">
        <v>0.288601</v>
      </c>
      <c r="K2512">
        <v>0.43898219999999999</v>
      </c>
      <c r="L2512">
        <v>0.65610889999999999</v>
      </c>
      <c r="M2512">
        <v>0.28676790000000002</v>
      </c>
      <c r="N2512">
        <v>8.2235799999999998E-2</v>
      </c>
      <c r="O2512">
        <v>164</v>
      </c>
    </row>
    <row r="2513" spans="1:15">
      <c r="A2513" t="s">
        <v>45</v>
      </c>
      <c r="B2513" s="34">
        <v>40036</v>
      </c>
      <c r="C2513">
        <v>16</v>
      </c>
      <c r="D2513">
        <v>3.1162269999999999</v>
      </c>
      <c r="E2513">
        <v>2.7435420000000001</v>
      </c>
      <c r="F2513">
        <v>0.37268489999999999</v>
      </c>
      <c r="G2513">
        <v>101</v>
      </c>
      <c r="H2513">
        <v>5.1770000000000002E-3</v>
      </c>
      <c r="I2513">
        <v>0.22230369999999999</v>
      </c>
      <c r="J2513">
        <v>0.37268489999999999</v>
      </c>
      <c r="K2513">
        <v>0.52306620000000004</v>
      </c>
      <c r="L2513">
        <v>0.74019279999999998</v>
      </c>
      <c r="M2513">
        <v>0.28676790000000002</v>
      </c>
      <c r="N2513">
        <v>8.2235799999999998E-2</v>
      </c>
      <c r="O2513">
        <v>164</v>
      </c>
    </row>
    <row r="2514" spans="1:15">
      <c r="A2514" t="s">
        <v>45</v>
      </c>
      <c r="B2514" s="34">
        <v>40036</v>
      </c>
      <c r="C2514">
        <v>17</v>
      </c>
      <c r="D2514">
        <v>2.9342700000000002</v>
      </c>
      <c r="E2514">
        <v>2.4684059999999999</v>
      </c>
      <c r="F2514">
        <v>0.465864</v>
      </c>
      <c r="G2514">
        <v>101.5</v>
      </c>
      <c r="H2514">
        <v>9.8356100000000002E-2</v>
      </c>
      <c r="I2514">
        <v>0.3154827</v>
      </c>
      <c r="J2514">
        <v>0.465864</v>
      </c>
      <c r="K2514">
        <v>0.61624520000000005</v>
      </c>
      <c r="L2514">
        <v>0.83337190000000005</v>
      </c>
      <c r="M2514">
        <v>0.28676790000000002</v>
      </c>
      <c r="N2514">
        <v>8.2235799999999998E-2</v>
      </c>
      <c r="O2514">
        <v>164</v>
      </c>
    </row>
    <row r="2515" spans="1:15">
      <c r="A2515" t="s">
        <v>45</v>
      </c>
      <c r="B2515" s="34">
        <v>40036</v>
      </c>
      <c r="C2515">
        <v>18</v>
      </c>
      <c r="D2515">
        <v>2.7572580000000002</v>
      </c>
      <c r="E2515">
        <v>2.266629</v>
      </c>
      <c r="F2515">
        <v>0.49062879999999998</v>
      </c>
      <c r="G2515">
        <v>102</v>
      </c>
      <c r="H2515">
        <v>0.12312090000000001</v>
      </c>
      <c r="I2515">
        <v>0.34024759999999998</v>
      </c>
      <c r="J2515">
        <v>0.49062879999999998</v>
      </c>
      <c r="K2515">
        <v>0.64100999999999997</v>
      </c>
      <c r="L2515">
        <v>0.85813669999999997</v>
      </c>
      <c r="M2515">
        <v>0.28676790000000002</v>
      </c>
      <c r="N2515">
        <v>8.2235799999999998E-2</v>
      </c>
      <c r="O2515">
        <v>164</v>
      </c>
    </row>
    <row r="2516" spans="1:15">
      <c r="A2516" t="s">
        <v>45</v>
      </c>
      <c r="B2516" s="34">
        <v>40036</v>
      </c>
      <c r="C2516">
        <v>19</v>
      </c>
      <c r="D2516">
        <v>2.5812759999999999</v>
      </c>
      <c r="E2516">
        <v>2.7462010000000001</v>
      </c>
      <c r="F2516">
        <v>-0.16492470000000001</v>
      </c>
      <c r="G2516">
        <v>100.5</v>
      </c>
      <c r="H2516">
        <v>-0.53243260000000003</v>
      </c>
      <c r="I2516">
        <v>-0.31530589999999997</v>
      </c>
      <c r="J2516">
        <v>-0.16492470000000001</v>
      </c>
      <c r="K2516">
        <v>-1.45434E-2</v>
      </c>
      <c r="L2516">
        <v>0.20258319999999999</v>
      </c>
      <c r="M2516">
        <v>0.28676790000000002</v>
      </c>
      <c r="N2516">
        <v>8.2235799999999998E-2</v>
      </c>
      <c r="O2516">
        <v>164</v>
      </c>
    </row>
    <row r="2517" spans="1:15">
      <c r="A2517" t="s">
        <v>45</v>
      </c>
      <c r="B2517" s="34">
        <v>40036</v>
      </c>
      <c r="C2517">
        <v>20</v>
      </c>
      <c r="D2517">
        <v>2.3912499999999999</v>
      </c>
      <c r="E2517">
        <v>2.3504360000000002</v>
      </c>
      <c r="F2517">
        <v>4.0813700000000001E-2</v>
      </c>
      <c r="G2517">
        <v>97</v>
      </c>
      <c r="H2517">
        <v>-0.32669419999999999</v>
      </c>
      <c r="I2517">
        <v>-0.1095676</v>
      </c>
      <c r="J2517">
        <v>4.0813700000000001E-2</v>
      </c>
      <c r="K2517">
        <v>0.1911949</v>
      </c>
      <c r="L2517">
        <v>0.40832160000000001</v>
      </c>
      <c r="M2517">
        <v>0.28676790000000002</v>
      </c>
      <c r="N2517">
        <v>8.2235799999999998E-2</v>
      </c>
      <c r="O2517">
        <v>164</v>
      </c>
    </row>
    <row r="2518" spans="1:15">
      <c r="A2518" t="s">
        <v>45</v>
      </c>
      <c r="B2518" s="34">
        <v>40036</v>
      </c>
      <c r="C2518">
        <v>21</v>
      </c>
      <c r="D2518">
        <v>2.3656990000000002</v>
      </c>
      <c r="E2518">
        <v>2.3209439999999999</v>
      </c>
      <c r="F2518">
        <v>4.4754299999999997E-2</v>
      </c>
      <c r="G2518">
        <v>94.5</v>
      </c>
      <c r="H2518">
        <v>-0.32275359999999997</v>
      </c>
      <c r="I2518">
        <v>-0.1056269</v>
      </c>
      <c r="J2518">
        <v>4.4754299999999997E-2</v>
      </c>
      <c r="K2518">
        <v>0.19513559999999999</v>
      </c>
      <c r="L2518">
        <v>0.41226220000000002</v>
      </c>
      <c r="M2518">
        <v>0.28676790000000002</v>
      </c>
      <c r="N2518">
        <v>8.2235799999999998E-2</v>
      </c>
      <c r="O2518">
        <v>164</v>
      </c>
    </row>
    <row r="2519" spans="1:15">
      <c r="A2519" t="s">
        <v>45</v>
      </c>
      <c r="B2519" s="34">
        <v>40036</v>
      </c>
      <c r="C2519">
        <v>22</v>
      </c>
      <c r="D2519">
        <v>2.1875339999999999</v>
      </c>
      <c r="E2519">
        <v>2.1716570000000002</v>
      </c>
      <c r="F2519">
        <v>1.5877200000000001E-2</v>
      </c>
      <c r="G2519">
        <v>92</v>
      </c>
      <c r="H2519">
        <v>-0.35163070000000002</v>
      </c>
      <c r="I2519">
        <v>-0.13450409999999999</v>
      </c>
      <c r="J2519">
        <v>1.5877200000000001E-2</v>
      </c>
      <c r="K2519">
        <v>0.1662584</v>
      </c>
      <c r="L2519">
        <v>0.38338509999999998</v>
      </c>
      <c r="M2519">
        <v>0.28676790000000002</v>
      </c>
      <c r="N2519">
        <v>8.2235799999999998E-2</v>
      </c>
      <c r="O2519">
        <v>164</v>
      </c>
    </row>
    <row r="2520" spans="1:15">
      <c r="A2520" t="s">
        <v>45</v>
      </c>
      <c r="B2520" s="34">
        <v>40036</v>
      </c>
      <c r="C2520">
        <v>23</v>
      </c>
      <c r="D2520">
        <v>1.836627</v>
      </c>
      <c r="E2520">
        <v>1.8244210000000001</v>
      </c>
      <c r="F2520">
        <v>1.22062E-2</v>
      </c>
      <c r="G2520">
        <v>88.5</v>
      </c>
      <c r="H2520">
        <v>-0.3553017</v>
      </c>
      <c r="I2520">
        <v>-0.13817499999999999</v>
      </c>
      <c r="J2520">
        <v>1.22062E-2</v>
      </c>
      <c r="K2520">
        <v>0.1625875</v>
      </c>
      <c r="L2520">
        <v>0.3797141</v>
      </c>
      <c r="M2520">
        <v>0.28676790000000002</v>
      </c>
      <c r="N2520">
        <v>8.2235799999999998E-2</v>
      </c>
      <c r="O2520">
        <v>164</v>
      </c>
    </row>
    <row r="2521" spans="1:15">
      <c r="A2521" t="s">
        <v>45</v>
      </c>
      <c r="B2521" s="34">
        <v>40036</v>
      </c>
      <c r="C2521">
        <v>24</v>
      </c>
      <c r="D2521">
        <v>1.5576909999999999</v>
      </c>
      <c r="E2521">
        <v>1.548198</v>
      </c>
      <c r="F2521">
        <v>9.4924999999999992E-3</v>
      </c>
      <c r="G2521">
        <v>85.5</v>
      </c>
      <c r="H2521">
        <v>-0.35801539999999998</v>
      </c>
      <c r="I2521">
        <v>-0.14088880000000001</v>
      </c>
      <c r="J2521">
        <v>9.4924999999999992E-3</v>
      </c>
      <c r="K2521">
        <v>0.15987370000000001</v>
      </c>
      <c r="L2521">
        <v>0.37700040000000001</v>
      </c>
      <c r="M2521">
        <v>0.28676790000000002</v>
      </c>
      <c r="N2521">
        <v>8.2235799999999998E-2</v>
      </c>
      <c r="O2521">
        <v>164</v>
      </c>
    </row>
    <row r="2522" spans="1:15">
      <c r="A2522" t="s">
        <v>45</v>
      </c>
      <c r="B2522" s="34">
        <v>40043</v>
      </c>
      <c r="C2522">
        <v>1</v>
      </c>
      <c r="D2522">
        <v>1.3019890000000001</v>
      </c>
      <c r="E2522">
        <v>1.30006</v>
      </c>
      <c r="F2522">
        <v>1.9285000000000001E-3</v>
      </c>
      <c r="G2522">
        <v>79.5</v>
      </c>
      <c r="H2522">
        <v>-0.3655794</v>
      </c>
      <c r="I2522">
        <v>-0.1484528</v>
      </c>
      <c r="J2522">
        <v>1.9285000000000001E-3</v>
      </c>
      <c r="K2522">
        <v>0.15230969999999999</v>
      </c>
      <c r="L2522">
        <v>0.3694364</v>
      </c>
      <c r="M2522">
        <v>0.28676790000000002</v>
      </c>
      <c r="N2522">
        <v>8.2235799999999998E-2</v>
      </c>
      <c r="O2522">
        <v>164</v>
      </c>
    </row>
    <row r="2523" spans="1:15">
      <c r="A2523" t="s">
        <v>45</v>
      </c>
      <c r="B2523" s="34">
        <v>40043</v>
      </c>
      <c r="C2523">
        <v>2</v>
      </c>
      <c r="D2523">
        <v>1.254065</v>
      </c>
      <c r="E2523">
        <v>1.237544</v>
      </c>
      <c r="F2523">
        <v>1.65211E-2</v>
      </c>
      <c r="G2523">
        <v>76.5</v>
      </c>
      <c r="H2523">
        <v>-0.35098679999999999</v>
      </c>
      <c r="I2523">
        <v>-0.13386020000000001</v>
      </c>
      <c r="J2523">
        <v>1.65211E-2</v>
      </c>
      <c r="K2523">
        <v>0.1669023</v>
      </c>
      <c r="L2523">
        <v>0.38402900000000001</v>
      </c>
      <c r="M2523">
        <v>0.28676790000000002</v>
      </c>
      <c r="N2523">
        <v>8.2235799999999998E-2</v>
      </c>
      <c r="O2523">
        <v>164</v>
      </c>
    </row>
    <row r="2524" spans="1:15">
      <c r="A2524" t="s">
        <v>45</v>
      </c>
      <c r="B2524" s="34">
        <v>40043</v>
      </c>
      <c r="C2524">
        <v>3</v>
      </c>
      <c r="D2524">
        <v>1.209519</v>
      </c>
      <c r="E2524">
        <v>1.2098819999999999</v>
      </c>
      <c r="F2524">
        <v>-3.6309999999999999E-4</v>
      </c>
      <c r="G2524">
        <v>74.5</v>
      </c>
      <c r="H2524">
        <v>-0.367871</v>
      </c>
      <c r="I2524">
        <v>-0.1507443</v>
      </c>
      <c r="J2524">
        <v>-3.6309999999999999E-4</v>
      </c>
      <c r="K2524">
        <v>0.15001819999999999</v>
      </c>
      <c r="L2524">
        <v>0.36714479999999999</v>
      </c>
      <c r="M2524">
        <v>0.28676790000000002</v>
      </c>
      <c r="N2524">
        <v>8.2235799999999998E-2</v>
      </c>
      <c r="O2524">
        <v>164</v>
      </c>
    </row>
    <row r="2525" spans="1:15">
      <c r="A2525" t="s">
        <v>45</v>
      </c>
      <c r="B2525" s="34">
        <v>40043</v>
      </c>
      <c r="C2525">
        <v>4</v>
      </c>
      <c r="D2525">
        <v>1.169387</v>
      </c>
      <c r="E2525">
        <v>1.165303</v>
      </c>
      <c r="F2525">
        <v>4.0837E-3</v>
      </c>
      <c r="G2525">
        <v>73</v>
      </c>
      <c r="H2525">
        <v>-0.36342419999999998</v>
      </c>
      <c r="I2525">
        <v>-0.1462975</v>
      </c>
      <c r="J2525">
        <v>4.0837E-3</v>
      </c>
      <c r="K2525">
        <v>0.15446499999999999</v>
      </c>
      <c r="L2525">
        <v>0.37159160000000002</v>
      </c>
      <c r="M2525">
        <v>0.28676790000000002</v>
      </c>
      <c r="N2525">
        <v>8.2235799999999998E-2</v>
      </c>
      <c r="O2525">
        <v>164</v>
      </c>
    </row>
    <row r="2526" spans="1:15">
      <c r="A2526" t="s">
        <v>45</v>
      </c>
      <c r="B2526" s="34">
        <v>40043</v>
      </c>
      <c r="C2526">
        <v>5</v>
      </c>
      <c r="D2526">
        <v>1.166339</v>
      </c>
      <c r="E2526">
        <v>1.1627810000000001</v>
      </c>
      <c r="F2526">
        <v>3.5582000000000001E-3</v>
      </c>
      <c r="G2526">
        <v>71.5</v>
      </c>
      <c r="H2526">
        <v>-0.36394969999999999</v>
      </c>
      <c r="I2526">
        <v>-0.14682310000000001</v>
      </c>
      <c r="J2526">
        <v>3.5582000000000001E-3</v>
      </c>
      <c r="K2526">
        <v>0.1539394</v>
      </c>
      <c r="L2526">
        <v>0.37106610000000001</v>
      </c>
      <c r="M2526">
        <v>0.28676790000000002</v>
      </c>
      <c r="N2526">
        <v>8.2235799999999998E-2</v>
      </c>
      <c r="O2526">
        <v>164</v>
      </c>
    </row>
    <row r="2527" spans="1:15">
      <c r="A2527" t="s">
        <v>45</v>
      </c>
      <c r="B2527" s="34">
        <v>40043</v>
      </c>
      <c r="C2527">
        <v>6</v>
      </c>
      <c r="D2527">
        <v>1.2108399999999999</v>
      </c>
      <c r="E2527">
        <v>1.2258819999999999</v>
      </c>
      <c r="F2527">
        <v>-1.50416E-2</v>
      </c>
      <c r="G2527">
        <v>70</v>
      </c>
      <c r="H2527">
        <v>-0.38254949999999999</v>
      </c>
      <c r="I2527">
        <v>-0.16542290000000001</v>
      </c>
      <c r="J2527">
        <v>-1.50416E-2</v>
      </c>
      <c r="K2527">
        <v>0.1353396</v>
      </c>
      <c r="L2527">
        <v>0.35246630000000001</v>
      </c>
      <c r="M2527">
        <v>0.28676790000000002</v>
      </c>
      <c r="N2527">
        <v>8.2235799999999998E-2</v>
      </c>
      <c r="O2527">
        <v>164</v>
      </c>
    </row>
    <row r="2528" spans="1:15">
      <c r="A2528" t="s">
        <v>45</v>
      </c>
      <c r="B2528" s="34">
        <v>40043</v>
      </c>
      <c r="C2528">
        <v>7</v>
      </c>
      <c r="D2528">
        <v>1.124633</v>
      </c>
      <c r="E2528">
        <v>1.1155790000000001</v>
      </c>
      <c r="F2528">
        <v>9.0541000000000007E-3</v>
      </c>
      <c r="G2528">
        <v>70</v>
      </c>
      <c r="H2528">
        <v>-0.35845379999999999</v>
      </c>
      <c r="I2528">
        <v>-0.14132719999999999</v>
      </c>
      <c r="J2528">
        <v>9.0541000000000007E-3</v>
      </c>
      <c r="K2528">
        <v>0.1594353</v>
      </c>
      <c r="L2528">
        <v>0.37656200000000001</v>
      </c>
      <c r="M2528">
        <v>0.28676790000000002</v>
      </c>
      <c r="N2528">
        <v>8.2235799999999998E-2</v>
      </c>
      <c r="O2528">
        <v>164</v>
      </c>
    </row>
    <row r="2529" spans="1:15">
      <c r="A2529" t="s">
        <v>45</v>
      </c>
      <c r="B2529" s="34">
        <v>40043</v>
      </c>
      <c r="C2529">
        <v>8</v>
      </c>
      <c r="D2529">
        <v>1.217406</v>
      </c>
      <c r="E2529">
        <v>1.224405</v>
      </c>
      <c r="F2529">
        <v>-6.9988999999999997E-3</v>
      </c>
      <c r="G2529">
        <v>70.5</v>
      </c>
      <c r="H2529">
        <v>-0.37450679999999997</v>
      </c>
      <c r="I2529">
        <v>-0.1573802</v>
      </c>
      <c r="J2529">
        <v>-6.9988999999999997E-3</v>
      </c>
      <c r="K2529">
        <v>0.14338229999999999</v>
      </c>
      <c r="L2529">
        <v>0.36050890000000002</v>
      </c>
      <c r="M2529">
        <v>0.28676790000000002</v>
      </c>
      <c r="N2529">
        <v>8.2235799999999998E-2</v>
      </c>
      <c r="O2529">
        <v>164</v>
      </c>
    </row>
    <row r="2530" spans="1:15">
      <c r="A2530" t="s">
        <v>45</v>
      </c>
      <c r="B2530" s="34">
        <v>40043</v>
      </c>
      <c r="C2530">
        <v>9</v>
      </c>
      <c r="D2530">
        <v>1.7361489999999999</v>
      </c>
      <c r="E2530">
        <v>1.6268739999999999</v>
      </c>
      <c r="F2530">
        <v>0.10927489999999999</v>
      </c>
      <c r="G2530">
        <v>74.5</v>
      </c>
      <c r="H2530">
        <v>-0.25823299999999999</v>
      </c>
      <c r="I2530">
        <v>-4.1106299999999998E-2</v>
      </c>
      <c r="J2530">
        <v>0.10927489999999999</v>
      </c>
      <c r="K2530">
        <v>0.2596562</v>
      </c>
      <c r="L2530">
        <v>0.47678280000000001</v>
      </c>
      <c r="M2530">
        <v>0.28676790000000002</v>
      </c>
      <c r="N2530">
        <v>8.2235799999999998E-2</v>
      </c>
      <c r="O2530">
        <v>164</v>
      </c>
    </row>
    <row r="2531" spans="1:15">
      <c r="A2531" t="s">
        <v>45</v>
      </c>
      <c r="B2531" s="34">
        <v>40043</v>
      </c>
      <c r="C2531">
        <v>10</v>
      </c>
      <c r="D2531">
        <v>2.17706</v>
      </c>
      <c r="E2531">
        <v>2.1064240000000001</v>
      </c>
      <c r="F2531">
        <v>7.0636000000000004E-2</v>
      </c>
      <c r="G2531">
        <v>79.5</v>
      </c>
      <c r="H2531">
        <v>-0.29687180000000002</v>
      </c>
      <c r="I2531">
        <v>-7.9745200000000002E-2</v>
      </c>
      <c r="J2531">
        <v>7.0636000000000004E-2</v>
      </c>
      <c r="K2531">
        <v>0.2210173</v>
      </c>
      <c r="L2531">
        <v>0.43814389999999998</v>
      </c>
      <c r="M2531">
        <v>0.28676790000000002</v>
      </c>
      <c r="N2531">
        <v>8.2235799999999998E-2</v>
      </c>
      <c r="O2531">
        <v>164</v>
      </c>
    </row>
    <row r="2532" spans="1:15">
      <c r="A2532" t="s">
        <v>45</v>
      </c>
      <c r="B2532" s="34">
        <v>40043</v>
      </c>
      <c r="C2532">
        <v>11</v>
      </c>
      <c r="D2532">
        <v>2.5288309999999998</v>
      </c>
      <c r="E2532">
        <v>2.4827360000000001</v>
      </c>
      <c r="F2532">
        <v>4.6094900000000001E-2</v>
      </c>
      <c r="G2532">
        <v>84</v>
      </c>
      <c r="H2532">
        <v>-0.321413</v>
      </c>
      <c r="I2532">
        <v>-0.1042864</v>
      </c>
      <c r="J2532">
        <v>4.6094900000000001E-2</v>
      </c>
      <c r="K2532">
        <v>0.19647609999999999</v>
      </c>
      <c r="L2532">
        <v>0.41360279999999999</v>
      </c>
      <c r="M2532">
        <v>0.28676790000000002</v>
      </c>
      <c r="N2532">
        <v>8.2235799999999998E-2</v>
      </c>
      <c r="O2532">
        <v>164</v>
      </c>
    </row>
    <row r="2533" spans="1:15">
      <c r="A2533" t="s">
        <v>45</v>
      </c>
      <c r="B2533" s="34">
        <v>40043</v>
      </c>
      <c r="C2533">
        <v>12</v>
      </c>
      <c r="D2533">
        <v>2.6974939999999998</v>
      </c>
      <c r="E2533">
        <v>2.6678250000000001</v>
      </c>
      <c r="F2533">
        <v>2.96685E-2</v>
      </c>
      <c r="G2533">
        <v>88</v>
      </c>
      <c r="H2533">
        <v>-0.33783940000000001</v>
      </c>
      <c r="I2533">
        <v>-0.12071270000000001</v>
      </c>
      <c r="J2533">
        <v>2.96685E-2</v>
      </c>
      <c r="K2533">
        <v>0.18004970000000001</v>
      </c>
      <c r="L2533">
        <v>0.39717639999999999</v>
      </c>
      <c r="M2533">
        <v>0.28676790000000002</v>
      </c>
      <c r="N2533">
        <v>8.2235799999999998E-2</v>
      </c>
      <c r="O2533">
        <v>164</v>
      </c>
    </row>
    <row r="2534" spans="1:15">
      <c r="A2534" t="s">
        <v>45</v>
      </c>
      <c r="B2534" s="34">
        <v>40043</v>
      </c>
      <c r="C2534">
        <v>13</v>
      </c>
      <c r="D2534">
        <v>2.8272050000000002</v>
      </c>
      <c r="E2534">
        <v>2.8120039999999999</v>
      </c>
      <c r="F2534">
        <v>1.52012E-2</v>
      </c>
      <c r="G2534">
        <v>92</v>
      </c>
      <c r="H2534">
        <v>-0.35230669999999997</v>
      </c>
      <c r="I2534">
        <v>-0.1351801</v>
      </c>
      <c r="J2534">
        <v>1.52012E-2</v>
      </c>
      <c r="K2534">
        <v>0.16558239999999999</v>
      </c>
      <c r="L2534">
        <v>0.38270910000000002</v>
      </c>
      <c r="M2534">
        <v>0.28676790000000002</v>
      </c>
      <c r="N2534">
        <v>8.2235799999999998E-2</v>
      </c>
      <c r="O2534">
        <v>164</v>
      </c>
    </row>
    <row r="2535" spans="1:15">
      <c r="A2535" t="s">
        <v>45</v>
      </c>
      <c r="B2535" s="34">
        <v>40043</v>
      </c>
      <c r="C2535">
        <v>14</v>
      </c>
      <c r="D2535">
        <v>2.9351769999999999</v>
      </c>
      <c r="E2535">
        <v>2.9363069999999998</v>
      </c>
      <c r="F2535">
        <v>-1.1298E-3</v>
      </c>
      <c r="G2535">
        <v>94.5</v>
      </c>
      <c r="H2535">
        <v>-0.36863770000000001</v>
      </c>
      <c r="I2535">
        <v>-0.15151100000000001</v>
      </c>
      <c r="J2535">
        <v>-1.1298E-3</v>
      </c>
      <c r="K2535">
        <v>0.14925150000000001</v>
      </c>
      <c r="L2535">
        <v>0.36637809999999998</v>
      </c>
      <c r="M2535">
        <v>0.28676790000000002</v>
      </c>
      <c r="N2535">
        <v>8.2235799999999998E-2</v>
      </c>
      <c r="O2535">
        <v>164</v>
      </c>
    </row>
    <row r="2536" spans="1:15">
      <c r="A2536" t="s">
        <v>45</v>
      </c>
      <c r="B2536" s="34">
        <v>40043</v>
      </c>
      <c r="C2536">
        <v>15</v>
      </c>
      <c r="D2536">
        <v>2.9925700000000002</v>
      </c>
      <c r="E2536">
        <v>2.7042060000000001</v>
      </c>
      <c r="F2536">
        <v>0.28836410000000001</v>
      </c>
      <c r="G2536">
        <v>96.5</v>
      </c>
      <c r="H2536">
        <v>-7.91438E-2</v>
      </c>
      <c r="I2536">
        <v>0.13798279999999999</v>
      </c>
      <c r="J2536">
        <v>0.28836410000000001</v>
      </c>
      <c r="K2536">
        <v>0.4387453</v>
      </c>
      <c r="L2536">
        <v>0.65587200000000001</v>
      </c>
      <c r="M2536">
        <v>0.28676790000000002</v>
      </c>
      <c r="N2536">
        <v>8.2235799999999998E-2</v>
      </c>
      <c r="O2536">
        <v>164</v>
      </c>
    </row>
    <row r="2537" spans="1:15">
      <c r="A2537" t="s">
        <v>45</v>
      </c>
      <c r="B2537" s="34">
        <v>40043</v>
      </c>
      <c r="C2537">
        <v>16</v>
      </c>
      <c r="D2537">
        <v>3.0064549999999999</v>
      </c>
      <c r="E2537">
        <v>2.6695920000000002</v>
      </c>
      <c r="F2537">
        <v>0.33686290000000002</v>
      </c>
      <c r="G2537">
        <v>98</v>
      </c>
      <c r="H2537">
        <v>-3.0644999999999999E-2</v>
      </c>
      <c r="I2537">
        <v>0.1864817</v>
      </c>
      <c r="J2537">
        <v>0.33686290000000002</v>
      </c>
      <c r="K2537">
        <v>0.48724420000000002</v>
      </c>
      <c r="L2537">
        <v>0.70437079999999996</v>
      </c>
      <c r="M2537">
        <v>0.28676790000000002</v>
      </c>
      <c r="N2537">
        <v>8.2235799999999998E-2</v>
      </c>
      <c r="O2537">
        <v>164</v>
      </c>
    </row>
    <row r="2538" spans="1:15">
      <c r="A2538" t="s">
        <v>45</v>
      </c>
      <c r="B2538" s="34">
        <v>40043</v>
      </c>
      <c r="C2538">
        <v>17</v>
      </c>
      <c r="D2538">
        <v>2.8410069999999998</v>
      </c>
      <c r="E2538">
        <v>2.4214060000000002</v>
      </c>
      <c r="F2538">
        <v>0.41960049999999999</v>
      </c>
      <c r="G2538">
        <v>98.5</v>
      </c>
      <c r="H2538">
        <v>5.2092699999999999E-2</v>
      </c>
      <c r="I2538">
        <v>0.26921929999999999</v>
      </c>
      <c r="J2538">
        <v>0.41960049999999999</v>
      </c>
      <c r="K2538">
        <v>0.56998179999999998</v>
      </c>
      <c r="L2538">
        <v>0.78710840000000004</v>
      </c>
      <c r="M2538">
        <v>0.28676790000000002</v>
      </c>
      <c r="N2538">
        <v>8.2235799999999998E-2</v>
      </c>
      <c r="O2538">
        <v>164</v>
      </c>
    </row>
    <row r="2539" spans="1:15">
      <c r="A2539" t="s">
        <v>45</v>
      </c>
      <c r="B2539" s="34">
        <v>40043</v>
      </c>
      <c r="C2539">
        <v>18</v>
      </c>
      <c r="D2539">
        <v>2.6734680000000002</v>
      </c>
      <c r="E2539">
        <v>2.229657</v>
      </c>
      <c r="F2539">
        <v>0.44381120000000002</v>
      </c>
      <c r="G2539">
        <v>99</v>
      </c>
      <c r="H2539">
        <v>7.6303300000000004E-2</v>
      </c>
      <c r="I2539">
        <v>0.29342990000000002</v>
      </c>
      <c r="J2539">
        <v>0.44381120000000002</v>
      </c>
      <c r="K2539">
        <v>0.59419239999999995</v>
      </c>
      <c r="L2539">
        <v>0.81131909999999996</v>
      </c>
      <c r="M2539">
        <v>0.28676790000000002</v>
      </c>
      <c r="N2539">
        <v>8.2235799999999998E-2</v>
      </c>
      <c r="O2539">
        <v>164</v>
      </c>
    </row>
    <row r="2540" spans="1:15">
      <c r="A2540" t="s">
        <v>45</v>
      </c>
      <c r="B2540" s="34">
        <v>40043</v>
      </c>
      <c r="C2540">
        <v>19</v>
      </c>
      <c r="D2540">
        <v>2.5171610000000002</v>
      </c>
      <c r="E2540">
        <v>2.82361</v>
      </c>
      <c r="F2540">
        <v>-0.30644890000000002</v>
      </c>
      <c r="G2540">
        <v>98.5</v>
      </c>
      <c r="H2540">
        <v>-0.67395680000000002</v>
      </c>
      <c r="I2540">
        <v>-0.45683020000000002</v>
      </c>
      <c r="J2540">
        <v>-0.30644890000000002</v>
      </c>
      <c r="K2540">
        <v>-0.1560677</v>
      </c>
      <c r="L2540">
        <v>6.1059000000000002E-2</v>
      </c>
      <c r="M2540">
        <v>0.28676790000000002</v>
      </c>
      <c r="N2540">
        <v>8.2235799999999998E-2</v>
      </c>
      <c r="O2540">
        <v>164</v>
      </c>
    </row>
    <row r="2541" spans="1:15">
      <c r="A2541" t="s">
        <v>45</v>
      </c>
      <c r="B2541" s="34">
        <v>40043</v>
      </c>
      <c r="C2541">
        <v>20</v>
      </c>
      <c r="D2541">
        <v>2.3727839999999998</v>
      </c>
      <c r="E2541">
        <v>2.3606449999999999</v>
      </c>
      <c r="F2541">
        <v>1.21399E-2</v>
      </c>
      <c r="G2541">
        <v>96</v>
      </c>
      <c r="H2541">
        <v>-0.35536800000000002</v>
      </c>
      <c r="I2541">
        <v>-0.13824139999999999</v>
      </c>
      <c r="J2541">
        <v>1.21399E-2</v>
      </c>
      <c r="K2541">
        <v>0.1625211</v>
      </c>
      <c r="L2541">
        <v>0.37964779999999998</v>
      </c>
      <c r="M2541">
        <v>0.28676790000000002</v>
      </c>
      <c r="N2541">
        <v>8.2235799999999998E-2</v>
      </c>
      <c r="O2541">
        <v>164</v>
      </c>
    </row>
    <row r="2542" spans="1:15">
      <c r="A2542" t="s">
        <v>45</v>
      </c>
      <c r="B2542" s="34">
        <v>40043</v>
      </c>
      <c r="C2542">
        <v>21</v>
      </c>
      <c r="D2542">
        <v>2.3288090000000001</v>
      </c>
      <c r="E2542">
        <v>2.2982900000000002</v>
      </c>
      <c r="F2542">
        <v>3.05186E-2</v>
      </c>
      <c r="G2542">
        <v>92.5</v>
      </c>
      <c r="H2542">
        <v>-0.33698929999999999</v>
      </c>
      <c r="I2542">
        <v>-0.1198626</v>
      </c>
      <c r="J2542">
        <v>3.05186E-2</v>
      </c>
      <c r="K2542">
        <v>0.1808999</v>
      </c>
      <c r="L2542">
        <v>0.39802650000000001</v>
      </c>
      <c r="M2542">
        <v>0.28676790000000002</v>
      </c>
      <c r="N2542">
        <v>8.2235799999999998E-2</v>
      </c>
      <c r="O2542">
        <v>164</v>
      </c>
    </row>
    <row r="2543" spans="1:15">
      <c r="A2543" t="s">
        <v>45</v>
      </c>
      <c r="B2543" s="34">
        <v>40043</v>
      </c>
      <c r="C2543">
        <v>22</v>
      </c>
      <c r="D2543">
        <v>2.1194820000000001</v>
      </c>
      <c r="E2543">
        <v>2.0969850000000001</v>
      </c>
      <c r="F2543">
        <v>2.2496800000000001E-2</v>
      </c>
      <c r="G2543">
        <v>89</v>
      </c>
      <c r="H2543">
        <v>-0.34501110000000001</v>
      </c>
      <c r="I2543">
        <v>-0.12788440000000001</v>
      </c>
      <c r="J2543">
        <v>2.2496800000000001E-2</v>
      </c>
      <c r="K2543">
        <v>0.17287810000000001</v>
      </c>
      <c r="L2543">
        <v>0.39000469999999998</v>
      </c>
      <c r="M2543">
        <v>0.28676790000000002</v>
      </c>
      <c r="N2543">
        <v>8.2235799999999998E-2</v>
      </c>
      <c r="O2543">
        <v>164</v>
      </c>
    </row>
    <row r="2544" spans="1:15">
      <c r="A2544" t="s">
        <v>45</v>
      </c>
      <c r="B2544" s="34">
        <v>40043</v>
      </c>
      <c r="C2544">
        <v>23</v>
      </c>
      <c r="D2544">
        <v>1.794556</v>
      </c>
      <c r="E2544">
        <v>1.7839210000000001</v>
      </c>
      <c r="F2544">
        <v>1.0634899999999999E-2</v>
      </c>
      <c r="G2544">
        <v>86.5</v>
      </c>
      <c r="H2544">
        <v>-0.356873</v>
      </c>
      <c r="I2544">
        <v>-0.13974639999999999</v>
      </c>
      <c r="J2544">
        <v>1.0634899999999999E-2</v>
      </c>
      <c r="K2544">
        <v>0.1610161</v>
      </c>
      <c r="L2544">
        <v>0.3781427</v>
      </c>
      <c r="M2544">
        <v>0.28676790000000002</v>
      </c>
      <c r="N2544">
        <v>8.2235799999999998E-2</v>
      </c>
      <c r="O2544">
        <v>164</v>
      </c>
    </row>
    <row r="2545" spans="1:15">
      <c r="A2545" t="s">
        <v>45</v>
      </c>
      <c r="B2545" s="34">
        <v>40043</v>
      </c>
      <c r="C2545">
        <v>24</v>
      </c>
      <c r="D2545">
        <v>1.556406</v>
      </c>
      <c r="E2545">
        <v>1.5335399999999999</v>
      </c>
      <c r="F2545">
        <v>2.2865300000000002E-2</v>
      </c>
      <c r="G2545">
        <v>84</v>
      </c>
      <c r="H2545">
        <v>-0.34464250000000002</v>
      </c>
      <c r="I2545">
        <v>-0.12751589999999999</v>
      </c>
      <c r="J2545">
        <v>2.2865300000000002E-2</v>
      </c>
      <c r="K2545">
        <v>0.1732466</v>
      </c>
      <c r="L2545">
        <v>0.39037319999999998</v>
      </c>
      <c r="M2545">
        <v>0.28676790000000002</v>
      </c>
      <c r="N2545">
        <v>8.2235799999999998E-2</v>
      </c>
      <c r="O2545">
        <v>164</v>
      </c>
    </row>
    <row r="2546" spans="1:15">
      <c r="A2546" t="s">
        <v>45</v>
      </c>
      <c r="B2546" s="34">
        <v>40052</v>
      </c>
      <c r="C2546">
        <v>1</v>
      </c>
      <c r="D2546">
        <v>0.9869348</v>
      </c>
      <c r="E2546">
        <v>0.98307650000000002</v>
      </c>
      <c r="F2546">
        <v>3.8582999999999998E-3</v>
      </c>
      <c r="G2546">
        <v>78</v>
      </c>
      <c r="H2546">
        <v>-0.38516590000000001</v>
      </c>
      <c r="I2546">
        <v>-0.1553272</v>
      </c>
      <c r="J2546">
        <v>3.8582999999999998E-3</v>
      </c>
      <c r="K2546">
        <v>0.16304389999999999</v>
      </c>
      <c r="L2546">
        <v>0.39288260000000003</v>
      </c>
      <c r="M2546">
        <v>0.30355720000000003</v>
      </c>
      <c r="N2546">
        <v>9.2147000000000007E-2</v>
      </c>
      <c r="O2546">
        <v>151</v>
      </c>
    </row>
    <row r="2547" spans="1:15">
      <c r="A2547" t="s">
        <v>45</v>
      </c>
      <c r="B2547" s="34">
        <v>40052</v>
      </c>
      <c r="C2547">
        <v>2</v>
      </c>
      <c r="D2547">
        <v>0.96601099999999995</v>
      </c>
      <c r="E2547">
        <v>0.96620700000000004</v>
      </c>
      <c r="F2547">
        <v>-1.9599999999999999E-4</v>
      </c>
      <c r="G2547">
        <v>77</v>
      </c>
      <c r="H2547">
        <v>-0.38922020000000002</v>
      </c>
      <c r="I2547">
        <v>-0.15938150000000001</v>
      </c>
      <c r="J2547">
        <v>-1.9599999999999999E-4</v>
      </c>
      <c r="K2547">
        <v>0.15898960000000001</v>
      </c>
      <c r="L2547">
        <v>0.38882830000000002</v>
      </c>
      <c r="M2547">
        <v>0.30355720000000003</v>
      </c>
      <c r="N2547">
        <v>9.2147000000000007E-2</v>
      </c>
      <c r="O2547">
        <v>151</v>
      </c>
    </row>
    <row r="2548" spans="1:15">
      <c r="A2548" t="s">
        <v>45</v>
      </c>
      <c r="B2548" s="34">
        <v>40052</v>
      </c>
      <c r="C2548">
        <v>3</v>
      </c>
      <c r="D2548">
        <v>0.93982399999999999</v>
      </c>
      <c r="E2548">
        <v>0.94886420000000005</v>
      </c>
      <c r="F2548">
        <v>-9.0402E-3</v>
      </c>
      <c r="G2548">
        <v>77</v>
      </c>
      <c r="H2548">
        <v>-0.39806439999999998</v>
      </c>
      <c r="I2548">
        <v>-0.16822580000000001</v>
      </c>
      <c r="J2548">
        <v>-9.0402E-3</v>
      </c>
      <c r="K2548">
        <v>0.15014540000000001</v>
      </c>
      <c r="L2548">
        <v>0.37998409999999999</v>
      </c>
      <c r="M2548">
        <v>0.30355720000000003</v>
      </c>
      <c r="N2548">
        <v>9.2147000000000007E-2</v>
      </c>
      <c r="O2548">
        <v>151</v>
      </c>
    </row>
    <row r="2549" spans="1:15">
      <c r="A2549" t="s">
        <v>45</v>
      </c>
      <c r="B2549" s="34">
        <v>40052</v>
      </c>
      <c r="C2549">
        <v>4</v>
      </c>
      <c r="D2549">
        <v>0.89863150000000003</v>
      </c>
      <c r="E2549">
        <v>0.91357350000000004</v>
      </c>
      <c r="F2549">
        <v>-1.4942E-2</v>
      </c>
      <c r="G2549">
        <v>74</v>
      </c>
      <c r="H2549">
        <v>-0.4039663</v>
      </c>
      <c r="I2549">
        <v>-0.17412759999999999</v>
      </c>
      <c r="J2549">
        <v>-1.4942E-2</v>
      </c>
      <c r="K2549">
        <v>0.1442435</v>
      </c>
      <c r="L2549">
        <v>0.37408219999999998</v>
      </c>
      <c r="M2549">
        <v>0.30355720000000003</v>
      </c>
      <c r="N2549">
        <v>9.2147000000000007E-2</v>
      </c>
      <c r="O2549">
        <v>151</v>
      </c>
    </row>
    <row r="2550" spans="1:15">
      <c r="A2550" t="s">
        <v>45</v>
      </c>
      <c r="B2550" s="34">
        <v>40052</v>
      </c>
      <c r="C2550">
        <v>5</v>
      </c>
      <c r="D2550">
        <v>0.88387090000000001</v>
      </c>
      <c r="E2550">
        <v>0.8923297</v>
      </c>
      <c r="F2550">
        <v>-8.4588000000000007E-3</v>
      </c>
      <c r="G2550">
        <v>70</v>
      </c>
      <c r="H2550">
        <v>-0.39748299999999998</v>
      </c>
      <c r="I2550">
        <v>-0.1676443</v>
      </c>
      <c r="J2550">
        <v>-8.4588000000000007E-3</v>
      </c>
      <c r="K2550">
        <v>0.15072679999999999</v>
      </c>
      <c r="L2550">
        <v>0.3805655</v>
      </c>
      <c r="M2550">
        <v>0.30355720000000003</v>
      </c>
      <c r="N2550">
        <v>9.2147000000000007E-2</v>
      </c>
      <c r="O2550">
        <v>151</v>
      </c>
    </row>
    <row r="2551" spans="1:15">
      <c r="A2551" t="s">
        <v>45</v>
      </c>
      <c r="B2551" s="34">
        <v>40052</v>
      </c>
      <c r="C2551">
        <v>6</v>
      </c>
      <c r="D2551">
        <v>0.92776000000000003</v>
      </c>
      <c r="E2551">
        <v>0.94720139999999997</v>
      </c>
      <c r="F2551">
        <v>-1.9441300000000002E-2</v>
      </c>
      <c r="G2551">
        <v>69</v>
      </c>
      <c r="H2551">
        <v>-0.40846559999999998</v>
      </c>
      <c r="I2551">
        <v>-0.17862690000000001</v>
      </c>
      <c r="J2551">
        <v>-1.9441300000000002E-2</v>
      </c>
      <c r="K2551">
        <v>0.13974420000000001</v>
      </c>
      <c r="L2551">
        <v>0.36958289999999999</v>
      </c>
      <c r="M2551">
        <v>0.30355720000000003</v>
      </c>
      <c r="N2551">
        <v>9.2147000000000007E-2</v>
      </c>
      <c r="O2551">
        <v>151</v>
      </c>
    </row>
    <row r="2552" spans="1:15">
      <c r="A2552" t="s">
        <v>45</v>
      </c>
      <c r="B2552" s="34">
        <v>40052</v>
      </c>
      <c r="C2552">
        <v>7</v>
      </c>
      <c r="D2552">
        <v>0.81600050000000002</v>
      </c>
      <c r="E2552">
        <v>0.79909249999999998</v>
      </c>
      <c r="F2552">
        <v>1.6907999999999999E-2</v>
      </c>
      <c r="G2552">
        <v>68</v>
      </c>
      <c r="H2552">
        <v>-0.37211620000000001</v>
      </c>
      <c r="I2552">
        <v>-0.1422775</v>
      </c>
      <c r="J2552">
        <v>1.6907999999999999E-2</v>
      </c>
      <c r="K2552">
        <v>0.17609359999999999</v>
      </c>
      <c r="L2552">
        <v>0.40593230000000002</v>
      </c>
      <c r="M2552">
        <v>0.30355720000000003</v>
      </c>
      <c r="N2552">
        <v>9.2147000000000007E-2</v>
      </c>
      <c r="O2552">
        <v>151</v>
      </c>
    </row>
    <row r="2553" spans="1:15">
      <c r="A2553" t="s">
        <v>45</v>
      </c>
      <c r="B2553" s="34">
        <v>40052</v>
      </c>
      <c r="C2553">
        <v>8</v>
      </c>
      <c r="D2553">
        <v>0.84893529999999995</v>
      </c>
      <c r="E2553">
        <v>0.83819540000000003</v>
      </c>
      <c r="F2553">
        <v>1.07399E-2</v>
      </c>
      <c r="G2553">
        <v>70.5</v>
      </c>
      <c r="H2553">
        <v>-0.37828430000000002</v>
      </c>
      <c r="I2553">
        <v>-0.14844560000000001</v>
      </c>
      <c r="J2553">
        <v>1.07399E-2</v>
      </c>
      <c r="K2553">
        <v>0.16992550000000001</v>
      </c>
      <c r="L2553">
        <v>0.39976420000000001</v>
      </c>
      <c r="M2553">
        <v>0.30355720000000003</v>
      </c>
      <c r="N2553">
        <v>9.2147000000000007E-2</v>
      </c>
      <c r="O2553">
        <v>151</v>
      </c>
    </row>
    <row r="2554" spans="1:15">
      <c r="A2554" t="s">
        <v>45</v>
      </c>
      <c r="B2554" s="34">
        <v>40052</v>
      </c>
      <c r="C2554">
        <v>9</v>
      </c>
      <c r="D2554">
        <v>1.209552</v>
      </c>
      <c r="E2554">
        <v>1.136822</v>
      </c>
      <c r="F2554">
        <v>7.2729799999999997E-2</v>
      </c>
      <c r="G2554">
        <v>75.5</v>
      </c>
      <c r="H2554">
        <v>-0.31629449999999998</v>
      </c>
      <c r="I2554">
        <v>-8.6455799999999999E-2</v>
      </c>
      <c r="J2554">
        <v>7.2729799999999997E-2</v>
      </c>
      <c r="K2554">
        <v>0.23191539999999999</v>
      </c>
      <c r="L2554">
        <v>0.4617541</v>
      </c>
      <c r="M2554">
        <v>0.30355720000000003</v>
      </c>
      <c r="N2554">
        <v>9.2147000000000007E-2</v>
      </c>
      <c r="O2554">
        <v>151</v>
      </c>
    </row>
    <row r="2555" spans="1:15">
      <c r="A2555" t="s">
        <v>45</v>
      </c>
      <c r="B2555" s="34">
        <v>40052</v>
      </c>
      <c r="C2555">
        <v>10</v>
      </c>
      <c r="D2555">
        <v>1.4942789999999999</v>
      </c>
      <c r="E2555">
        <v>1.443573</v>
      </c>
      <c r="F2555">
        <v>5.0705800000000002E-2</v>
      </c>
      <c r="G2555">
        <v>79.5</v>
      </c>
      <c r="H2555">
        <v>-0.33831840000000002</v>
      </c>
      <c r="I2555">
        <v>-0.1084798</v>
      </c>
      <c r="J2555">
        <v>5.0705800000000002E-2</v>
      </c>
      <c r="K2555">
        <v>0.20989140000000001</v>
      </c>
      <c r="L2555">
        <v>0.43973010000000001</v>
      </c>
      <c r="M2555">
        <v>0.30355720000000003</v>
      </c>
      <c r="N2555">
        <v>9.2147000000000007E-2</v>
      </c>
      <c r="O2555">
        <v>151</v>
      </c>
    </row>
    <row r="2556" spans="1:15">
      <c r="A2556" t="s">
        <v>45</v>
      </c>
      <c r="B2556" s="34">
        <v>40052</v>
      </c>
      <c r="C2556">
        <v>11</v>
      </c>
      <c r="D2556">
        <v>1.6502479999999999</v>
      </c>
      <c r="E2556">
        <v>1.63415</v>
      </c>
      <c r="F2556">
        <v>1.6098000000000001E-2</v>
      </c>
      <c r="G2556">
        <v>83</v>
      </c>
      <c r="H2556">
        <v>-0.37292619999999999</v>
      </c>
      <c r="I2556">
        <v>-0.14308760000000001</v>
      </c>
      <c r="J2556">
        <v>1.6098000000000001E-2</v>
      </c>
      <c r="K2556">
        <v>0.17528360000000001</v>
      </c>
      <c r="L2556">
        <v>0.40512229999999999</v>
      </c>
      <c r="M2556">
        <v>0.30355720000000003</v>
      </c>
      <c r="N2556">
        <v>9.2147000000000007E-2</v>
      </c>
      <c r="O2556">
        <v>151</v>
      </c>
    </row>
    <row r="2557" spans="1:15">
      <c r="A2557" t="s">
        <v>45</v>
      </c>
      <c r="B2557" s="34">
        <v>40052</v>
      </c>
      <c r="C2557">
        <v>12</v>
      </c>
      <c r="D2557">
        <v>1.7180800000000001</v>
      </c>
      <c r="E2557">
        <v>1.6988650000000001</v>
      </c>
      <c r="F2557">
        <v>1.9215099999999999E-2</v>
      </c>
      <c r="G2557">
        <v>85.5</v>
      </c>
      <c r="H2557">
        <v>-0.3698092</v>
      </c>
      <c r="I2557">
        <v>-0.1399705</v>
      </c>
      <c r="J2557">
        <v>1.9215099999999999E-2</v>
      </c>
      <c r="K2557">
        <v>0.1784007</v>
      </c>
      <c r="L2557">
        <v>0.40823939999999997</v>
      </c>
      <c r="M2557">
        <v>0.30355720000000003</v>
      </c>
      <c r="N2557">
        <v>9.2147000000000007E-2</v>
      </c>
      <c r="O2557">
        <v>151</v>
      </c>
    </row>
    <row r="2558" spans="1:15">
      <c r="A2558" t="s">
        <v>45</v>
      </c>
      <c r="B2558" s="34">
        <v>40052</v>
      </c>
      <c r="C2558">
        <v>13</v>
      </c>
      <c r="D2558">
        <v>1.7657700000000001</v>
      </c>
      <c r="E2558">
        <v>1.7547550000000001</v>
      </c>
      <c r="F2558">
        <v>1.1015199999999999E-2</v>
      </c>
      <c r="G2558">
        <v>88.5</v>
      </c>
      <c r="H2558">
        <v>-0.37800899999999998</v>
      </c>
      <c r="I2558">
        <v>-0.1481703</v>
      </c>
      <c r="J2558">
        <v>1.1015199999999999E-2</v>
      </c>
      <c r="K2558">
        <v>0.17020080000000001</v>
      </c>
      <c r="L2558">
        <v>0.40003949999999999</v>
      </c>
      <c r="M2558">
        <v>0.30355720000000003</v>
      </c>
      <c r="N2558">
        <v>9.2147000000000007E-2</v>
      </c>
      <c r="O2558">
        <v>151</v>
      </c>
    </row>
    <row r="2559" spans="1:15">
      <c r="A2559" t="s">
        <v>45</v>
      </c>
      <c r="B2559" s="34">
        <v>40052</v>
      </c>
      <c r="C2559">
        <v>14</v>
      </c>
      <c r="D2559">
        <v>1.854452</v>
      </c>
      <c r="E2559">
        <v>1.8150059999999999</v>
      </c>
      <c r="F2559">
        <v>3.9445599999999997E-2</v>
      </c>
      <c r="G2559">
        <v>91.5</v>
      </c>
      <c r="H2559">
        <v>-0.34957860000000002</v>
      </c>
      <c r="I2559">
        <v>-0.1197399</v>
      </c>
      <c r="J2559">
        <v>3.9445599999999997E-2</v>
      </c>
      <c r="K2559">
        <v>0.19863120000000001</v>
      </c>
      <c r="L2559">
        <v>0.42846990000000001</v>
      </c>
      <c r="M2559">
        <v>0.30355720000000003</v>
      </c>
      <c r="N2559">
        <v>9.2147000000000007E-2</v>
      </c>
      <c r="O2559">
        <v>151</v>
      </c>
    </row>
    <row r="2560" spans="1:15">
      <c r="A2560" t="s">
        <v>45</v>
      </c>
      <c r="B2560" s="34">
        <v>40052</v>
      </c>
      <c r="C2560">
        <v>15</v>
      </c>
      <c r="D2560">
        <v>1.925284</v>
      </c>
      <c r="E2560">
        <v>1.6838</v>
      </c>
      <c r="F2560">
        <v>0.2414838</v>
      </c>
      <c r="G2560">
        <v>93.5</v>
      </c>
      <c r="H2560">
        <v>-0.14754049999999999</v>
      </c>
      <c r="I2560">
        <v>8.2298200000000002E-2</v>
      </c>
      <c r="J2560">
        <v>0.2414838</v>
      </c>
      <c r="K2560">
        <v>0.40066940000000001</v>
      </c>
      <c r="L2560">
        <v>0.63050810000000002</v>
      </c>
      <c r="M2560">
        <v>0.30355720000000003</v>
      </c>
      <c r="N2560">
        <v>9.2147000000000007E-2</v>
      </c>
      <c r="O2560">
        <v>151</v>
      </c>
    </row>
    <row r="2561" spans="1:15">
      <c r="A2561" t="s">
        <v>45</v>
      </c>
      <c r="B2561" s="34">
        <v>40052</v>
      </c>
      <c r="C2561">
        <v>16</v>
      </c>
      <c r="D2561">
        <v>1.949919</v>
      </c>
      <c r="E2561">
        <v>1.740653</v>
      </c>
      <c r="F2561">
        <v>0.20926639999999999</v>
      </c>
      <c r="G2561">
        <v>95.5</v>
      </c>
      <c r="H2561">
        <v>-0.1797578</v>
      </c>
      <c r="I2561">
        <v>5.0080899999999998E-2</v>
      </c>
      <c r="J2561">
        <v>0.20926639999999999</v>
      </c>
      <c r="K2561">
        <v>0.368452</v>
      </c>
      <c r="L2561">
        <v>0.59829069999999995</v>
      </c>
      <c r="M2561">
        <v>0.30355720000000003</v>
      </c>
      <c r="N2561">
        <v>9.2147000000000007E-2</v>
      </c>
      <c r="O2561">
        <v>151</v>
      </c>
    </row>
    <row r="2562" spans="1:15">
      <c r="A2562" t="s">
        <v>45</v>
      </c>
      <c r="B2562" s="34">
        <v>40052</v>
      </c>
      <c r="C2562">
        <v>17</v>
      </c>
      <c r="D2562">
        <v>1.8818079999999999</v>
      </c>
      <c r="E2562">
        <v>1.732723</v>
      </c>
      <c r="F2562">
        <v>0.14908569999999999</v>
      </c>
      <c r="G2562">
        <v>97</v>
      </c>
      <c r="H2562">
        <v>-0.2399385</v>
      </c>
      <c r="I2562">
        <v>-1.00999E-2</v>
      </c>
      <c r="J2562">
        <v>0.14908569999999999</v>
      </c>
      <c r="K2562">
        <v>0.30827130000000003</v>
      </c>
      <c r="L2562">
        <v>0.53810999999999998</v>
      </c>
      <c r="M2562">
        <v>0.30355720000000003</v>
      </c>
      <c r="N2562">
        <v>9.2147000000000007E-2</v>
      </c>
      <c r="O2562">
        <v>151</v>
      </c>
    </row>
    <row r="2563" spans="1:15">
      <c r="A2563" t="s">
        <v>45</v>
      </c>
      <c r="B2563" s="34">
        <v>40052</v>
      </c>
      <c r="C2563">
        <v>18</v>
      </c>
      <c r="D2563">
        <v>1.7304029999999999</v>
      </c>
      <c r="E2563">
        <v>1.5508280000000001</v>
      </c>
      <c r="F2563">
        <v>0.17957509999999999</v>
      </c>
      <c r="G2563">
        <v>97</v>
      </c>
      <c r="H2563">
        <v>-0.2094491</v>
      </c>
      <c r="I2563">
        <v>2.0389600000000001E-2</v>
      </c>
      <c r="J2563">
        <v>0.17957509999999999</v>
      </c>
      <c r="K2563">
        <v>0.33876070000000003</v>
      </c>
      <c r="L2563">
        <v>0.56859939999999998</v>
      </c>
      <c r="M2563">
        <v>0.30355720000000003</v>
      </c>
      <c r="N2563">
        <v>9.2147000000000007E-2</v>
      </c>
      <c r="O2563">
        <v>151</v>
      </c>
    </row>
    <row r="2564" spans="1:15">
      <c r="A2564" t="s">
        <v>45</v>
      </c>
      <c r="B2564" s="34">
        <v>40052</v>
      </c>
      <c r="C2564">
        <v>19</v>
      </c>
      <c r="D2564">
        <v>1.6737029999999999</v>
      </c>
      <c r="E2564">
        <v>1.702745</v>
      </c>
      <c r="F2564">
        <v>-2.9041899999999999E-2</v>
      </c>
      <c r="G2564">
        <v>96</v>
      </c>
      <c r="H2564">
        <v>-0.4180661</v>
      </c>
      <c r="I2564">
        <v>-0.18822749999999999</v>
      </c>
      <c r="J2564">
        <v>-2.9041899999999999E-2</v>
      </c>
      <c r="K2564">
        <v>0.1301437</v>
      </c>
      <c r="L2564">
        <v>0.35998239999999998</v>
      </c>
      <c r="M2564">
        <v>0.30355720000000003</v>
      </c>
      <c r="N2564">
        <v>9.2147000000000007E-2</v>
      </c>
      <c r="O2564">
        <v>151</v>
      </c>
    </row>
    <row r="2565" spans="1:15">
      <c r="A2565" t="s">
        <v>45</v>
      </c>
      <c r="B2565" s="34">
        <v>40052</v>
      </c>
      <c r="C2565">
        <v>20</v>
      </c>
      <c r="D2565">
        <v>1.6985950000000001</v>
      </c>
      <c r="E2565">
        <v>1.7747889999999999</v>
      </c>
      <c r="F2565">
        <v>-7.6193800000000006E-2</v>
      </c>
      <c r="G2565">
        <v>94</v>
      </c>
      <c r="H2565">
        <v>-0.46521800000000002</v>
      </c>
      <c r="I2565">
        <v>-0.23537939999999999</v>
      </c>
      <c r="J2565">
        <v>-7.6193800000000006E-2</v>
      </c>
      <c r="K2565">
        <v>8.2991800000000004E-2</v>
      </c>
      <c r="L2565">
        <v>0.31283050000000001</v>
      </c>
      <c r="M2565">
        <v>0.30355720000000003</v>
      </c>
      <c r="N2565">
        <v>9.2147000000000007E-2</v>
      </c>
      <c r="O2565">
        <v>151</v>
      </c>
    </row>
    <row r="2566" spans="1:15">
      <c r="A2566" t="s">
        <v>45</v>
      </c>
      <c r="B2566" s="34">
        <v>40052</v>
      </c>
      <c r="C2566">
        <v>21</v>
      </c>
      <c r="D2566">
        <v>1.7416799999999999</v>
      </c>
      <c r="E2566">
        <v>1.7387699999999999</v>
      </c>
      <c r="F2566">
        <v>2.9096E-3</v>
      </c>
      <c r="G2566">
        <v>89</v>
      </c>
      <c r="H2566">
        <v>-0.38611459999999997</v>
      </c>
      <c r="I2566">
        <v>-0.1562759</v>
      </c>
      <c r="J2566">
        <v>2.9096E-3</v>
      </c>
      <c r="K2566">
        <v>0.16209519999999999</v>
      </c>
      <c r="L2566">
        <v>0.3919339</v>
      </c>
      <c r="M2566">
        <v>0.30355720000000003</v>
      </c>
      <c r="N2566">
        <v>9.2147000000000007E-2</v>
      </c>
      <c r="O2566">
        <v>151</v>
      </c>
    </row>
    <row r="2567" spans="1:15">
      <c r="A2567" t="s">
        <v>45</v>
      </c>
      <c r="B2567" s="34">
        <v>40052</v>
      </c>
      <c r="C2567">
        <v>22</v>
      </c>
      <c r="D2567">
        <v>1.6001730000000001</v>
      </c>
      <c r="E2567">
        <v>1.5648029999999999</v>
      </c>
      <c r="F2567">
        <v>3.5369900000000003E-2</v>
      </c>
      <c r="G2567">
        <v>86.5</v>
      </c>
      <c r="H2567">
        <v>-0.35365439999999998</v>
      </c>
      <c r="I2567">
        <v>-0.1238157</v>
      </c>
      <c r="J2567">
        <v>3.5369900000000003E-2</v>
      </c>
      <c r="K2567">
        <v>0.19455549999999999</v>
      </c>
      <c r="L2567">
        <v>0.4243942</v>
      </c>
      <c r="M2567">
        <v>0.30355720000000003</v>
      </c>
      <c r="N2567">
        <v>9.2147000000000007E-2</v>
      </c>
      <c r="O2567">
        <v>151</v>
      </c>
    </row>
    <row r="2568" spans="1:15">
      <c r="A2568" t="s">
        <v>45</v>
      </c>
      <c r="B2568" s="34">
        <v>40052</v>
      </c>
      <c r="C2568">
        <v>23</v>
      </c>
      <c r="D2568">
        <v>1.3325009999999999</v>
      </c>
      <c r="E2568">
        <v>1.3116300000000001</v>
      </c>
      <c r="F2568">
        <v>2.0871000000000001E-2</v>
      </c>
      <c r="G2568">
        <v>83</v>
      </c>
      <c r="H2568">
        <v>-0.36815320000000001</v>
      </c>
      <c r="I2568">
        <v>-0.13831450000000001</v>
      </c>
      <c r="J2568">
        <v>2.0871000000000001E-2</v>
      </c>
      <c r="K2568">
        <v>0.18005660000000001</v>
      </c>
      <c r="L2568">
        <v>0.40989530000000002</v>
      </c>
      <c r="M2568">
        <v>0.30355720000000003</v>
      </c>
      <c r="N2568">
        <v>9.2147000000000007E-2</v>
      </c>
      <c r="O2568">
        <v>151</v>
      </c>
    </row>
    <row r="2569" spans="1:15">
      <c r="A2569" t="s">
        <v>45</v>
      </c>
      <c r="B2569" s="34">
        <v>40052</v>
      </c>
      <c r="C2569">
        <v>24</v>
      </c>
      <c r="D2569">
        <v>1.169719</v>
      </c>
      <c r="E2569">
        <v>1.1601600000000001</v>
      </c>
      <c r="F2569">
        <v>9.5584999999999993E-3</v>
      </c>
      <c r="G2569">
        <v>80.5</v>
      </c>
      <c r="H2569">
        <v>-0.37946580000000002</v>
      </c>
      <c r="I2569">
        <v>-0.14962710000000001</v>
      </c>
      <c r="J2569">
        <v>9.5584999999999993E-3</v>
      </c>
      <c r="K2569">
        <v>0.16874400000000001</v>
      </c>
      <c r="L2569">
        <v>0.39858270000000001</v>
      </c>
      <c r="M2569">
        <v>0.30355720000000003</v>
      </c>
      <c r="N2569">
        <v>9.2147000000000007E-2</v>
      </c>
      <c r="O2569">
        <v>151</v>
      </c>
    </row>
    <row r="2570" spans="1:15">
      <c r="A2570" t="s">
        <v>45</v>
      </c>
      <c r="B2570" s="34">
        <v>40053</v>
      </c>
      <c r="C2570">
        <v>1</v>
      </c>
      <c r="D2570">
        <v>1.294168</v>
      </c>
      <c r="E2570">
        <v>1.2947610000000001</v>
      </c>
      <c r="F2570">
        <v>-5.9299999999999999E-4</v>
      </c>
      <c r="G2570">
        <v>78.5</v>
      </c>
      <c r="H2570">
        <v>-0.36810090000000001</v>
      </c>
      <c r="I2570">
        <v>-0.1509742</v>
      </c>
      <c r="J2570">
        <v>-5.9299999999999999E-4</v>
      </c>
      <c r="K2570">
        <v>0.14978830000000001</v>
      </c>
      <c r="L2570">
        <v>0.36691489999999999</v>
      </c>
      <c r="M2570">
        <v>0.28676790000000002</v>
      </c>
      <c r="N2570">
        <v>8.2235799999999998E-2</v>
      </c>
      <c r="O2570">
        <v>164</v>
      </c>
    </row>
    <row r="2571" spans="1:15">
      <c r="A2571" t="s">
        <v>45</v>
      </c>
      <c r="B2571" s="34">
        <v>40053</v>
      </c>
      <c r="C2571">
        <v>2</v>
      </c>
      <c r="D2571">
        <v>1.266246</v>
      </c>
      <c r="E2571">
        <v>1.2552719999999999</v>
      </c>
      <c r="F2571">
        <v>1.09739E-2</v>
      </c>
      <c r="G2571">
        <v>78</v>
      </c>
      <c r="H2571">
        <v>-0.35653390000000001</v>
      </c>
      <c r="I2571">
        <v>-0.13940730000000001</v>
      </c>
      <c r="J2571">
        <v>1.09739E-2</v>
      </c>
      <c r="K2571">
        <v>0.1613552</v>
      </c>
      <c r="L2571">
        <v>0.37848179999999998</v>
      </c>
      <c r="M2571">
        <v>0.28676790000000002</v>
      </c>
      <c r="N2571">
        <v>8.2235799999999998E-2</v>
      </c>
      <c r="O2571">
        <v>164</v>
      </c>
    </row>
    <row r="2572" spans="1:15">
      <c r="A2572" t="s">
        <v>45</v>
      </c>
      <c r="B2572" s="34">
        <v>40053</v>
      </c>
      <c r="C2572">
        <v>3</v>
      </c>
      <c r="D2572">
        <v>1.217859</v>
      </c>
      <c r="E2572">
        <v>1.220537</v>
      </c>
      <c r="F2572">
        <v>-2.6784000000000001E-3</v>
      </c>
      <c r="G2572">
        <v>75.5</v>
      </c>
      <c r="H2572">
        <v>-0.37018630000000002</v>
      </c>
      <c r="I2572">
        <v>-0.15305969999999999</v>
      </c>
      <c r="J2572">
        <v>-2.6784000000000001E-3</v>
      </c>
      <c r="K2572">
        <v>0.1477028</v>
      </c>
      <c r="L2572">
        <v>0.36482949999999997</v>
      </c>
      <c r="M2572">
        <v>0.28676790000000002</v>
      </c>
      <c r="N2572">
        <v>8.2235799999999998E-2</v>
      </c>
      <c r="O2572">
        <v>164</v>
      </c>
    </row>
    <row r="2573" spans="1:15">
      <c r="A2573" t="s">
        <v>45</v>
      </c>
      <c r="B2573" s="34">
        <v>40053</v>
      </c>
      <c r="C2573">
        <v>4</v>
      </c>
      <c r="D2573">
        <v>1.1781809999999999</v>
      </c>
      <c r="E2573">
        <v>1.1785589999999999</v>
      </c>
      <c r="F2573">
        <v>-3.7819999999999998E-4</v>
      </c>
      <c r="G2573">
        <v>74</v>
      </c>
      <c r="H2573">
        <v>-0.36788609999999999</v>
      </c>
      <c r="I2573">
        <v>-0.15075949999999999</v>
      </c>
      <c r="J2573">
        <v>-3.7819999999999998E-4</v>
      </c>
      <c r="K2573">
        <v>0.150003</v>
      </c>
      <c r="L2573">
        <v>0.3671297</v>
      </c>
      <c r="M2573">
        <v>0.28676790000000002</v>
      </c>
      <c r="N2573">
        <v>8.2235799999999998E-2</v>
      </c>
      <c r="O2573">
        <v>164</v>
      </c>
    </row>
    <row r="2574" spans="1:15">
      <c r="A2574" t="s">
        <v>45</v>
      </c>
      <c r="B2574" s="34">
        <v>40053</v>
      </c>
      <c r="C2574">
        <v>5</v>
      </c>
      <c r="D2574">
        <v>1.173157</v>
      </c>
      <c r="E2574">
        <v>1.1734469999999999</v>
      </c>
      <c r="F2574">
        <v>-2.901E-4</v>
      </c>
      <c r="G2574">
        <v>72</v>
      </c>
      <c r="H2574">
        <v>-0.36779800000000001</v>
      </c>
      <c r="I2574">
        <v>-0.15067130000000001</v>
      </c>
      <c r="J2574">
        <v>-2.901E-4</v>
      </c>
      <c r="K2574">
        <v>0.15009110000000001</v>
      </c>
      <c r="L2574">
        <v>0.36721779999999998</v>
      </c>
      <c r="M2574">
        <v>0.28676790000000002</v>
      </c>
      <c r="N2574">
        <v>8.2235799999999998E-2</v>
      </c>
      <c r="O2574">
        <v>164</v>
      </c>
    </row>
    <row r="2575" spans="1:15">
      <c r="A2575" t="s">
        <v>45</v>
      </c>
      <c r="B2575" s="34">
        <v>40053</v>
      </c>
      <c r="C2575">
        <v>6</v>
      </c>
      <c r="D2575">
        <v>1.228272</v>
      </c>
      <c r="E2575">
        <v>1.249959</v>
      </c>
      <c r="F2575">
        <v>-2.1686299999999999E-2</v>
      </c>
      <c r="G2575">
        <v>71.5</v>
      </c>
      <c r="H2575">
        <v>-0.38919419999999999</v>
      </c>
      <c r="I2575">
        <v>-0.17206759999999999</v>
      </c>
      <c r="J2575">
        <v>-2.1686299999999999E-2</v>
      </c>
      <c r="K2575">
        <v>0.1286949</v>
      </c>
      <c r="L2575">
        <v>0.3458215</v>
      </c>
      <c r="M2575">
        <v>0.28676790000000002</v>
      </c>
      <c r="N2575">
        <v>8.2235799999999998E-2</v>
      </c>
      <c r="O2575">
        <v>164</v>
      </c>
    </row>
    <row r="2576" spans="1:15">
      <c r="A2576" t="s">
        <v>45</v>
      </c>
      <c r="B2576" s="34">
        <v>40053</v>
      </c>
      <c r="C2576">
        <v>7</v>
      </c>
      <c r="D2576">
        <v>1.124633</v>
      </c>
      <c r="E2576">
        <v>1.1205579999999999</v>
      </c>
      <c r="F2576">
        <v>4.0749999999999996E-3</v>
      </c>
      <c r="G2576">
        <v>70</v>
      </c>
      <c r="H2576">
        <v>-0.3634329</v>
      </c>
      <c r="I2576">
        <v>-0.1463062</v>
      </c>
      <c r="J2576">
        <v>4.0749999999999996E-3</v>
      </c>
      <c r="K2576">
        <v>0.15445629999999999</v>
      </c>
      <c r="L2576">
        <v>0.37158289999999999</v>
      </c>
      <c r="M2576">
        <v>0.28676790000000002</v>
      </c>
      <c r="N2576">
        <v>8.2235799999999998E-2</v>
      </c>
      <c r="O2576">
        <v>164</v>
      </c>
    </row>
    <row r="2577" spans="1:15">
      <c r="A2577" t="s">
        <v>45</v>
      </c>
      <c r="B2577" s="34">
        <v>40053</v>
      </c>
      <c r="C2577">
        <v>8</v>
      </c>
      <c r="D2577">
        <v>1.268613</v>
      </c>
      <c r="E2577">
        <v>1.248435</v>
      </c>
      <c r="F2577">
        <v>2.01788E-2</v>
      </c>
      <c r="G2577">
        <v>74</v>
      </c>
      <c r="H2577">
        <v>-0.3473291</v>
      </c>
      <c r="I2577">
        <v>-0.1302024</v>
      </c>
      <c r="J2577">
        <v>2.01788E-2</v>
      </c>
      <c r="K2577">
        <v>0.17055999999999999</v>
      </c>
      <c r="L2577">
        <v>0.3876867</v>
      </c>
      <c r="M2577">
        <v>0.28676790000000002</v>
      </c>
      <c r="N2577">
        <v>8.2235799999999998E-2</v>
      </c>
      <c r="O2577">
        <v>164</v>
      </c>
    </row>
    <row r="2578" spans="1:15">
      <c r="A2578" t="s">
        <v>45</v>
      </c>
      <c r="B2578" s="34">
        <v>40053</v>
      </c>
      <c r="C2578">
        <v>9</v>
      </c>
      <c r="D2578">
        <v>1.864506</v>
      </c>
      <c r="E2578">
        <v>1.7892809999999999</v>
      </c>
      <c r="F2578">
        <v>7.5224799999999994E-2</v>
      </c>
      <c r="G2578">
        <v>80</v>
      </c>
      <c r="H2578">
        <v>-0.29228310000000002</v>
      </c>
      <c r="I2578">
        <v>-7.5156399999999998E-2</v>
      </c>
      <c r="J2578">
        <v>7.5224799999999994E-2</v>
      </c>
      <c r="K2578">
        <v>0.2256061</v>
      </c>
      <c r="L2578">
        <v>0.44273269999999998</v>
      </c>
      <c r="M2578">
        <v>0.28676790000000002</v>
      </c>
      <c r="N2578">
        <v>8.2235799999999998E-2</v>
      </c>
      <c r="O2578">
        <v>164</v>
      </c>
    </row>
    <row r="2579" spans="1:15">
      <c r="A2579" t="s">
        <v>45</v>
      </c>
      <c r="B2579" s="34">
        <v>40053</v>
      </c>
      <c r="C2579">
        <v>10</v>
      </c>
      <c r="D2579">
        <v>2.3269220000000002</v>
      </c>
      <c r="E2579">
        <v>2.3050320000000002</v>
      </c>
      <c r="F2579">
        <v>2.189E-2</v>
      </c>
      <c r="G2579">
        <v>85</v>
      </c>
      <c r="H2579">
        <v>-0.34561789999999998</v>
      </c>
      <c r="I2579">
        <v>-0.1284913</v>
      </c>
      <c r="J2579">
        <v>2.189E-2</v>
      </c>
      <c r="K2579">
        <v>0.17227120000000001</v>
      </c>
      <c r="L2579">
        <v>0.38939790000000002</v>
      </c>
      <c r="M2579">
        <v>0.28676790000000002</v>
      </c>
      <c r="N2579">
        <v>8.2235799999999998E-2</v>
      </c>
      <c r="O2579">
        <v>164</v>
      </c>
    </row>
    <row r="2580" spans="1:15">
      <c r="A2580" t="s">
        <v>45</v>
      </c>
      <c r="B2580" s="34">
        <v>40053</v>
      </c>
      <c r="C2580">
        <v>11</v>
      </c>
      <c r="D2580">
        <v>2.6817890000000002</v>
      </c>
      <c r="E2580">
        <v>2.6478640000000002</v>
      </c>
      <c r="F2580">
        <v>3.3924799999999998E-2</v>
      </c>
      <c r="G2580">
        <v>88.5</v>
      </c>
      <c r="H2580">
        <v>-0.33358310000000002</v>
      </c>
      <c r="I2580">
        <v>-0.1164564</v>
      </c>
      <c r="J2580">
        <v>3.3924799999999998E-2</v>
      </c>
      <c r="K2580">
        <v>0.1843061</v>
      </c>
      <c r="L2580">
        <v>0.40143269999999998</v>
      </c>
      <c r="M2580">
        <v>0.28676790000000002</v>
      </c>
      <c r="N2580">
        <v>8.2235799999999998E-2</v>
      </c>
      <c r="O2580">
        <v>164</v>
      </c>
    </row>
    <row r="2581" spans="1:15">
      <c r="A2581" t="s">
        <v>45</v>
      </c>
      <c r="B2581" s="34">
        <v>40053</v>
      </c>
      <c r="C2581">
        <v>12</v>
      </c>
      <c r="D2581">
        <v>2.817383</v>
      </c>
      <c r="E2581">
        <v>2.8113999999999999</v>
      </c>
      <c r="F2581">
        <v>5.9825E-3</v>
      </c>
      <c r="G2581">
        <v>91</v>
      </c>
      <c r="H2581">
        <v>-0.3615254</v>
      </c>
      <c r="I2581">
        <v>-0.14439869999999999</v>
      </c>
      <c r="J2581">
        <v>5.9825E-3</v>
      </c>
      <c r="K2581">
        <v>0.1563638</v>
      </c>
      <c r="L2581">
        <v>0.3734904</v>
      </c>
      <c r="M2581">
        <v>0.28676790000000002</v>
      </c>
      <c r="N2581">
        <v>8.2235799999999998E-2</v>
      </c>
      <c r="O2581">
        <v>164</v>
      </c>
    </row>
    <row r="2582" spans="1:15">
      <c r="A2582" t="s">
        <v>45</v>
      </c>
      <c r="B2582" s="34">
        <v>40053</v>
      </c>
      <c r="C2582">
        <v>13</v>
      </c>
      <c r="D2582">
        <v>2.8457469999999998</v>
      </c>
      <c r="E2582">
        <v>2.8338070000000002</v>
      </c>
      <c r="F2582">
        <v>1.19398E-2</v>
      </c>
      <c r="G2582">
        <v>92.5</v>
      </c>
      <c r="H2582">
        <v>-0.3555681</v>
      </c>
      <c r="I2582">
        <v>-0.1384415</v>
      </c>
      <c r="J2582">
        <v>1.19398E-2</v>
      </c>
      <c r="K2582">
        <v>0.16232099999999999</v>
      </c>
      <c r="L2582">
        <v>0.3794477</v>
      </c>
      <c r="M2582">
        <v>0.28676790000000002</v>
      </c>
      <c r="N2582">
        <v>8.2235799999999998E-2</v>
      </c>
      <c r="O2582">
        <v>164</v>
      </c>
    </row>
    <row r="2583" spans="1:15">
      <c r="A2583" t="s">
        <v>45</v>
      </c>
      <c r="B2583" s="34">
        <v>40053</v>
      </c>
      <c r="C2583">
        <v>14</v>
      </c>
      <c r="D2583">
        <v>2.9766530000000002</v>
      </c>
      <c r="E2583">
        <v>2.9635669999999998</v>
      </c>
      <c r="F2583">
        <v>1.3086199999999999E-2</v>
      </c>
      <c r="G2583">
        <v>95.5</v>
      </c>
      <c r="H2583">
        <v>-0.35442170000000001</v>
      </c>
      <c r="I2583">
        <v>-0.137295</v>
      </c>
      <c r="J2583">
        <v>1.3086199999999999E-2</v>
      </c>
      <c r="K2583">
        <v>0.16346749999999999</v>
      </c>
      <c r="L2583">
        <v>0.38059409999999999</v>
      </c>
      <c r="M2583">
        <v>0.28676790000000002</v>
      </c>
      <c r="N2583">
        <v>8.2235799999999998E-2</v>
      </c>
      <c r="O2583">
        <v>164</v>
      </c>
    </row>
    <row r="2584" spans="1:15">
      <c r="A2584" t="s">
        <v>45</v>
      </c>
      <c r="B2584" s="34">
        <v>40053</v>
      </c>
      <c r="C2584">
        <v>15</v>
      </c>
      <c r="D2584">
        <v>2.973033</v>
      </c>
      <c r="E2584">
        <v>2.518186</v>
      </c>
      <c r="F2584">
        <v>0.4548468</v>
      </c>
      <c r="G2584">
        <v>96</v>
      </c>
      <c r="H2584">
        <v>8.7338899999999997E-2</v>
      </c>
      <c r="I2584">
        <v>0.3044656</v>
      </c>
      <c r="J2584">
        <v>0.4548468</v>
      </c>
      <c r="K2584">
        <v>0.60522810000000005</v>
      </c>
      <c r="L2584">
        <v>0.82235469999999999</v>
      </c>
      <c r="M2584">
        <v>0.28676790000000002</v>
      </c>
      <c r="N2584">
        <v>8.2235799999999998E-2</v>
      </c>
      <c r="O2584">
        <v>164</v>
      </c>
    </row>
    <row r="2585" spans="1:15">
      <c r="A2585" t="s">
        <v>45</v>
      </c>
      <c r="B2585" s="34">
        <v>40053</v>
      </c>
      <c r="C2585">
        <v>16</v>
      </c>
      <c r="D2585">
        <v>2.937138</v>
      </c>
      <c r="E2585">
        <v>2.4636939999999998</v>
      </c>
      <c r="F2585">
        <v>0.47344389999999997</v>
      </c>
      <c r="G2585">
        <v>96</v>
      </c>
      <c r="H2585">
        <v>0.105936</v>
      </c>
      <c r="I2585">
        <v>0.32306269999999998</v>
      </c>
      <c r="J2585">
        <v>0.47344389999999997</v>
      </c>
      <c r="K2585">
        <v>0.62382519999999997</v>
      </c>
      <c r="L2585">
        <v>0.84095180000000003</v>
      </c>
      <c r="M2585">
        <v>0.28676790000000002</v>
      </c>
      <c r="N2585">
        <v>8.2235799999999998E-2</v>
      </c>
      <c r="O2585">
        <v>164</v>
      </c>
    </row>
    <row r="2586" spans="1:15">
      <c r="A2586" t="s">
        <v>45</v>
      </c>
      <c r="B2586" s="34">
        <v>40053</v>
      </c>
      <c r="C2586">
        <v>17</v>
      </c>
      <c r="D2586">
        <v>2.796119</v>
      </c>
      <c r="E2586">
        <v>2.2400509999999998</v>
      </c>
      <c r="F2586">
        <v>0.55606840000000002</v>
      </c>
      <c r="G2586">
        <v>97</v>
      </c>
      <c r="H2586">
        <v>0.18856049999999999</v>
      </c>
      <c r="I2586">
        <v>0.40568710000000002</v>
      </c>
      <c r="J2586">
        <v>0.55606840000000002</v>
      </c>
      <c r="K2586">
        <v>0.70644960000000001</v>
      </c>
      <c r="L2586">
        <v>0.92357619999999996</v>
      </c>
      <c r="M2586">
        <v>0.28676790000000002</v>
      </c>
      <c r="N2586">
        <v>8.2235799999999998E-2</v>
      </c>
      <c r="O2586">
        <v>164</v>
      </c>
    </row>
    <row r="2587" spans="1:15">
      <c r="A2587" t="s">
        <v>45</v>
      </c>
      <c r="B2587" s="34">
        <v>40053</v>
      </c>
      <c r="C2587">
        <v>18</v>
      </c>
      <c r="D2587">
        <v>2.6022820000000002</v>
      </c>
      <c r="E2587">
        <v>2.0637799999999999</v>
      </c>
      <c r="F2587">
        <v>0.53850229999999999</v>
      </c>
      <c r="G2587">
        <v>96.5</v>
      </c>
      <c r="H2587">
        <v>0.17099439999999999</v>
      </c>
      <c r="I2587">
        <v>0.3881211</v>
      </c>
      <c r="J2587">
        <v>0.53850229999999999</v>
      </c>
      <c r="K2587">
        <v>0.68888360000000004</v>
      </c>
      <c r="L2587">
        <v>0.90601019999999999</v>
      </c>
      <c r="M2587">
        <v>0.28676790000000002</v>
      </c>
      <c r="N2587">
        <v>8.2235799999999998E-2</v>
      </c>
      <c r="O2587">
        <v>164</v>
      </c>
    </row>
    <row r="2588" spans="1:15">
      <c r="A2588" t="s">
        <v>45</v>
      </c>
      <c r="B2588" s="34">
        <v>40053</v>
      </c>
      <c r="C2588">
        <v>19</v>
      </c>
      <c r="D2588">
        <v>2.4591609999999999</v>
      </c>
      <c r="E2588">
        <v>2.9012790000000002</v>
      </c>
      <c r="F2588">
        <v>-0.44211800000000001</v>
      </c>
      <c r="G2588">
        <v>96.5</v>
      </c>
      <c r="H2588">
        <v>-0.80962590000000001</v>
      </c>
      <c r="I2588">
        <v>-0.5924992</v>
      </c>
      <c r="J2588">
        <v>-0.44211800000000001</v>
      </c>
      <c r="K2588">
        <v>-0.29173670000000002</v>
      </c>
      <c r="L2588">
        <v>-7.4610099999999999E-2</v>
      </c>
      <c r="M2588">
        <v>0.28676790000000002</v>
      </c>
      <c r="N2588">
        <v>8.2235799999999998E-2</v>
      </c>
      <c r="O2588">
        <v>164</v>
      </c>
    </row>
    <row r="2589" spans="1:15">
      <c r="A2589" t="s">
        <v>45</v>
      </c>
      <c r="B2589" s="34">
        <v>40053</v>
      </c>
      <c r="C2589">
        <v>20</v>
      </c>
      <c r="D2589">
        <v>2.3393099999999998</v>
      </c>
      <c r="E2589">
        <v>2.4199190000000002</v>
      </c>
      <c r="F2589">
        <v>-8.0608899999999997E-2</v>
      </c>
      <c r="G2589">
        <v>94</v>
      </c>
      <c r="H2589">
        <v>-0.44811679999999998</v>
      </c>
      <c r="I2589">
        <v>-0.23099020000000001</v>
      </c>
      <c r="J2589">
        <v>-8.0608899999999997E-2</v>
      </c>
      <c r="K2589">
        <v>6.9772299999999995E-2</v>
      </c>
      <c r="L2589">
        <v>0.28689900000000002</v>
      </c>
      <c r="M2589">
        <v>0.28676790000000002</v>
      </c>
      <c r="N2589">
        <v>8.2235799999999998E-2</v>
      </c>
      <c r="O2589">
        <v>164</v>
      </c>
    </row>
    <row r="2590" spans="1:15">
      <c r="A2590" t="s">
        <v>45</v>
      </c>
      <c r="B2590" s="34">
        <v>40053</v>
      </c>
      <c r="C2590">
        <v>21</v>
      </c>
      <c r="D2590">
        <v>2.2657310000000002</v>
      </c>
      <c r="E2590">
        <v>2.2678449999999999</v>
      </c>
      <c r="F2590">
        <v>-2.1145000000000001E-3</v>
      </c>
      <c r="G2590">
        <v>89</v>
      </c>
      <c r="H2590">
        <v>-0.36962230000000001</v>
      </c>
      <c r="I2590">
        <v>-0.15249570000000001</v>
      </c>
      <c r="J2590">
        <v>-2.1145000000000001E-3</v>
      </c>
      <c r="K2590">
        <v>0.1482668</v>
      </c>
      <c r="L2590">
        <v>0.36539339999999998</v>
      </c>
      <c r="M2590">
        <v>0.28676790000000002</v>
      </c>
      <c r="N2590">
        <v>8.2235799999999998E-2</v>
      </c>
      <c r="O2590">
        <v>164</v>
      </c>
    </row>
    <row r="2591" spans="1:15">
      <c r="A2591" t="s">
        <v>45</v>
      </c>
      <c r="B2591" s="34">
        <v>40053</v>
      </c>
      <c r="C2591">
        <v>22</v>
      </c>
      <c r="D2591">
        <v>2.0622790000000002</v>
      </c>
      <c r="E2591">
        <v>2.023752</v>
      </c>
      <c r="F2591">
        <v>3.8526900000000003E-2</v>
      </c>
      <c r="G2591">
        <v>86</v>
      </c>
      <c r="H2591">
        <v>-0.32898100000000002</v>
      </c>
      <c r="I2591">
        <v>-0.11185440000000001</v>
      </c>
      <c r="J2591">
        <v>3.8526900000000003E-2</v>
      </c>
      <c r="K2591">
        <v>0.1889081</v>
      </c>
      <c r="L2591">
        <v>0.40603479999999997</v>
      </c>
      <c r="M2591">
        <v>0.28676790000000002</v>
      </c>
      <c r="N2591">
        <v>8.2235799999999998E-2</v>
      </c>
      <c r="O2591">
        <v>164</v>
      </c>
    </row>
    <row r="2592" spans="1:15">
      <c r="A2592" t="s">
        <v>45</v>
      </c>
      <c r="B2592" s="34">
        <v>40053</v>
      </c>
      <c r="C2592">
        <v>23</v>
      </c>
      <c r="D2592">
        <v>1.7417180000000001</v>
      </c>
      <c r="E2592">
        <v>1.731903</v>
      </c>
      <c r="F2592">
        <v>9.8148999999999997E-3</v>
      </c>
      <c r="G2592">
        <v>83.5</v>
      </c>
      <c r="H2592">
        <v>-0.35769299999999998</v>
      </c>
      <c r="I2592">
        <v>-0.14056630000000001</v>
      </c>
      <c r="J2592">
        <v>9.8148999999999997E-3</v>
      </c>
      <c r="K2592">
        <v>0.16019620000000001</v>
      </c>
      <c r="L2592">
        <v>0.37732280000000001</v>
      </c>
      <c r="M2592">
        <v>0.28676790000000002</v>
      </c>
      <c r="N2592">
        <v>8.2235799999999998E-2</v>
      </c>
      <c r="O2592">
        <v>164</v>
      </c>
    </row>
    <row r="2593" spans="1:15">
      <c r="A2593" t="s">
        <v>45</v>
      </c>
      <c r="B2593" s="34">
        <v>40053</v>
      </c>
      <c r="C2593">
        <v>24</v>
      </c>
      <c r="D2593">
        <v>1.516046</v>
      </c>
      <c r="E2593">
        <v>1.500543</v>
      </c>
      <c r="F2593">
        <v>1.55026E-2</v>
      </c>
      <c r="G2593">
        <v>81.5</v>
      </c>
      <c r="H2593">
        <v>-0.35200530000000002</v>
      </c>
      <c r="I2593">
        <v>-0.13487859999999999</v>
      </c>
      <c r="J2593">
        <v>1.55026E-2</v>
      </c>
      <c r="K2593">
        <v>0.1658839</v>
      </c>
      <c r="L2593">
        <v>0.38301049999999998</v>
      </c>
      <c r="M2593">
        <v>0.28676790000000002</v>
      </c>
      <c r="N2593">
        <v>8.2235799999999998E-2</v>
      </c>
      <c r="O2593">
        <v>164</v>
      </c>
    </row>
    <row r="2594" spans="1:15">
      <c r="A2594" t="s">
        <v>45</v>
      </c>
      <c r="B2594" s="34">
        <v>40058</v>
      </c>
      <c r="C2594">
        <v>1</v>
      </c>
      <c r="D2594">
        <v>1.2262869999999999</v>
      </c>
      <c r="E2594">
        <v>1.2332419999999999</v>
      </c>
      <c r="F2594">
        <v>-6.9544000000000003E-3</v>
      </c>
      <c r="G2594">
        <v>82</v>
      </c>
      <c r="H2594">
        <v>-0.37446230000000003</v>
      </c>
      <c r="I2594">
        <v>-0.15733559999999999</v>
      </c>
      <c r="J2594">
        <v>-6.9544000000000003E-3</v>
      </c>
      <c r="K2594">
        <v>0.1434269</v>
      </c>
      <c r="L2594">
        <v>0.36055350000000003</v>
      </c>
      <c r="M2594">
        <v>0.28676790000000002</v>
      </c>
      <c r="N2594">
        <v>8.2235799999999998E-2</v>
      </c>
      <c r="O2594">
        <v>164</v>
      </c>
    </row>
    <row r="2595" spans="1:15">
      <c r="A2595" t="s">
        <v>45</v>
      </c>
      <c r="B2595" s="34">
        <v>40058</v>
      </c>
      <c r="C2595">
        <v>2</v>
      </c>
      <c r="D2595">
        <v>1.1888620000000001</v>
      </c>
      <c r="E2595">
        <v>1.183951</v>
      </c>
      <c r="F2595">
        <v>4.9103999999999997E-3</v>
      </c>
      <c r="G2595">
        <v>80.5</v>
      </c>
      <c r="H2595">
        <v>-0.36259750000000002</v>
      </c>
      <c r="I2595">
        <v>-0.14547080000000001</v>
      </c>
      <c r="J2595">
        <v>4.9103999999999997E-3</v>
      </c>
      <c r="K2595">
        <v>0.1552917</v>
      </c>
      <c r="L2595">
        <v>0.37241829999999998</v>
      </c>
      <c r="M2595">
        <v>0.28676790000000002</v>
      </c>
      <c r="N2595">
        <v>8.2235799999999998E-2</v>
      </c>
      <c r="O2595">
        <v>164</v>
      </c>
    </row>
    <row r="2596" spans="1:15">
      <c r="A2596" t="s">
        <v>45</v>
      </c>
      <c r="B2596" s="34">
        <v>40058</v>
      </c>
      <c r="C2596">
        <v>3</v>
      </c>
      <c r="D2596">
        <v>1.1511070000000001</v>
      </c>
      <c r="E2596">
        <v>1.1532150000000001</v>
      </c>
      <c r="F2596">
        <v>-2.1080999999999999E-3</v>
      </c>
      <c r="G2596">
        <v>79.5</v>
      </c>
      <c r="H2596">
        <v>-0.369616</v>
      </c>
      <c r="I2596">
        <v>-0.1524894</v>
      </c>
      <c r="J2596">
        <v>-2.1080999999999999E-3</v>
      </c>
      <c r="K2596">
        <v>0.14827309999999999</v>
      </c>
      <c r="L2596">
        <v>0.36539969999999999</v>
      </c>
      <c r="M2596">
        <v>0.28676790000000002</v>
      </c>
      <c r="N2596">
        <v>8.2235799999999998E-2</v>
      </c>
      <c r="O2596">
        <v>164</v>
      </c>
    </row>
    <row r="2597" spans="1:15">
      <c r="A2597" t="s">
        <v>45</v>
      </c>
      <c r="B2597" s="34">
        <v>40058</v>
      </c>
      <c r="C2597">
        <v>4</v>
      </c>
      <c r="D2597">
        <v>1.09897</v>
      </c>
      <c r="E2597">
        <v>1.098163</v>
      </c>
      <c r="F2597">
        <v>8.072E-4</v>
      </c>
      <c r="G2597">
        <v>76</v>
      </c>
      <c r="H2597">
        <v>-0.36670069999999999</v>
      </c>
      <c r="I2597">
        <v>-0.14957400000000001</v>
      </c>
      <c r="J2597">
        <v>8.072E-4</v>
      </c>
      <c r="K2597">
        <v>0.1511885</v>
      </c>
      <c r="L2597">
        <v>0.36831510000000001</v>
      </c>
      <c r="M2597">
        <v>0.28676790000000002</v>
      </c>
      <c r="N2597">
        <v>8.2235799999999998E-2</v>
      </c>
      <c r="O2597">
        <v>164</v>
      </c>
    </row>
    <row r="2598" spans="1:15">
      <c r="A2598" t="s">
        <v>45</v>
      </c>
      <c r="B2598" s="34">
        <v>40058</v>
      </c>
      <c r="C2598">
        <v>5</v>
      </c>
      <c r="D2598">
        <v>1.1070279999999999</v>
      </c>
      <c r="E2598">
        <v>1.10466</v>
      </c>
      <c r="F2598">
        <v>2.3682E-3</v>
      </c>
      <c r="G2598">
        <v>75</v>
      </c>
      <c r="H2598">
        <v>-0.36513970000000001</v>
      </c>
      <c r="I2598">
        <v>-0.14801310000000001</v>
      </c>
      <c r="J2598">
        <v>2.3682E-3</v>
      </c>
      <c r="K2598">
        <v>0.15274940000000001</v>
      </c>
      <c r="L2598">
        <v>0.36987609999999999</v>
      </c>
      <c r="M2598">
        <v>0.28676790000000002</v>
      </c>
      <c r="N2598">
        <v>8.2235799999999998E-2</v>
      </c>
      <c r="O2598">
        <v>164</v>
      </c>
    </row>
    <row r="2599" spans="1:15">
      <c r="A2599" t="s">
        <v>45</v>
      </c>
      <c r="B2599" s="34">
        <v>40058</v>
      </c>
      <c r="C2599">
        <v>6</v>
      </c>
      <c r="D2599">
        <v>1.159753</v>
      </c>
      <c r="E2599">
        <v>1.1838169999999999</v>
      </c>
      <c r="F2599">
        <v>-2.4064200000000001E-2</v>
      </c>
      <c r="G2599">
        <v>74.5</v>
      </c>
      <c r="H2599">
        <v>-0.39157209999999998</v>
      </c>
      <c r="I2599">
        <v>-0.1744454</v>
      </c>
      <c r="J2599">
        <v>-2.4064200000000001E-2</v>
      </c>
      <c r="K2599">
        <v>0.12631709999999999</v>
      </c>
      <c r="L2599">
        <v>0.34344370000000002</v>
      </c>
      <c r="M2599">
        <v>0.28676790000000002</v>
      </c>
      <c r="N2599">
        <v>8.2235799999999998E-2</v>
      </c>
      <c r="O2599">
        <v>164</v>
      </c>
    </row>
    <row r="2600" spans="1:15">
      <c r="A2600" t="s">
        <v>45</v>
      </c>
      <c r="B2600" s="34">
        <v>40058</v>
      </c>
      <c r="C2600">
        <v>7</v>
      </c>
      <c r="D2600">
        <v>1.0132730000000001</v>
      </c>
      <c r="E2600">
        <v>1.031714</v>
      </c>
      <c r="F2600">
        <v>-1.8441599999999999E-2</v>
      </c>
      <c r="G2600">
        <v>73</v>
      </c>
      <c r="H2600">
        <v>-0.3859495</v>
      </c>
      <c r="I2600">
        <v>-0.1688229</v>
      </c>
      <c r="J2600">
        <v>-1.8441599999999999E-2</v>
      </c>
      <c r="K2600">
        <v>0.13193959999999999</v>
      </c>
      <c r="L2600">
        <v>0.3490663</v>
      </c>
      <c r="M2600">
        <v>0.28676790000000002</v>
      </c>
      <c r="N2600">
        <v>8.2235799999999998E-2</v>
      </c>
      <c r="O2600">
        <v>164</v>
      </c>
    </row>
    <row r="2601" spans="1:15">
      <c r="A2601" t="s">
        <v>45</v>
      </c>
      <c r="B2601" s="34">
        <v>40058</v>
      </c>
      <c r="C2601">
        <v>8</v>
      </c>
      <c r="D2601">
        <v>1.1532480000000001</v>
      </c>
      <c r="E2601">
        <v>1.1370979999999999</v>
      </c>
      <c r="F2601">
        <v>1.6150399999999999E-2</v>
      </c>
      <c r="G2601">
        <v>72.5</v>
      </c>
      <c r="H2601">
        <v>-0.35135749999999999</v>
      </c>
      <c r="I2601">
        <v>-0.13423089999999999</v>
      </c>
      <c r="J2601">
        <v>1.6150399999999999E-2</v>
      </c>
      <c r="K2601">
        <v>0.1665317</v>
      </c>
      <c r="L2601">
        <v>0.38365830000000001</v>
      </c>
      <c r="M2601">
        <v>0.28676790000000002</v>
      </c>
      <c r="N2601">
        <v>8.2235799999999998E-2</v>
      </c>
      <c r="O2601">
        <v>164</v>
      </c>
    </row>
    <row r="2602" spans="1:15">
      <c r="A2602" t="s">
        <v>45</v>
      </c>
      <c r="B2602" s="34">
        <v>40058</v>
      </c>
      <c r="C2602">
        <v>9</v>
      </c>
      <c r="D2602">
        <v>1.681384</v>
      </c>
      <c r="E2602">
        <v>1.574389</v>
      </c>
      <c r="F2602">
        <v>0.10699549999999999</v>
      </c>
      <c r="G2602">
        <v>76</v>
      </c>
      <c r="H2602">
        <v>-0.26051239999999998</v>
      </c>
      <c r="I2602">
        <v>-4.3385699999999999E-2</v>
      </c>
      <c r="J2602">
        <v>0.10699549999999999</v>
      </c>
      <c r="K2602">
        <v>0.25737680000000002</v>
      </c>
      <c r="L2602">
        <v>0.47450340000000002</v>
      </c>
      <c r="M2602">
        <v>0.28676790000000002</v>
      </c>
      <c r="N2602">
        <v>8.2235799999999998E-2</v>
      </c>
      <c r="O2602">
        <v>164</v>
      </c>
    </row>
    <row r="2603" spans="1:15">
      <c r="A2603" t="s">
        <v>45</v>
      </c>
      <c r="B2603" s="34">
        <v>40058</v>
      </c>
      <c r="C2603">
        <v>10</v>
      </c>
      <c r="D2603">
        <v>2.1091350000000002</v>
      </c>
      <c r="E2603">
        <v>2.0449700000000002</v>
      </c>
      <c r="F2603">
        <v>6.4164399999999996E-2</v>
      </c>
      <c r="G2603">
        <v>80.5</v>
      </c>
      <c r="H2603">
        <v>-0.30334349999999999</v>
      </c>
      <c r="I2603">
        <v>-8.6216899999999999E-2</v>
      </c>
      <c r="J2603">
        <v>6.4164399999999996E-2</v>
      </c>
      <c r="K2603">
        <v>0.2145456</v>
      </c>
      <c r="L2603">
        <v>0.43167230000000001</v>
      </c>
      <c r="M2603">
        <v>0.28676790000000002</v>
      </c>
      <c r="N2603">
        <v>8.2235799999999998E-2</v>
      </c>
      <c r="O2603">
        <v>164</v>
      </c>
    </row>
    <row r="2604" spans="1:15">
      <c r="A2604" t="s">
        <v>45</v>
      </c>
      <c r="B2604" s="34">
        <v>40058</v>
      </c>
      <c r="C2604">
        <v>11</v>
      </c>
      <c r="D2604">
        <v>2.468744</v>
      </c>
      <c r="E2604">
        <v>2.4226580000000002</v>
      </c>
      <c r="F2604">
        <v>4.6085300000000003E-2</v>
      </c>
      <c r="G2604">
        <v>85</v>
      </c>
      <c r="H2604">
        <v>-0.3214226</v>
      </c>
      <c r="I2604">
        <v>-0.104296</v>
      </c>
      <c r="J2604">
        <v>4.6085300000000003E-2</v>
      </c>
      <c r="K2604">
        <v>0.19646659999999999</v>
      </c>
      <c r="L2604">
        <v>0.41359319999999999</v>
      </c>
      <c r="M2604">
        <v>0.28676790000000002</v>
      </c>
      <c r="N2604">
        <v>8.2235799999999998E-2</v>
      </c>
      <c r="O2604">
        <v>164</v>
      </c>
    </row>
    <row r="2605" spans="1:15">
      <c r="A2605" t="s">
        <v>45</v>
      </c>
      <c r="B2605" s="34">
        <v>40058</v>
      </c>
      <c r="C2605">
        <v>12</v>
      </c>
      <c r="D2605">
        <v>2.6223230000000002</v>
      </c>
      <c r="E2605">
        <v>2.5958199999999998</v>
      </c>
      <c r="F2605">
        <v>2.65034E-2</v>
      </c>
      <c r="G2605">
        <v>88.5</v>
      </c>
      <c r="H2605">
        <v>-0.34100449999999999</v>
      </c>
      <c r="I2605">
        <v>-0.1238779</v>
      </c>
      <c r="J2605">
        <v>2.65034E-2</v>
      </c>
      <c r="K2605">
        <v>0.1768846</v>
      </c>
      <c r="L2605">
        <v>0.39401130000000001</v>
      </c>
      <c r="M2605">
        <v>0.28676790000000002</v>
      </c>
      <c r="N2605">
        <v>8.2235799999999998E-2</v>
      </c>
      <c r="O2605">
        <v>164</v>
      </c>
    </row>
    <row r="2606" spans="1:15">
      <c r="A2606" t="s">
        <v>45</v>
      </c>
      <c r="B2606" s="34">
        <v>40058</v>
      </c>
      <c r="C2606">
        <v>13</v>
      </c>
      <c r="D2606">
        <v>2.7121110000000002</v>
      </c>
      <c r="E2606">
        <v>2.699065</v>
      </c>
      <c r="F2606">
        <v>1.30457E-2</v>
      </c>
      <c r="G2606">
        <v>91.5</v>
      </c>
      <c r="H2606">
        <v>-0.35446220000000001</v>
      </c>
      <c r="I2606">
        <v>-0.1373356</v>
      </c>
      <c r="J2606">
        <v>1.30457E-2</v>
      </c>
      <c r="K2606">
        <v>0.16342690000000001</v>
      </c>
      <c r="L2606">
        <v>0.38055359999999999</v>
      </c>
      <c r="M2606">
        <v>0.28676790000000002</v>
      </c>
      <c r="N2606">
        <v>8.2235799999999998E-2</v>
      </c>
      <c r="O2606">
        <v>164</v>
      </c>
    </row>
    <row r="2607" spans="1:15">
      <c r="A2607" t="s">
        <v>45</v>
      </c>
      <c r="B2607" s="34">
        <v>40058</v>
      </c>
      <c r="C2607">
        <v>14</v>
      </c>
      <c r="D2607">
        <v>2.8418899999999998</v>
      </c>
      <c r="E2607">
        <v>2.8430200000000001</v>
      </c>
      <c r="F2607">
        <v>-1.1298E-3</v>
      </c>
      <c r="G2607">
        <v>94.5</v>
      </c>
      <c r="H2607">
        <v>-0.36863770000000001</v>
      </c>
      <c r="I2607">
        <v>-0.15151100000000001</v>
      </c>
      <c r="J2607">
        <v>-1.1298E-3</v>
      </c>
      <c r="K2607">
        <v>0.14925150000000001</v>
      </c>
      <c r="L2607">
        <v>0.36637809999999998</v>
      </c>
      <c r="M2607">
        <v>0.28676790000000002</v>
      </c>
      <c r="N2607">
        <v>8.2235799999999998E-2</v>
      </c>
      <c r="O2607">
        <v>164</v>
      </c>
    </row>
    <row r="2608" spans="1:15">
      <c r="A2608" t="s">
        <v>45</v>
      </c>
      <c r="B2608" s="34">
        <v>40058</v>
      </c>
      <c r="C2608">
        <v>15</v>
      </c>
      <c r="D2608">
        <v>2.9190809999999998</v>
      </c>
      <c r="E2608">
        <v>2.3306110000000002</v>
      </c>
      <c r="F2608">
        <v>0.58846960000000004</v>
      </c>
      <c r="G2608">
        <v>97</v>
      </c>
      <c r="H2608">
        <v>0.22096170000000001</v>
      </c>
      <c r="I2608">
        <v>0.43808839999999999</v>
      </c>
      <c r="J2608">
        <v>0.58846960000000004</v>
      </c>
      <c r="K2608">
        <v>0.73885089999999998</v>
      </c>
      <c r="L2608">
        <v>0.95597750000000004</v>
      </c>
      <c r="M2608">
        <v>0.28676790000000002</v>
      </c>
      <c r="N2608">
        <v>8.2235799999999998E-2</v>
      </c>
      <c r="O2608">
        <v>164</v>
      </c>
    </row>
    <row r="2609" spans="1:15">
      <c r="A2609" t="s">
        <v>45</v>
      </c>
      <c r="B2609" s="34">
        <v>40058</v>
      </c>
      <c r="C2609">
        <v>16</v>
      </c>
      <c r="D2609">
        <v>2.8944999999999999</v>
      </c>
      <c r="E2609">
        <v>2.2634940000000001</v>
      </c>
      <c r="F2609">
        <v>0.63100500000000004</v>
      </c>
      <c r="G2609">
        <v>97.5</v>
      </c>
      <c r="H2609">
        <v>0.26349719999999999</v>
      </c>
      <c r="I2609">
        <v>0.48062379999999999</v>
      </c>
      <c r="J2609">
        <v>0.63100500000000004</v>
      </c>
      <c r="K2609">
        <v>0.78138629999999998</v>
      </c>
      <c r="L2609">
        <v>0.99851290000000004</v>
      </c>
      <c r="M2609">
        <v>0.28676790000000002</v>
      </c>
      <c r="N2609">
        <v>8.2235799999999998E-2</v>
      </c>
      <c r="O2609">
        <v>164</v>
      </c>
    </row>
    <row r="2610" spans="1:15">
      <c r="A2610" t="s">
        <v>45</v>
      </c>
      <c r="B2610" s="34">
        <v>40058</v>
      </c>
      <c r="C2610">
        <v>17</v>
      </c>
      <c r="D2610">
        <v>2.7322090000000001</v>
      </c>
      <c r="E2610">
        <v>2.0207259999999998</v>
      </c>
      <c r="F2610">
        <v>0.71148370000000005</v>
      </c>
      <c r="G2610">
        <v>98</v>
      </c>
      <c r="H2610">
        <v>0.3439758</v>
      </c>
      <c r="I2610">
        <v>0.5611024</v>
      </c>
      <c r="J2610">
        <v>0.71148370000000005</v>
      </c>
      <c r="K2610">
        <v>0.86186490000000004</v>
      </c>
      <c r="L2610">
        <v>1.078992</v>
      </c>
      <c r="M2610">
        <v>0.28676790000000002</v>
      </c>
      <c r="N2610">
        <v>8.2235799999999998E-2</v>
      </c>
      <c r="O2610">
        <v>164</v>
      </c>
    </row>
    <row r="2611" spans="1:15">
      <c r="A2611" t="s">
        <v>45</v>
      </c>
      <c r="B2611" s="34">
        <v>40058</v>
      </c>
      <c r="C2611">
        <v>18</v>
      </c>
      <c r="D2611">
        <v>2.5528629999999999</v>
      </c>
      <c r="E2611">
        <v>1.833027</v>
      </c>
      <c r="F2611">
        <v>0.71983560000000002</v>
      </c>
      <c r="G2611">
        <v>98</v>
      </c>
      <c r="H2611">
        <v>0.35232770000000002</v>
      </c>
      <c r="I2611">
        <v>0.56945429999999997</v>
      </c>
      <c r="J2611">
        <v>0.71983560000000002</v>
      </c>
      <c r="K2611">
        <v>0.87021680000000001</v>
      </c>
      <c r="L2611">
        <v>1.0873429999999999</v>
      </c>
      <c r="M2611">
        <v>0.28676790000000002</v>
      </c>
      <c r="N2611">
        <v>8.2235799999999998E-2</v>
      </c>
      <c r="O2611">
        <v>164</v>
      </c>
    </row>
    <row r="2612" spans="1:15">
      <c r="A2612" t="s">
        <v>45</v>
      </c>
      <c r="B2612" s="34">
        <v>40058</v>
      </c>
      <c r="C2612">
        <v>19</v>
      </c>
      <c r="D2612">
        <v>2.39411</v>
      </c>
      <c r="E2612">
        <v>2.5304129999999998</v>
      </c>
      <c r="F2612">
        <v>-0.13630339999999999</v>
      </c>
      <c r="G2612">
        <v>97.5</v>
      </c>
      <c r="H2612">
        <v>-0.50381129999999996</v>
      </c>
      <c r="I2612">
        <v>-0.28668470000000001</v>
      </c>
      <c r="J2612">
        <v>-0.13630339999999999</v>
      </c>
      <c r="K2612">
        <v>1.40778E-2</v>
      </c>
      <c r="L2612">
        <v>0.23120450000000001</v>
      </c>
      <c r="M2612">
        <v>0.28676790000000002</v>
      </c>
      <c r="N2612">
        <v>8.2235799999999998E-2</v>
      </c>
      <c r="O2612">
        <v>164</v>
      </c>
    </row>
    <row r="2613" spans="1:15">
      <c r="A2613" t="s">
        <v>45</v>
      </c>
      <c r="B2613" s="34">
        <v>40058</v>
      </c>
      <c r="C2613">
        <v>20</v>
      </c>
      <c r="D2613">
        <v>2.2502520000000001</v>
      </c>
      <c r="E2613">
        <v>2.352087</v>
      </c>
      <c r="F2613">
        <v>-0.1018356</v>
      </c>
      <c r="G2613">
        <v>93.5</v>
      </c>
      <c r="H2613">
        <v>-0.46934350000000002</v>
      </c>
      <c r="I2613">
        <v>-0.25221690000000002</v>
      </c>
      <c r="J2613">
        <v>-0.1018356</v>
      </c>
      <c r="K2613">
        <v>4.8545600000000001E-2</v>
      </c>
      <c r="L2613">
        <v>0.26567229999999997</v>
      </c>
      <c r="M2613">
        <v>0.28676790000000002</v>
      </c>
      <c r="N2613">
        <v>8.2235799999999998E-2</v>
      </c>
      <c r="O2613">
        <v>164</v>
      </c>
    </row>
    <row r="2614" spans="1:15">
      <c r="A2614" t="s">
        <v>45</v>
      </c>
      <c r="B2614" s="34">
        <v>40058</v>
      </c>
      <c r="C2614">
        <v>21</v>
      </c>
      <c r="D2614">
        <v>2.2022059999999999</v>
      </c>
      <c r="E2614">
        <v>2.1884209999999999</v>
      </c>
      <c r="F2614">
        <v>1.37857E-2</v>
      </c>
      <c r="G2614">
        <v>90.5</v>
      </c>
      <c r="H2614">
        <v>-0.35372219999999999</v>
      </c>
      <c r="I2614">
        <v>-0.13659550000000001</v>
      </c>
      <c r="J2614">
        <v>1.37857E-2</v>
      </c>
      <c r="K2614">
        <v>0.16416700000000001</v>
      </c>
      <c r="L2614">
        <v>0.38129360000000001</v>
      </c>
      <c r="M2614">
        <v>0.28676790000000002</v>
      </c>
      <c r="N2614">
        <v>8.2235799999999998E-2</v>
      </c>
      <c r="O2614">
        <v>164</v>
      </c>
    </row>
    <row r="2615" spans="1:15">
      <c r="A2615" t="s">
        <v>45</v>
      </c>
      <c r="B2615" s="34">
        <v>40058</v>
      </c>
      <c r="C2615">
        <v>22</v>
      </c>
      <c r="D2615">
        <v>2.0227689999999998</v>
      </c>
      <c r="E2615">
        <v>1.9981150000000001</v>
      </c>
      <c r="F2615">
        <v>2.46533E-2</v>
      </c>
      <c r="G2615">
        <v>88.5</v>
      </c>
      <c r="H2615">
        <v>-0.34285460000000001</v>
      </c>
      <c r="I2615">
        <v>-0.1257279</v>
      </c>
      <c r="J2615">
        <v>2.46533E-2</v>
      </c>
      <c r="K2615">
        <v>0.17503460000000001</v>
      </c>
      <c r="L2615">
        <v>0.39216119999999999</v>
      </c>
      <c r="M2615">
        <v>0.28676790000000002</v>
      </c>
      <c r="N2615">
        <v>8.2235799999999998E-2</v>
      </c>
      <c r="O2615">
        <v>164</v>
      </c>
    </row>
    <row r="2616" spans="1:15">
      <c r="A2616" t="s">
        <v>45</v>
      </c>
      <c r="B2616" s="34">
        <v>40058</v>
      </c>
      <c r="C2616">
        <v>23</v>
      </c>
      <c r="D2616">
        <v>1.682288</v>
      </c>
      <c r="E2616">
        <v>1.672131</v>
      </c>
      <c r="F2616">
        <v>1.01566E-2</v>
      </c>
      <c r="G2616">
        <v>85.5</v>
      </c>
      <c r="H2616">
        <v>-0.35735129999999998</v>
      </c>
      <c r="I2616">
        <v>-0.14022470000000001</v>
      </c>
      <c r="J2616">
        <v>1.01566E-2</v>
      </c>
      <c r="K2616">
        <v>0.16053790000000001</v>
      </c>
      <c r="L2616">
        <v>0.37766450000000001</v>
      </c>
      <c r="M2616">
        <v>0.28676790000000002</v>
      </c>
      <c r="N2616">
        <v>8.2235799999999998E-2</v>
      </c>
      <c r="O2616">
        <v>164</v>
      </c>
    </row>
    <row r="2617" spans="1:15">
      <c r="A2617" t="s">
        <v>45</v>
      </c>
      <c r="B2617" s="34">
        <v>40058</v>
      </c>
      <c r="C2617">
        <v>24</v>
      </c>
      <c r="D2617">
        <v>1.4565969999999999</v>
      </c>
      <c r="E2617">
        <v>1.435711</v>
      </c>
      <c r="F2617">
        <v>2.0886100000000001E-2</v>
      </c>
      <c r="G2617">
        <v>84.5</v>
      </c>
      <c r="H2617">
        <v>-0.34662179999999998</v>
      </c>
      <c r="I2617">
        <v>-0.1294952</v>
      </c>
      <c r="J2617">
        <v>2.0886100000000001E-2</v>
      </c>
      <c r="K2617">
        <v>0.17126730000000001</v>
      </c>
      <c r="L2617">
        <v>0.38839400000000002</v>
      </c>
      <c r="M2617">
        <v>0.28676790000000002</v>
      </c>
      <c r="N2617">
        <v>8.2235799999999998E-2</v>
      </c>
      <c r="O2617">
        <v>164</v>
      </c>
    </row>
    <row r="2618" spans="1:15">
      <c r="A2618" t="s">
        <v>45</v>
      </c>
      <c r="B2618" s="34">
        <v>40066</v>
      </c>
      <c r="C2618">
        <v>1</v>
      </c>
      <c r="D2618">
        <v>0.92311920000000003</v>
      </c>
      <c r="E2618">
        <v>0.91782169999999996</v>
      </c>
      <c r="F2618">
        <v>5.2975000000000001E-3</v>
      </c>
      <c r="G2618">
        <v>75.5</v>
      </c>
      <c r="H2618">
        <v>-0.38631569999999998</v>
      </c>
      <c r="I2618">
        <v>-0.15494740000000001</v>
      </c>
      <c r="J2618">
        <v>5.2975000000000001E-3</v>
      </c>
      <c r="K2618">
        <v>0.16554250000000001</v>
      </c>
      <c r="L2618">
        <v>0.39691080000000001</v>
      </c>
      <c r="M2618">
        <v>0.3055775</v>
      </c>
      <c r="N2618">
        <v>9.3377600000000005E-2</v>
      </c>
      <c r="O2618">
        <v>150</v>
      </c>
    </row>
    <row r="2619" spans="1:15">
      <c r="A2619" t="s">
        <v>45</v>
      </c>
      <c r="B2619" s="34">
        <v>40066</v>
      </c>
      <c r="C2619">
        <v>2</v>
      </c>
      <c r="D2619">
        <v>0.89703940000000004</v>
      </c>
      <c r="E2619">
        <v>0.91178219999999999</v>
      </c>
      <c r="F2619">
        <v>-1.47428E-2</v>
      </c>
      <c r="G2619">
        <v>74</v>
      </c>
      <c r="H2619">
        <v>-0.40635599999999999</v>
      </c>
      <c r="I2619">
        <v>-0.1749878</v>
      </c>
      <c r="J2619">
        <v>-1.47428E-2</v>
      </c>
      <c r="K2619">
        <v>0.1455022</v>
      </c>
      <c r="L2619">
        <v>0.3768705</v>
      </c>
      <c r="M2619">
        <v>0.3055775</v>
      </c>
      <c r="N2619">
        <v>9.3377600000000005E-2</v>
      </c>
      <c r="O2619">
        <v>150</v>
      </c>
    </row>
    <row r="2620" spans="1:15">
      <c r="A2620" t="s">
        <v>45</v>
      </c>
      <c r="B2620" s="34">
        <v>40066</v>
      </c>
      <c r="C2620">
        <v>3</v>
      </c>
      <c r="D2620">
        <v>0.86451719999999999</v>
      </c>
      <c r="E2620">
        <v>0.88352969999999997</v>
      </c>
      <c r="F2620">
        <v>-1.9012500000000002E-2</v>
      </c>
      <c r="G2620">
        <v>73</v>
      </c>
      <c r="H2620">
        <v>-0.41062569999999998</v>
      </c>
      <c r="I2620">
        <v>-0.17925740000000001</v>
      </c>
      <c r="J2620">
        <v>-1.9012500000000002E-2</v>
      </c>
      <c r="K2620">
        <v>0.14123250000000001</v>
      </c>
      <c r="L2620">
        <v>0.37260080000000001</v>
      </c>
      <c r="M2620">
        <v>0.3055775</v>
      </c>
      <c r="N2620">
        <v>9.3377600000000005E-2</v>
      </c>
      <c r="O2620">
        <v>150</v>
      </c>
    </row>
    <row r="2621" spans="1:15">
      <c r="A2621" t="s">
        <v>45</v>
      </c>
      <c r="B2621" s="34">
        <v>40066</v>
      </c>
      <c r="C2621">
        <v>4</v>
      </c>
      <c r="D2621">
        <v>0.83256520000000001</v>
      </c>
      <c r="E2621">
        <v>0.84854560000000001</v>
      </c>
      <c r="F2621">
        <v>-1.5980399999999999E-2</v>
      </c>
      <c r="G2621">
        <v>72.5</v>
      </c>
      <c r="H2621">
        <v>-0.4075937</v>
      </c>
      <c r="I2621">
        <v>-0.1762254</v>
      </c>
      <c r="J2621">
        <v>-1.5980399999999999E-2</v>
      </c>
      <c r="K2621">
        <v>0.14426449999999999</v>
      </c>
      <c r="L2621">
        <v>0.37563289999999999</v>
      </c>
      <c r="M2621">
        <v>0.3055775</v>
      </c>
      <c r="N2621">
        <v>9.3377600000000005E-2</v>
      </c>
      <c r="O2621">
        <v>150</v>
      </c>
    </row>
    <row r="2622" spans="1:15">
      <c r="A2622" t="s">
        <v>45</v>
      </c>
      <c r="B2622" s="34">
        <v>40066</v>
      </c>
      <c r="C2622">
        <v>5</v>
      </c>
      <c r="D2622">
        <v>0.83189429999999998</v>
      </c>
      <c r="E2622">
        <v>0.84055599999999997</v>
      </c>
      <c r="F2622">
        <v>-8.6616999999999996E-3</v>
      </c>
      <c r="G2622">
        <v>70</v>
      </c>
      <c r="H2622">
        <v>-0.40027499999999999</v>
      </c>
      <c r="I2622">
        <v>-0.16890669999999999</v>
      </c>
      <c r="J2622">
        <v>-8.6616999999999996E-3</v>
      </c>
      <c r="K2622">
        <v>0.1515833</v>
      </c>
      <c r="L2622">
        <v>0.3829516</v>
      </c>
      <c r="M2622">
        <v>0.3055775</v>
      </c>
      <c r="N2622">
        <v>9.3377600000000005E-2</v>
      </c>
      <c r="O2622">
        <v>150</v>
      </c>
    </row>
    <row r="2623" spans="1:15">
      <c r="A2623" t="s">
        <v>45</v>
      </c>
      <c r="B2623" s="34">
        <v>40066</v>
      </c>
      <c r="C2623">
        <v>6</v>
      </c>
      <c r="D2623">
        <v>0.87637350000000003</v>
      </c>
      <c r="E2623">
        <v>0.89603750000000004</v>
      </c>
      <c r="F2623">
        <v>-1.9664000000000001E-2</v>
      </c>
      <c r="G2623">
        <v>68.5</v>
      </c>
      <c r="H2623">
        <v>-0.41127730000000001</v>
      </c>
      <c r="I2623">
        <v>-0.17990900000000001</v>
      </c>
      <c r="J2623">
        <v>-1.9664000000000001E-2</v>
      </c>
      <c r="K2623">
        <v>0.14058090000000001</v>
      </c>
      <c r="L2623">
        <v>0.37194919999999998</v>
      </c>
      <c r="M2623">
        <v>0.3055775</v>
      </c>
      <c r="N2623">
        <v>9.3377600000000005E-2</v>
      </c>
      <c r="O2623">
        <v>150</v>
      </c>
    </row>
    <row r="2624" spans="1:15">
      <c r="A2624" t="s">
        <v>45</v>
      </c>
      <c r="B2624" s="34">
        <v>40066</v>
      </c>
      <c r="C2624">
        <v>7</v>
      </c>
      <c r="D2624">
        <v>0.76444389999999995</v>
      </c>
      <c r="E2624">
        <v>0.74783829999999996</v>
      </c>
      <c r="F2624">
        <v>1.6605600000000002E-2</v>
      </c>
      <c r="G2624">
        <v>68</v>
      </c>
      <c r="H2624">
        <v>-0.3750076</v>
      </c>
      <c r="I2624">
        <v>-0.1436393</v>
      </c>
      <c r="J2624">
        <v>1.6605600000000002E-2</v>
      </c>
      <c r="K2624">
        <v>0.1768506</v>
      </c>
      <c r="L2624">
        <v>0.4082189</v>
      </c>
      <c r="M2624">
        <v>0.3055775</v>
      </c>
      <c r="N2624">
        <v>9.3377600000000005E-2</v>
      </c>
      <c r="O2624">
        <v>150</v>
      </c>
    </row>
    <row r="2625" spans="1:15">
      <c r="A2625" t="s">
        <v>45</v>
      </c>
      <c r="B2625" s="34">
        <v>40066</v>
      </c>
      <c r="C2625">
        <v>8</v>
      </c>
      <c r="D2625">
        <v>0.79872799999999999</v>
      </c>
      <c r="E2625">
        <v>0.78836030000000001</v>
      </c>
      <c r="F2625">
        <v>1.03678E-2</v>
      </c>
      <c r="G2625">
        <v>70</v>
      </c>
      <c r="H2625">
        <v>-0.38124550000000001</v>
      </c>
      <c r="I2625">
        <v>-0.14987719999999999</v>
      </c>
      <c r="J2625">
        <v>1.03678E-2</v>
      </c>
      <c r="K2625">
        <v>0.17061270000000001</v>
      </c>
      <c r="L2625">
        <v>0.40198099999999998</v>
      </c>
      <c r="M2625">
        <v>0.3055775</v>
      </c>
      <c r="N2625">
        <v>9.3377600000000005E-2</v>
      </c>
      <c r="O2625">
        <v>150</v>
      </c>
    </row>
    <row r="2626" spans="1:15">
      <c r="A2626" t="s">
        <v>45</v>
      </c>
      <c r="B2626" s="34">
        <v>40066</v>
      </c>
      <c r="C2626">
        <v>9</v>
      </c>
      <c r="D2626">
        <v>1.157538</v>
      </c>
      <c r="E2626">
        <v>1.083855</v>
      </c>
      <c r="F2626">
        <v>7.3682300000000006E-2</v>
      </c>
      <c r="G2626">
        <v>75</v>
      </c>
      <c r="H2626">
        <v>-0.31793100000000002</v>
      </c>
      <c r="I2626">
        <v>-8.6562700000000006E-2</v>
      </c>
      <c r="J2626">
        <v>7.3682300000000006E-2</v>
      </c>
      <c r="K2626">
        <v>0.2339272</v>
      </c>
      <c r="L2626">
        <v>0.46529549999999997</v>
      </c>
      <c r="M2626">
        <v>0.3055775</v>
      </c>
      <c r="N2626">
        <v>9.3377600000000005E-2</v>
      </c>
      <c r="O2626">
        <v>150</v>
      </c>
    </row>
    <row r="2627" spans="1:15">
      <c r="A2627" t="s">
        <v>45</v>
      </c>
      <c r="B2627" s="34">
        <v>40066</v>
      </c>
      <c r="C2627">
        <v>10</v>
      </c>
      <c r="D2627">
        <v>1.453163</v>
      </c>
      <c r="E2627">
        <v>1.406574</v>
      </c>
      <c r="F2627">
        <v>4.6589499999999999E-2</v>
      </c>
      <c r="G2627">
        <v>80</v>
      </c>
      <c r="H2627">
        <v>-0.34502379999999999</v>
      </c>
      <c r="I2627">
        <v>-0.11365550000000001</v>
      </c>
      <c r="J2627">
        <v>4.6589499999999999E-2</v>
      </c>
      <c r="K2627">
        <v>0.2068345</v>
      </c>
      <c r="L2627">
        <v>0.4382028</v>
      </c>
      <c r="M2627">
        <v>0.3055775</v>
      </c>
      <c r="N2627">
        <v>9.3377600000000005E-2</v>
      </c>
      <c r="O2627">
        <v>150</v>
      </c>
    </row>
    <row r="2628" spans="1:15">
      <c r="A2628" t="s">
        <v>45</v>
      </c>
      <c r="B2628" s="34">
        <v>40066</v>
      </c>
      <c r="C2628">
        <v>11</v>
      </c>
      <c r="D2628">
        <v>1.6157779999999999</v>
      </c>
      <c r="E2628">
        <v>1.598598</v>
      </c>
      <c r="F2628">
        <v>1.71801E-2</v>
      </c>
      <c r="G2628">
        <v>84</v>
      </c>
      <c r="H2628">
        <v>-0.37443310000000002</v>
      </c>
      <c r="I2628">
        <v>-0.14306489999999999</v>
      </c>
      <c r="J2628">
        <v>1.71801E-2</v>
      </c>
      <c r="K2628">
        <v>0.1774251</v>
      </c>
      <c r="L2628">
        <v>0.40879339999999997</v>
      </c>
      <c r="M2628">
        <v>0.3055775</v>
      </c>
      <c r="N2628">
        <v>9.3377600000000005E-2</v>
      </c>
      <c r="O2628">
        <v>150</v>
      </c>
    </row>
    <row r="2629" spans="1:15">
      <c r="A2629" t="s">
        <v>45</v>
      </c>
      <c r="B2629" s="34">
        <v>40066</v>
      </c>
      <c r="C2629">
        <v>12</v>
      </c>
      <c r="D2629">
        <v>1.7031430000000001</v>
      </c>
      <c r="E2629">
        <v>1.6939230000000001</v>
      </c>
      <c r="F2629">
        <v>9.2189999999999998E-3</v>
      </c>
      <c r="G2629">
        <v>87.5</v>
      </c>
      <c r="H2629">
        <v>-0.38239430000000002</v>
      </c>
      <c r="I2629">
        <v>-0.15102599999999999</v>
      </c>
      <c r="J2629">
        <v>9.2189999999999998E-3</v>
      </c>
      <c r="K2629">
        <v>0.1694639</v>
      </c>
      <c r="L2629">
        <v>0.40083220000000003</v>
      </c>
      <c r="M2629">
        <v>0.3055775</v>
      </c>
      <c r="N2629">
        <v>9.3377600000000005E-2</v>
      </c>
      <c r="O2629">
        <v>150</v>
      </c>
    </row>
    <row r="2630" spans="1:15">
      <c r="A2630" t="s">
        <v>45</v>
      </c>
      <c r="B2630" s="34">
        <v>40066</v>
      </c>
      <c r="C2630">
        <v>13</v>
      </c>
      <c r="D2630">
        <v>1.7464299999999999</v>
      </c>
      <c r="E2630">
        <v>1.7545949999999999</v>
      </c>
      <c r="F2630">
        <v>-8.1647999999999998E-3</v>
      </c>
      <c r="G2630">
        <v>90.5</v>
      </c>
      <c r="H2630">
        <v>-0.39718910000000002</v>
      </c>
      <c r="I2630">
        <v>-0.16735040000000001</v>
      </c>
      <c r="J2630">
        <v>-8.1647999999999998E-3</v>
      </c>
      <c r="K2630">
        <v>0.15102080000000001</v>
      </c>
      <c r="L2630">
        <v>0.38085950000000002</v>
      </c>
      <c r="M2630">
        <v>0.30355720000000003</v>
      </c>
      <c r="N2630">
        <v>9.2147000000000007E-2</v>
      </c>
      <c r="O2630">
        <v>151</v>
      </c>
    </row>
    <row r="2631" spans="1:15">
      <c r="A2631" t="s">
        <v>45</v>
      </c>
      <c r="B2631" s="34">
        <v>40066</v>
      </c>
      <c r="C2631">
        <v>14</v>
      </c>
      <c r="D2631">
        <v>1.82819</v>
      </c>
      <c r="E2631">
        <v>1.811113</v>
      </c>
      <c r="F2631">
        <v>1.70768E-2</v>
      </c>
      <c r="G2631">
        <v>93</v>
      </c>
      <c r="H2631">
        <v>-0.37194749999999999</v>
      </c>
      <c r="I2631">
        <v>-0.14210880000000001</v>
      </c>
      <c r="J2631">
        <v>1.70768E-2</v>
      </c>
      <c r="K2631">
        <v>0.17626240000000001</v>
      </c>
      <c r="L2631">
        <v>0.40610099999999999</v>
      </c>
      <c r="M2631">
        <v>0.30355720000000003</v>
      </c>
      <c r="N2631">
        <v>9.2147000000000007E-2</v>
      </c>
      <c r="O2631">
        <v>151</v>
      </c>
    </row>
    <row r="2632" spans="1:15">
      <c r="A2632" t="s">
        <v>45</v>
      </c>
      <c r="B2632" s="34">
        <v>40066</v>
      </c>
      <c r="C2632">
        <v>15</v>
      </c>
      <c r="D2632">
        <v>1.8978349999999999</v>
      </c>
      <c r="E2632">
        <v>1.6654</v>
      </c>
      <c r="F2632">
        <v>0.23243449999999999</v>
      </c>
      <c r="G2632">
        <v>95</v>
      </c>
      <c r="H2632">
        <v>-0.1565898</v>
      </c>
      <c r="I2632">
        <v>7.3248900000000006E-2</v>
      </c>
      <c r="J2632">
        <v>0.23243449999999999</v>
      </c>
      <c r="K2632">
        <v>0.39162010000000003</v>
      </c>
      <c r="L2632">
        <v>0.62145879999999998</v>
      </c>
      <c r="M2632">
        <v>0.30355720000000003</v>
      </c>
      <c r="N2632">
        <v>9.2147000000000007E-2</v>
      </c>
      <c r="O2632">
        <v>151</v>
      </c>
    </row>
    <row r="2633" spans="1:15">
      <c r="A2633" t="s">
        <v>45</v>
      </c>
      <c r="B2633" s="34">
        <v>40066</v>
      </c>
      <c r="C2633">
        <v>16</v>
      </c>
      <c r="D2633">
        <v>1.904409</v>
      </c>
      <c r="E2633">
        <v>1.6808829999999999</v>
      </c>
      <c r="F2633">
        <v>0.22352610000000001</v>
      </c>
      <c r="G2633">
        <v>96</v>
      </c>
      <c r="H2633">
        <v>-0.16549820000000001</v>
      </c>
      <c r="I2633">
        <v>6.4340499999999995E-2</v>
      </c>
      <c r="J2633">
        <v>0.22352610000000001</v>
      </c>
      <c r="K2633">
        <v>0.38271159999999999</v>
      </c>
      <c r="L2633">
        <v>0.61255029999999999</v>
      </c>
      <c r="M2633">
        <v>0.30355720000000003</v>
      </c>
      <c r="N2633">
        <v>9.2147000000000007E-2</v>
      </c>
      <c r="O2633">
        <v>151</v>
      </c>
    </row>
    <row r="2634" spans="1:15">
      <c r="A2634" t="s">
        <v>45</v>
      </c>
      <c r="B2634" s="34">
        <v>40066</v>
      </c>
      <c r="C2634">
        <v>17</v>
      </c>
      <c r="D2634">
        <v>1.814206</v>
      </c>
      <c r="E2634">
        <v>1.645273</v>
      </c>
      <c r="F2634">
        <v>0.16893330000000001</v>
      </c>
      <c r="G2634">
        <v>96</v>
      </c>
      <c r="H2634">
        <v>-0.22009090000000001</v>
      </c>
      <c r="I2634">
        <v>9.7476999999999998E-3</v>
      </c>
      <c r="J2634">
        <v>0.16893330000000001</v>
      </c>
      <c r="K2634">
        <v>0.32811889999999999</v>
      </c>
      <c r="L2634">
        <v>0.55795760000000005</v>
      </c>
      <c r="M2634">
        <v>0.30355720000000003</v>
      </c>
      <c r="N2634">
        <v>9.2147000000000007E-2</v>
      </c>
      <c r="O2634">
        <v>151</v>
      </c>
    </row>
    <row r="2635" spans="1:15">
      <c r="A2635" t="s">
        <v>45</v>
      </c>
      <c r="B2635" s="34">
        <v>40066</v>
      </c>
      <c r="C2635">
        <v>18</v>
      </c>
      <c r="D2635">
        <v>1.6680109999999999</v>
      </c>
      <c r="E2635">
        <v>1.465716</v>
      </c>
      <c r="F2635">
        <v>0.20229459999999999</v>
      </c>
      <c r="G2635">
        <v>96.5</v>
      </c>
      <c r="H2635">
        <v>-0.1867296</v>
      </c>
      <c r="I2635">
        <v>4.3109099999999997E-2</v>
      </c>
      <c r="J2635">
        <v>0.20229459999999999</v>
      </c>
      <c r="K2635">
        <v>0.36148019999999997</v>
      </c>
      <c r="L2635">
        <v>0.59131889999999998</v>
      </c>
      <c r="M2635">
        <v>0.30355720000000003</v>
      </c>
      <c r="N2635">
        <v>9.2147000000000007E-2</v>
      </c>
      <c r="O2635">
        <v>151</v>
      </c>
    </row>
    <row r="2636" spans="1:15">
      <c r="A2636" t="s">
        <v>45</v>
      </c>
      <c r="B2636" s="34">
        <v>40066</v>
      </c>
      <c r="C2636">
        <v>19</v>
      </c>
      <c r="D2636">
        <v>1.6177029999999999</v>
      </c>
      <c r="E2636">
        <v>1.6817260000000001</v>
      </c>
      <c r="F2636">
        <v>-6.4022399999999993E-2</v>
      </c>
      <c r="G2636">
        <v>94.5</v>
      </c>
      <c r="H2636">
        <v>-0.45304660000000002</v>
      </c>
      <c r="I2636">
        <v>-0.22320789999999999</v>
      </c>
      <c r="J2636">
        <v>-6.4022399999999993E-2</v>
      </c>
      <c r="K2636">
        <v>9.5163200000000003E-2</v>
      </c>
      <c r="L2636">
        <v>0.32500190000000001</v>
      </c>
      <c r="M2636">
        <v>0.30355720000000003</v>
      </c>
      <c r="N2636">
        <v>9.2147000000000007E-2</v>
      </c>
      <c r="O2636">
        <v>151</v>
      </c>
    </row>
    <row r="2637" spans="1:15">
      <c r="A2637" t="s">
        <v>45</v>
      </c>
      <c r="B2637" s="34">
        <v>40066</v>
      </c>
      <c r="C2637">
        <v>20</v>
      </c>
      <c r="D2637">
        <v>1.651456</v>
      </c>
      <c r="E2637">
        <v>1.8156810000000001</v>
      </c>
      <c r="F2637">
        <v>-0.16422500000000001</v>
      </c>
      <c r="G2637">
        <v>91.5</v>
      </c>
      <c r="H2637">
        <v>-0.55324930000000005</v>
      </c>
      <c r="I2637">
        <v>-0.32341059999999999</v>
      </c>
      <c r="J2637">
        <v>-0.16422500000000001</v>
      </c>
      <c r="K2637">
        <v>-5.0394999999999997E-3</v>
      </c>
      <c r="L2637">
        <v>0.2247992</v>
      </c>
      <c r="M2637">
        <v>0.30355720000000003</v>
      </c>
      <c r="N2637">
        <v>9.2147000000000007E-2</v>
      </c>
      <c r="O2637">
        <v>151</v>
      </c>
    </row>
    <row r="2638" spans="1:15">
      <c r="A2638" t="s">
        <v>45</v>
      </c>
      <c r="B2638" s="34">
        <v>40066</v>
      </c>
      <c r="C2638">
        <v>21</v>
      </c>
      <c r="D2638">
        <v>1.688693</v>
      </c>
      <c r="E2638">
        <v>1.6876199999999999</v>
      </c>
      <c r="F2638">
        <v>1.0725999999999999E-3</v>
      </c>
      <c r="G2638">
        <v>88.5</v>
      </c>
      <c r="H2638">
        <v>-0.38795160000000001</v>
      </c>
      <c r="I2638">
        <v>-0.1581129</v>
      </c>
      <c r="J2638">
        <v>1.0725999999999999E-3</v>
      </c>
      <c r="K2638">
        <v>0.16025819999999999</v>
      </c>
      <c r="L2638">
        <v>0.39009690000000002</v>
      </c>
      <c r="M2638">
        <v>0.30355720000000003</v>
      </c>
      <c r="N2638">
        <v>9.2147000000000007E-2</v>
      </c>
      <c r="O2638">
        <v>151</v>
      </c>
    </row>
    <row r="2639" spans="1:15">
      <c r="A2639" t="s">
        <v>45</v>
      </c>
      <c r="B2639" s="34">
        <v>40066</v>
      </c>
      <c r="C2639">
        <v>22</v>
      </c>
      <c r="D2639">
        <v>1.53888</v>
      </c>
      <c r="E2639">
        <v>1.4909790000000001</v>
      </c>
      <c r="F2639">
        <v>4.7900499999999999E-2</v>
      </c>
      <c r="G2639">
        <v>85.5</v>
      </c>
      <c r="H2639">
        <v>-0.34112369999999997</v>
      </c>
      <c r="I2639">
        <v>-0.111285</v>
      </c>
      <c r="J2639">
        <v>4.7900499999999999E-2</v>
      </c>
      <c r="K2639">
        <v>0.2070861</v>
      </c>
      <c r="L2639">
        <v>0.4369248</v>
      </c>
      <c r="M2639">
        <v>0.30355720000000003</v>
      </c>
      <c r="N2639">
        <v>9.2147000000000007E-2</v>
      </c>
      <c r="O2639">
        <v>151</v>
      </c>
    </row>
    <row r="2640" spans="1:15">
      <c r="A2640" t="s">
        <v>45</v>
      </c>
      <c r="B2640" s="34">
        <v>40066</v>
      </c>
      <c r="C2640">
        <v>23</v>
      </c>
      <c r="D2640">
        <v>1.2774479999999999</v>
      </c>
      <c r="E2640">
        <v>1.253519</v>
      </c>
      <c r="F2640">
        <v>2.3928600000000001E-2</v>
      </c>
      <c r="G2640">
        <v>82.5</v>
      </c>
      <c r="H2640">
        <v>-0.36509570000000002</v>
      </c>
      <c r="I2640">
        <v>-0.13525699999999999</v>
      </c>
      <c r="J2640">
        <v>2.3928600000000001E-2</v>
      </c>
      <c r="K2640">
        <v>0.1831141</v>
      </c>
      <c r="L2640">
        <v>0.41295280000000001</v>
      </c>
      <c r="M2640">
        <v>0.30355720000000003</v>
      </c>
      <c r="N2640">
        <v>9.2147000000000007E-2</v>
      </c>
      <c r="O2640">
        <v>151</v>
      </c>
    </row>
    <row r="2641" spans="1:15">
      <c r="A2641" t="s">
        <v>45</v>
      </c>
      <c r="B2641" s="34">
        <v>40066</v>
      </c>
      <c r="C2641">
        <v>24</v>
      </c>
      <c r="D2641">
        <v>1.1278060000000001</v>
      </c>
      <c r="E2641">
        <v>1.122752</v>
      </c>
      <c r="F2641">
        <v>5.0543000000000003E-3</v>
      </c>
      <c r="G2641">
        <v>80</v>
      </c>
      <c r="H2641">
        <v>-0.38396989999999998</v>
      </c>
      <c r="I2641">
        <v>-0.1541312</v>
      </c>
      <c r="J2641">
        <v>5.0543000000000003E-3</v>
      </c>
      <c r="K2641">
        <v>0.16423989999999999</v>
      </c>
      <c r="L2641">
        <v>0.3940786</v>
      </c>
      <c r="M2641">
        <v>0.30355720000000003</v>
      </c>
      <c r="N2641">
        <v>9.2147000000000007E-2</v>
      </c>
      <c r="O2641">
        <v>151</v>
      </c>
    </row>
    <row r="2642" spans="1:15">
      <c r="A2642" t="s">
        <v>45</v>
      </c>
      <c r="B2642" s="34">
        <v>40067</v>
      </c>
      <c r="C2642">
        <v>1</v>
      </c>
      <c r="D2642">
        <v>1.1490180000000001</v>
      </c>
      <c r="E2642">
        <v>1.150774</v>
      </c>
      <c r="F2642">
        <v>-1.7557E-3</v>
      </c>
      <c r="G2642">
        <v>78</v>
      </c>
      <c r="H2642">
        <v>-0.36969990000000003</v>
      </c>
      <c r="I2642">
        <v>-0.15231549999999999</v>
      </c>
      <c r="J2642">
        <v>-1.7557E-3</v>
      </c>
      <c r="K2642">
        <v>0.14880409999999999</v>
      </c>
      <c r="L2642">
        <v>0.36618849999999997</v>
      </c>
      <c r="M2642">
        <v>0.28710839999999999</v>
      </c>
      <c r="N2642">
        <v>8.2431199999999996E-2</v>
      </c>
      <c r="O2642">
        <v>162</v>
      </c>
    </row>
    <row r="2643" spans="1:15">
      <c r="A2643" t="s">
        <v>45</v>
      </c>
      <c r="B2643" s="34">
        <v>40067</v>
      </c>
      <c r="C2643">
        <v>2</v>
      </c>
      <c r="D2643">
        <v>1.131068</v>
      </c>
      <c r="E2643">
        <v>1.128144</v>
      </c>
      <c r="F2643">
        <v>2.9245E-3</v>
      </c>
      <c r="G2643">
        <v>78</v>
      </c>
      <c r="H2643">
        <v>-0.3650197</v>
      </c>
      <c r="I2643">
        <v>-0.1476353</v>
      </c>
      <c r="J2643">
        <v>2.9245E-3</v>
      </c>
      <c r="K2643">
        <v>0.15348429999999999</v>
      </c>
      <c r="L2643">
        <v>0.3708687</v>
      </c>
      <c r="M2643">
        <v>0.28710839999999999</v>
      </c>
      <c r="N2643">
        <v>8.2431199999999996E-2</v>
      </c>
      <c r="O2643">
        <v>162</v>
      </c>
    </row>
    <row r="2644" spans="1:15">
      <c r="A2644" t="s">
        <v>45</v>
      </c>
      <c r="B2644" s="34">
        <v>40067</v>
      </c>
      <c r="C2644">
        <v>3</v>
      </c>
      <c r="D2644">
        <v>1.0873699999999999</v>
      </c>
      <c r="E2644">
        <v>1.1002080000000001</v>
      </c>
      <c r="F2644">
        <v>-1.28377E-2</v>
      </c>
      <c r="G2644">
        <v>75.5</v>
      </c>
      <c r="H2644">
        <v>-0.38078190000000001</v>
      </c>
      <c r="I2644">
        <v>-0.1633975</v>
      </c>
      <c r="J2644">
        <v>-1.28377E-2</v>
      </c>
      <c r="K2644">
        <v>0.13772209999999999</v>
      </c>
      <c r="L2644">
        <v>0.35510649999999999</v>
      </c>
      <c r="M2644">
        <v>0.28710839999999999</v>
      </c>
      <c r="N2644">
        <v>8.2431199999999996E-2</v>
      </c>
      <c r="O2644">
        <v>162</v>
      </c>
    </row>
    <row r="2645" spans="1:15">
      <c r="A2645" t="s">
        <v>45</v>
      </c>
      <c r="B2645" s="34">
        <v>40067</v>
      </c>
      <c r="C2645">
        <v>4</v>
      </c>
      <c r="D2645">
        <v>1.0596270000000001</v>
      </c>
      <c r="E2645">
        <v>1.0723100000000001</v>
      </c>
      <c r="F2645">
        <v>-1.26835E-2</v>
      </c>
      <c r="G2645">
        <v>75</v>
      </c>
      <c r="H2645">
        <v>-0.38062770000000001</v>
      </c>
      <c r="I2645">
        <v>-0.1632432</v>
      </c>
      <c r="J2645">
        <v>-1.26835E-2</v>
      </c>
      <c r="K2645">
        <v>0.13787630000000001</v>
      </c>
      <c r="L2645">
        <v>0.35526079999999999</v>
      </c>
      <c r="M2645">
        <v>0.28710839999999999</v>
      </c>
      <c r="N2645">
        <v>8.2431199999999996E-2</v>
      </c>
      <c r="O2645">
        <v>162</v>
      </c>
    </row>
    <row r="2646" spans="1:15">
      <c r="A2646" t="s">
        <v>45</v>
      </c>
      <c r="B2646" s="34">
        <v>40067</v>
      </c>
      <c r="C2646">
        <v>5</v>
      </c>
      <c r="D2646">
        <v>1.0618110000000001</v>
      </c>
      <c r="E2646">
        <v>1.0788230000000001</v>
      </c>
      <c r="F2646">
        <v>-1.70113E-2</v>
      </c>
      <c r="G2646">
        <v>73</v>
      </c>
      <c r="H2646">
        <v>-0.38495550000000001</v>
      </c>
      <c r="I2646">
        <v>-0.1675711</v>
      </c>
      <c r="J2646">
        <v>-1.70113E-2</v>
      </c>
      <c r="K2646">
        <v>0.13354849999999999</v>
      </c>
      <c r="L2646">
        <v>0.35093289999999999</v>
      </c>
      <c r="M2646">
        <v>0.28710839999999999</v>
      </c>
      <c r="N2646">
        <v>8.2431199999999996E-2</v>
      </c>
      <c r="O2646">
        <v>162</v>
      </c>
    </row>
    <row r="2647" spans="1:15">
      <c r="A2647" t="s">
        <v>45</v>
      </c>
      <c r="B2647" s="34">
        <v>40067</v>
      </c>
      <c r="C2647">
        <v>6</v>
      </c>
      <c r="D2647">
        <v>1.113002</v>
      </c>
      <c r="E2647">
        <v>1.148495</v>
      </c>
      <c r="F2647">
        <v>-3.5492599999999999E-2</v>
      </c>
      <c r="G2647">
        <v>72</v>
      </c>
      <c r="H2647">
        <v>-0.40343679999999998</v>
      </c>
      <c r="I2647">
        <v>-0.1860523</v>
      </c>
      <c r="J2647">
        <v>-3.5492599999999999E-2</v>
      </c>
      <c r="K2647">
        <v>0.11506719999999999</v>
      </c>
      <c r="L2647">
        <v>0.33245170000000002</v>
      </c>
      <c r="M2647">
        <v>0.28710839999999999</v>
      </c>
      <c r="N2647">
        <v>8.2431199999999996E-2</v>
      </c>
      <c r="O2647">
        <v>162</v>
      </c>
    </row>
    <row r="2648" spans="1:15">
      <c r="A2648" t="s">
        <v>45</v>
      </c>
      <c r="B2648" s="34">
        <v>40067</v>
      </c>
      <c r="C2648">
        <v>7</v>
      </c>
      <c r="D2648">
        <v>1.003231</v>
      </c>
      <c r="E2648">
        <v>1.025352</v>
      </c>
      <c r="F2648">
        <v>-2.2120500000000001E-2</v>
      </c>
      <c r="G2648">
        <v>71.5</v>
      </c>
      <c r="H2648">
        <v>-0.39006469999999999</v>
      </c>
      <c r="I2648">
        <v>-0.17268020000000001</v>
      </c>
      <c r="J2648">
        <v>-2.2120500000000001E-2</v>
      </c>
      <c r="K2648">
        <v>0.12843930000000001</v>
      </c>
      <c r="L2648">
        <v>0.34582380000000001</v>
      </c>
      <c r="M2648">
        <v>0.28710839999999999</v>
      </c>
      <c r="N2648">
        <v>8.2431199999999996E-2</v>
      </c>
      <c r="O2648">
        <v>162</v>
      </c>
    </row>
    <row r="2649" spans="1:15">
      <c r="A2649" t="s">
        <v>45</v>
      </c>
      <c r="B2649" s="34">
        <v>40067</v>
      </c>
      <c r="C2649">
        <v>8</v>
      </c>
      <c r="D2649">
        <v>1.1172569999999999</v>
      </c>
      <c r="E2649">
        <v>1.120633</v>
      </c>
      <c r="F2649">
        <v>-3.3765000000000002E-3</v>
      </c>
      <c r="G2649">
        <v>72.5</v>
      </c>
      <c r="H2649">
        <v>-0.37132080000000001</v>
      </c>
      <c r="I2649">
        <v>-0.1539363</v>
      </c>
      <c r="J2649">
        <v>-3.3765000000000002E-3</v>
      </c>
      <c r="K2649">
        <v>0.14718329999999999</v>
      </c>
      <c r="L2649">
        <v>0.36456769999999999</v>
      </c>
      <c r="M2649">
        <v>0.28710839999999999</v>
      </c>
      <c r="N2649">
        <v>8.2431199999999996E-2</v>
      </c>
      <c r="O2649">
        <v>162</v>
      </c>
    </row>
    <row r="2650" spans="1:15">
      <c r="A2650" t="s">
        <v>45</v>
      </c>
      <c r="B2650" s="34">
        <v>40067</v>
      </c>
      <c r="C2650">
        <v>9</v>
      </c>
      <c r="D2650">
        <v>1.619966</v>
      </c>
      <c r="E2650">
        <v>1.5321499999999999</v>
      </c>
      <c r="F2650">
        <v>8.7816099999999994E-2</v>
      </c>
      <c r="G2650">
        <v>76</v>
      </c>
      <c r="H2650">
        <v>-0.28012819999999999</v>
      </c>
      <c r="I2650">
        <v>-6.2743699999999999E-2</v>
      </c>
      <c r="J2650">
        <v>8.7816099999999994E-2</v>
      </c>
      <c r="K2650">
        <v>0.2383758</v>
      </c>
      <c r="L2650">
        <v>0.45576030000000001</v>
      </c>
      <c r="M2650">
        <v>0.28710839999999999</v>
      </c>
      <c r="N2650">
        <v>8.2431199999999996E-2</v>
      </c>
      <c r="O2650">
        <v>162</v>
      </c>
    </row>
    <row r="2651" spans="1:15">
      <c r="A2651" t="s">
        <v>45</v>
      </c>
      <c r="B2651" s="34">
        <v>40067</v>
      </c>
      <c r="C2651">
        <v>10</v>
      </c>
      <c r="D2651">
        <v>2.0472009999999998</v>
      </c>
      <c r="E2651">
        <v>2.033013</v>
      </c>
      <c r="F2651">
        <v>1.41876E-2</v>
      </c>
      <c r="G2651">
        <v>82</v>
      </c>
      <c r="H2651">
        <v>-0.35375659999999998</v>
      </c>
      <c r="I2651">
        <v>-0.1363721</v>
      </c>
      <c r="J2651">
        <v>1.41876E-2</v>
      </c>
      <c r="K2651">
        <v>0.16474739999999999</v>
      </c>
      <c r="L2651">
        <v>0.38213180000000002</v>
      </c>
      <c r="M2651">
        <v>0.28710839999999999</v>
      </c>
      <c r="N2651">
        <v>8.2431199999999996E-2</v>
      </c>
      <c r="O2651">
        <v>162</v>
      </c>
    </row>
    <row r="2652" spans="1:15">
      <c r="A2652" t="s">
        <v>45</v>
      </c>
      <c r="B2652" s="34">
        <v>40067</v>
      </c>
      <c r="C2652">
        <v>11</v>
      </c>
      <c r="D2652">
        <v>2.42727</v>
      </c>
      <c r="E2652">
        <v>2.409503</v>
      </c>
      <c r="F2652">
        <v>1.7766799999999999E-2</v>
      </c>
      <c r="G2652">
        <v>87.5</v>
      </c>
      <c r="H2652">
        <v>-0.35017740000000003</v>
      </c>
      <c r="I2652">
        <v>-0.13279299999999999</v>
      </c>
      <c r="J2652">
        <v>1.7766799999999999E-2</v>
      </c>
      <c r="K2652">
        <v>0.16832659999999999</v>
      </c>
      <c r="L2652">
        <v>0.38571100000000003</v>
      </c>
      <c r="M2652">
        <v>0.28710839999999999</v>
      </c>
      <c r="N2652">
        <v>8.2431199999999996E-2</v>
      </c>
      <c r="O2652">
        <v>162</v>
      </c>
    </row>
    <row r="2653" spans="1:15">
      <c r="A2653" t="s">
        <v>45</v>
      </c>
      <c r="B2653" s="34">
        <v>40067</v>
      </c>
      <c r="C2653">
        <v>12</v>
      </c>
      <c r="D2653">
        <v>2.7294800000000001</v>
      </c>
      <c r="E2653">
        <v>2.71807</v>
      </c>
      <c r="F2653">
        <v>1.14106E-2</v>
      </c>
      <c r="G2653">
        <v>91</v>
      </c>
      <c r="H2653">
        <v>-0.35794619999999999</v>
      </c>
      <c r="I2653">
        <v>-0.1397272</v>
      </c>
      <c r="J2653">
        <v>1.14106E-2</v>
      </c>
      <c r="K2653">
        <v>0.16254850000000001</v>
      </c>
      <c r="L2653">
        <v>0.38076749999999998</v>
      </c>
      <c r="M2653">
        <v>0.28821069999999999</v>
      </c>
      <c r="N2653">
        <v>8.3065399999999998E-2</v>
      </c>
      <c r="O2653">
        <v>163</v>
      </c>
    </row>
    <row r="2654" spans="1:15">
      <c r="A2654" t="s">
        <v>45</v>
      </c>
      <c r="B2654" s="34">
        <v>40067</v>
      </c>
      <c r="C2654">
        <v>13</v>
      </c>
      <c r="D2654">
        <v>2.7939509999999999</v>
      </c>
      <c r="E2654">
        <v>2.77989</v>
      </c>
      <c r="F2654">
        <v>1.4061499999999999E-2</v>
      </c>
      <c r="G2654">
        <v>93.5</v>
      </c>
      <c r="H2654">
        <v>-0.35344639999999999</v>
      </c>
      <c r="I2654">
        <v>-0.13631979999999999</v>
      </c>
      <c r="J2654">
        <v>1.4061499999999999E-2</v>
      </c>
      <c r="K2654">
        <v>0.1644427</v>
      </c>
      <c r="L2654">
        <v>0.3815694</v>
      </c>
      <c r="M2654">
        <v>0.28676790000000002</v>
      </c>
      <c r="N2654">
        <v>8.2235799999999998E-2</v>
      </c>
      <c r="O2654">
        <v>164</v>
      </c>
    </row>
    <row r="2655" spans="1:15">
      <c r="A2655" t="s">
        <v>45</v>
      </c>
      <c r="B2655" s="34">
        <v>40067</v>
      </c>
      <c r="C2655">
        <v>14</v>
      </c>
      <c r="D2655">
        <v>2.9051559999999998</v>
      </c>
      <c r="E2655">
        <v>2.8829959999999999</v>
      </c>
      <c r="F2655">
        <v>2.21604E-2</v>
      </c>
      <c r="G2655">
        <v>96</v>
      </c>
      <c r="H2655">
        <v>-0.34534749999999997</v>
      </c>
      <c r="I2655">
        <v>-0.1282209</v>
      </c>
      <c r="J2655">
        <v>2.21604E-2</v>
      </c>
      <c r="K2655">
        <v>0.17254159999999999</v>
      </c>
      <c r="L2655">
        <v>0.38966830000000002</v>
      </c>
      <c r="M2655">
        <v>0.28676790000000002</v>
      </c>
      <c r="N2655">
        <v>8.2235799999999998E-2</v>
      </c>
      <c r="O2655">
        <v>164</v>
      </c>
    </row>
    <row r="2656" spans="1:15">
      <c r="A2656" t="s">
        <v>45</v>
      </c>
      <c r="B2656" s="34">
        <v>40067</v>
      </c>
      <c r="C2656">
        <v>15</v>
      </c>
      <c r="D2656">
        <v>2.9190809999999998</v>
      </c>
      <c r="E2656">
        <v>2.3267820000000001</v>
      </c>
      <c r="F2656">
        <v>0.59229860000000001</v>
      </c>
      <c r="G2656">
        <v>97</v>
      </c>
      <c r="H2656">
        <v>0.22479070000000001</v>
      </c>
      <c r="I2656">
        <v>0.44191730000000001</v>
      </c>
      <c r="J2656">
        <v>0.59229860000000001</v>
      </c>
      <c r="K2656">
        <v>0.7426798</v>
      </c>
      <c r="L2656">
        <v>0.95980639999999995</v>
      </c>
      <c r="M2656">
        <v>0.28676790000000002</v>
      </c>
      <c r="N2656">
        <v>8.2235799999999998E-2</v>
      </c>
      <c r="O2656">
        <v>164</v>
      </c>
    </row>
    <row r="2657" spans="1:15">
      <c r="A2657" t="s">
        <v>45</v>
      </c>
      <c r="B2657" s="34">
        <v>40067</v>
      </c>
      <c r="C2657">
        <v>16</v>
      </c>
      <c r="D2657">
        <v>2.8438509999999999</v>
      </c>
      <c r="E2657">
        <v>2.2302010000000001</v>
      </c>
      <c r="F2657">
        <v>0.61365040000000004</v>
      </c>
      <c r="G2657">
        <v>96</v>
      </c>
      <c r="H2657">
        <v>0.24614249999999999</v>
      </c>
      <c r="I2657">
        <v>0.46326909999999999</v>
      </c>
      <c r="J2657">
        <v>0.61365040000000004</v>
      </c>
      <c r="K2657">
        <v>0.76403160000000003</v>
      </c>
      <c r="L2657">
        <v>0.98115830000000004</v>
      </c>
      <c r="M2657">
        <v>0.28676790000000002</v>
      </c>
      <c r="N2657">
        <v>8.2235799999999998E-2</v>
      </c>
      <c r="O2657">
        <v>164</v>
      </c>
    </row>
    <row r="2658" spans="1:15">
      <c r="A2658" t="s">
        <v>45</v>
      </c>
      <c r="B2658" s="34">
        <v>40067</v>
      </c>
      <c r="C2658">
        <v>17</v>
      </c>
      <c r="D2658">
        <v>2.6741389999999998</v>
      </c>
      <c r="E2658">
        <v>1.9976849999999999</v>
      </c>
      <c r="F2658">
        <v>0.67645440000000001</v>
      </c>
      <c r="G2658">
        <v>96</v>
      </c>
      <c r="H2658">
        <v>0.30894650000000001</v>
      </c>
      <c r="I2658">
        <v>0.52607320000000002</v>
      </c>
      <c r="J2658">
        <v>0.67645440000000001</v>
      </c>
      <c r="K2658">
        <v>0.82683569999999995</v>
      </c>
      <c r="L2658">
        <v>1.0439620000000001</v>
      </c>
      <c r="M2658">
        <v>0.28676790000000002</v>
      </c>
      <c r="N2658">
        <v>8.2235799999999998E-2</v>
      </c>
      <c r="O2658">
        <v>164</v>
      </c>
    </row>
    <row r="2659" spans="1:15">
      <c r="A2659" t="s">
        <v>45</v>
      </c>
      <c r="B2659" s="34">
        <v>40067</v>
      </c>
      <c r="C2659">
        <v>18</v>
      </c>
      <c r="D2659">
        <v>2.48244</v>
      </c>
      <c r="E2659">
        <v>1.8385880000000001</v>
      </c>
      <c r="F2659">
        <v>0.64385179999999997</v>
      </c>
      <c r="G2659">
        <v>95.5</v>
      </c>
      <c r="H2659">
        <v>0.27634389999999998</v>
      </c>
      <c r="I2659">
        <v>0.49347059999999998</v>
      </c>
      <c r="J2659">
        <v>0.64385179999999997</v>
      </c>
      <c r="K2659">
        <v>0.79423310000000003</v>
      </c>
      <c r="L2659">
        <v>1.01136</v>
      </c>
      <c r="M2659">
        <v>0.28676790000000002</v>
      </c>
      <c r="N2659">
        <v>8.2235799999999998E-2</v>
      </c>
      <c r="O2659">
        <v>164</v>
      </c>
    </row>
    <row r="2660" spans="1:15">
      <c r="A2660" t="s">
        <v>45</v>
      </c>
      <c r="B2660" s="34">
        <v>40067</v>
      </c>
      <c r="C2660">
        <v>19</v>
      </c>
      <c r="D2660">
        <v>2.3139919999999998</v>
      </c>
      <c r="E2660">
        <v>3.0701999999999998</v>
      </c>
      <c r="F2660">
        <v>-0.75620810000000005</v>
      </c>
      <c r="G2660">
        <v>94.5</v>
      </c>
      <c r="H2660">
        <v>-1.1237159999999999</v>
      </c>
      <c r="I2660">
        <v>-0.90658930000000004</v>
      </c>
      <c r="J2660">
        <v>-0.75620810000000005</v>
      </c>
      <c r="K2660">
        <v>-0.6058268</v>
      </c>
      <c r="L2660">
        <v>-0.3887002</v>
      </c>
      <c r="M2660">
        <v>0.28676790000000002</v>
      </c>
      <c r="N2660">
        <v>8.2235799999999998E-2</v>
      </c>
      <c r="O2660">
        <v>164</v>
      </c>
    </row>
    <row r="2661" spans="1:15">
      <c r="A2661" t="s">
        <v>45</v>
      </c>
      <c r="B2661" s="34">
        <v>40067</v>
      </c>
      <c r="C2661">
        <v>20</v>
      </c>
      <c r="D2661">
        <v>2.2358180000000001</v>
      </c>
      <c r="E2661">
        <v>2.4001600000000001</v>
      </c>
      <c r="F2661">
        <v>-0.16434219999999999</v>
      </c>
      <c r="G2661">
        <v>92.5</v>
      </c>
      <c r="H2661">
        <v>-0.53185009999999999</v>
      </c>
      <c r="I2661">
        <v>-0.31472349999999999</v>
      </c>
      <c r="J2661">
        <v>-0.16434219999999999</v>
      </c>
      <c r="K2661">
        <v>-1.3960999999999999E-2</v>
      </c>
      <c r="L2661">
        <v>0.2031657</v>
      </c>
      <c r="M2661">
        <v>0.28676790000000002</v>
      </c>
      <c r="N2661">
        <v>8.2235799999999998E-2</v>
      </c>
      <c r="O2661">
        <v>164</v>
      </c>
    </row>
    <row r="2662" spans="1:15">
      <c r="A2662" t="s">
        <v>45</v>
      </c>
      <c r="B2662" s="34">
        <v>40067</v>
      </c>
      <c r="C2662">
        <v>21</v>
      </c>
      <c r="D2662">
        <v>2.1868880000000002</v>
      </c>
      <c r="E2662">
        <v>2.1855169999999999</v>
      </c>
      <c r="F2662">
        <v>1.3707999999999999E-3</v>
      </c>
      <c r="G2662">
        <v>89.5</v>
      </c>
      <c r="H2662">
        <v>-0.36613709999999999</v>
      </c>
      <c r="I2662">
        <v>-0.14901039999999999</v>
      </c>
      <c r="J2662">
        <v>1.3707999999999999E-3</v>
      </c>
      <c r="K2662">
        <v>0.151752</v>
      </c>
      <c r="L2662">
        <v>0.3688787</v>
      </c>
      <c r="M2662">
        <v>0.28676790000000002</v>
      </c>
      <c r="N2662">
        <v>8.2235799999999998E-2</v>
      </c>
      <c r="O2662">
        <v>164</v>
      </c>
    </row>
    <row r="2663" spans="1:15">
      <c r="A2663" t="s">
        <v>45</v>
      </c>
      <c r="B2663" s="34">
        <v>40067</v>
      </c>
      <c r="C2663">
        <v>22</v>
      </c>
      <c r="D2663">
        <v>2.003098</v>
      </c>
      <c r="E2663">
        <v>1.9774970000000001</v>
      </c>
      <c r="F2663">
        <v>2.56013E-2</v>
      </c>
      <c r="G2663">
        <v>87.5</v>
      </c>
      <c r="H2663">
        <v>-0.3419066</v>
      </c>
      <c r="I2663">
        <v>-0.12478</v>
      </c>
      <c r="J2663">
        <v>2.56013E-2</v>
      </c>
      <c r="K2663">
        <v>0.17598249999999999</v>
      </c>
      <c r="L2663">
        <v>0.39310909999999999</v>
      </c>
      <c r="M2663">
        <v>0.28676790000000002</v>
      </c>
      <c r="N2663">
        <v>8.2235799999999998E-2</v>
      </c>
      <c r="O2663">
        <v>164</v>
      </c>
    </row>
    <row r="2664" spans="1:15">
      <c r="A2664" t="s">
        <v>45</v>
      </c>
      <c r="B2664" s="34">
        <v>40067</v>
      </c>
      <c r="C2664">
        <v>23</v>
      </c>
      <c r="D2664">
        <v>1.682288</v>
      </c>
      <c r="E2664">
        <v>1.6771100000000001</v>
      </c>
      <c r="F2664">
        <v>5.1774999999999998E-3</v>
      </c>
      <c r="G2664">
        <v>85.5</v>
      </c>
      <c r="H2664">
        <v>-0.3623304</v>
      </c>
      <c r="I2664">
        <v>-0.14520369999999999</v>
      </c>
      <c r="J2664">
        <v>5.1774999999999998E-3</v>
      </c>
      <c r="K2664">
        <v>0.1555588</v>
      </c>
      <c r="L2664">
        <v>0.3726854</v>
      </c>
      <c r="M2664">
        <v>0.28676790000000002</v>
      </c>
      <c r="N2664">
        <v>8.2235799999999998E-2</v>
      </c>
      <c r="O2664">
        <v>164</v>
      </c>
    </row>
    <row r="2665" spans="1:15">
      <c r="A2665" t="s">
        <v>45</v>
      </c>
      <c r="B2665" s="34">
        <v>40067</v>
      </c>
      <c r="C2665">
        <v>24</v>
      </c>
      <c r="D2665">
        <v>1.440561</v>
      </c>
      <c r="E2665">
        <v>1.422944</v>
      </c>
      <c r="F2665">
        <v>1.7616699999999999E-2</v>
      </c>
      <c r="G2665">
        <v>82</v>
      </c>
      <c r="H2665">
        <v>-0.34989120000000001</v>
      </c>
      <c r="I2665">
        <v>-0.13276460000000001</v>
      </c>
      <c r="J2665">
        <v>1.7616699999999999E-2</v>
      </c>
      <c r="K2665">
        <v>0.16799790000000001</v>
      </c>
      <c r="L2665">
        <v>0.38512459999999998</v>
      </c>
      <c r="M2665">
        <v>0.28676790000000002</v>
      </c>
      <c r="N2665">
        <v>8.2235799999999998E-2</v>
      </c>
      <c r="O2665">
        <v>164</v>
      </c>
    </row>
    <row r="2666" spans="1:15">
      <c r="A2666" t="s">
        <v>45</v>
      </c>
      <c r="B2666" t="s">
        <v>31</v>
      </c>
      <c r="C2666">
        <v>1</v>
      </c>
      <c r="D2666">
        <v>1.2416970000000001</v>
      </c>
      <c r="E2666">
        <v>1.2539070000000001</v>
      </c>
      <c r="F2666">
        <v>-1.22107E-2</v>
      </c>
      <c r="G2666">
        <v>81.933300000000003</v>
      </c>
      <c r="H2666">
        <v>-0.1082919</v>
      </c>
      <c r="I2666">
        <v>-5.15264E-2</v>
      </c>
      <c r="J2666">
        <v>-1.22107E-2</v>
      </c>
      <c r="K2666">
        <v>2.7104900000000001E-2</v>
      </c>
      <c r="L2666">
        <v>8.3870399999999998E-2</v>
      </c>
      <c r="M2666">
        <v>7.4972499999999997E-2</v>
      </c>
      <c r="N2666">
        <v>5.6208999999999999E-3</v>
      </c>
      <c r="O2666">
        <v>161.19999999999999</v>
      </c>
    </row>
    <row r="2667" spans="1:15">
      <c r="A2667" t="s">
        <v>45</v>
      </c>
      <c r="B2667" t="s">
        <v>31</v>
      </c>
      <c r="C2667">
        <v>2</v>
      </c>
      <c r="D2667">
        <v>1.198653</v>
      </c>
      <c r="E2667">
        <v>1.2080109999999999</v>
      </c>
      <c r="F2667">
        <v>-9.3574000000000001E-3</v>
      </c>
      <c r="G2667">
        <v>80.099999999999994</v>
      </c>
      <c r="H2667">
        <v>-0.1054385</v>
      </c>
      <c r="I2667">
        <v>-4.8673000000000001E-2</v>
      </c>
      <c r="J2667">
        <v>-9.3574000000000001E-3</v>
      </c>
      <c r="K2667">
        <v>2.9958200000000001E-2</v>
      </c>
      <c r="L2667">
        <v>8.6723700000000001E-2</v>
      </c>
      <c r="M2667">
        <v>7.4972499999999997E-2</v>
      </c>
      <c r="N2667">
        <v>5.6208999999999999E-3</v>
      </c>
      <c r="O2667">
        <v>161.19999999999999</v>
      </c>
    </row>
    <row r="2668" spans="1:15">
      <c r="A2668" t="s">
        <v>45</v>
      </c>
      <c r="B2668" t="s">
        <v>31</v>
      </c>
      <c r="C2668">
        <v>3</v>
      </c>
      <c r="D2668">
        <v>1.158118</v>
      </c>
      <c r="E2668">
        <v>1.170342</v>
      </c>
      <c r="F2668">
        <v>-1.2223400000000001E-2</v>
      </c>
      <c r="G2668">
        <v>78.400000000000006</v>
      </c>
      <c r="H2668">
        <v>-0.1083045</v>
      </c>
      <c r="I2668">
        <v>-5.1539000000000001E-2</v>
      </c>
      <c r="J2668">
        <v>-1.2223400000000001E-2</v>
      </c>
      <c r="K2668">
        <v>2.70923E-2</v>
      </c>
      <c r="L2668">
        <v>8.3857799999999996E-2</v>
      </c>
      <c r="M2668">
        <v>7.4972499999999997E-2</v>
      </c>
      <c r="N2668">
        <v>5.6208999999999999E-3</v>
      </c>
      <c r="O2668">
        <v>161.19999999999999</v>
      </c>
    </row>
    <row r="2669" spans="1:15">
      <c r="A2669" t="s">
        <v>45</v>
      </c>
      <c r="B2669" t="s">
        <v>31</v>
      </c>
      <c r="C2669">
        <v>4</v>
      </c>
      <c r="D2669">
        <v>1.1151800000000001</v>
      </c>
      <c r="E2669">
        <v>1.1325179999999999</v>
      </c>
      <c r="F2669">
        <v>-1.73379E-2</v>
      </c>
      <c r="G2669">
        <v>76.7667</v>
      </c>
      <c r="H2669">
        <v>-0.11341900000000001</v>
      </c>
      <c r="I2669">
        <v>-5.6653500000000002E-2</v>
      </c>
      <c r="J2669">
        <v>-1.73379E-2</v>
      </c>
      <c r="K2669">
        <v>2.1977699999999999E-2</v>
      </c>
      <c r="L2669">
        <v>7.8743300000000002E-2</v>
      </c>
      <c r="M2669">
        <v>7.4972499999999997E-2</v>
      </c>
      <c r="N2669">
        <v>5.6208999999999999E-3</v>
      </c>
      <c r="O2669">
        <v>161.19999999999999</v>
      </c>
    </row>
    <row r="2670" spans="1:15">
      <c r="A2670" t="s">
        <v>45</v>
      </c>
      <c r="B2670" t="s">
        <v>31</v>
      </c>
      <c r="C2670">
        <v>5</v>
      </c>
      <c r="D2670">
        <v>1.1187119999999999</v>
      </c>
      <c r="E2670">
        <v>1.1345590000000001</v>
      </c>
      <c r="F2670">
        <v>-1.5846900000000001E-2</v>
      </c>
      <c r="G2670">
        <v>75.066699999999997</v>
      </c>
      <c r="H2670">
        <v>-0.111928</v>
      </c>
      <c r="I2670">
        <v>-5.5162500000000003E-2</v>
      </c>
      <c r="J2670">
        <v>-1.5846900000000001E-2</v>
      </c>
      <c r="K2670">
        <v>2.3468800000000001E-2</v>
      </c>
      <c r="L2670">
        <v>8.0234299999999995E-2</v>
      </c>
      <c r="M2670">
        <v>7.4972499999999997E-2</v>
      </c>
      <c r="N2670">
        <v>5.6208999999999999E-3</v>
      </c>
      <c r="O2670">
        <v>161.19999999999999</v>
      </c>
    </row>
    <row r="2671" spans="1:15">
      <c r="A2671" t="s">
        <v>45</v>
      </c>
      <c r="B2671" t="s">
        <v>31</v>
      </c>
      <c r="C2671">
        <v>6</v>
      </c>
      <c r="D2671">
        <v>1.1629910000000001</v>
      </c>
      <c r="E2671">
        <v>1.1913929999999999</v>
      </c>
      <c r="F2671">
        <v>-2.8402699999999999E-2</v>
      </c>
      <c r="G2671">
        <v>73.7667</v>
      </c>
      <c r="H2671">
        <v>-0.12448380000000001</v>
      </c>
      <c r="I2671">
        <v>-6.7718299999999995E-2</v>
      </c>
      <c r="J2671">
        <v>-2.8402699999999999E-2</v>
      </c>
      <c r="K2671">
        <v>1.09129E-2</v>
      </c>
      <c r="L2671">
        <v>6.7678500000000003E-2</v>
      </c>
      <c r="M2671">
        <v>7.4972499999999997E-2</v>
      </c>
      <c r="N2671">
        <v>5.6208999999999999E-3</v>
      </c>
      <c r="O2671">
        <v>161.19999999999999</v>
      </c>
    </row>
    <row r="2672" spans="1:15">
      <c r="A2672" t="s">
        <v>45</v>
      </c>
      <c r="B2672" t="s">
        <v>31</v>
      </c>
      <c r="C2672">
        <v>7</v>
      </c>
      <c r="D2672">
        <v>1.033992</v>
      </c>
      <c r="E2672">
        <v>1.05603</v>
      </c>
      <c r="F2672">
        <v>-2.2037600000000001E-2</v>
      </c>
      <c r="G2672">
        <v>73.666700000000006</v>
      </c>
      <c r="H2672">
        <v>-0.11811869999999999</v>
      </c>
      <c r="I2672">
        <v>-6.1353199999999997E-2</v>
      </c>
      <c r="J2672">
        <v>-2.2037600000000001E-2</v>
      </c>
      <c r="K2672">
        <v>1.7278000000000002E-2</v>
      </c>
      <c r="L2672">
        <v>7.4043499999999998E-2</v>
      </c>
      <c r="M2672">
        <v>7.4972499999999997E-2</v>
      </c>
      <c r="N2672">
        <v>5.6208999999999999E-3</v>
      </c>
      <c r="O2672">
        <v>161.19999999999999</v>
      </c>
    </row>
    <row r="2673" spans="1:15">
      <c r="A2673" t="s">
        <v>45</v>
      </c>
      <c r="B2673" t="s">
        <v>31</v>
      </c>
      <c r="C2673">
        <v>8</v>
      </c>
      <c r="D2673">
        <v>1.1912739999999999</v>
      </c>
      <c r="E2673">
        <v>1.1995739999999999</v>
      </c>
      <c r="F2673">
        <v>-8.3006999999999994E-3</v>
      </c>
      <c r="G2673">
        <v>76.2</v>
      </c>
      <c r="H2673">
        <v>-0.1043818</v>
      </c>
      <c r="I2673">
        <v>-4.76163E-2</v>
      </c>
      <c r="J2673">
        <v>-8.3006999999999994E-3</v>
      </c>
      <c r="K2673">
        <v>3.1014900000000001E-2</v>
      </c>
      <c r="L2673">
        <v>8.7780399999999995E-2</v>
      </c>
      <c r="M2673">
        <v>7.4972499999999997E-2</v>
      </c>
      <c r="N2673">
        <v>5.6208999999999999E-3</v>
      </c>
      <c r="O2673">
        <v>161.19999999999999</v>
      </c>
    </row>
    <row r="2674" spans="1:15">
      <c r="A2674" t="s">
        <v>45</v>
      </c>
      <c r="B2674" t="s">
        <v>31</v>
      </c>
      <c r="C2674">
        <v>9</v>
      </c>
      <c r="D2674">
        <v>1.7486539999999999</v>
      </c>
      <c r="E2674">
        <v>1.7083269999999999</v>
      </c>
      <c r="F2674">
        <v>4.0327599999999998E-2</v>
      </c>
      <c r="G2674">
        <v>80.933300000000003</v>
      </c>
      <c r="H2674">
        <v>-5.5753499999999998E-2</v>
      </c>
      <c r="I2674">
        <v>1.0120000000000001E-3</v>
      </c>
      <c r="J2674">
        <v>4.0327599999999998E-2</v>
      </c>
      <c r="K2674">
        <v>7.9643199999999997E-2</v>
      </c>
      <c r="L2674">
        <v>0.13640869999999999</v>
      </c>
      <c r="M2674">
        <v>7.4972499999999997E-2</v>
      </c>
      <c r="N2674">
        <v>5.6208999999999999E-3</v>
      </c>
      <c r="O2674">
        <v>161.19999999999999</v>
      </c>
    </row>
    <row r="2675" spans="1:15">
      <c r="A2675" t="s">
        <v>45</v>
      </c>
      <c r="B2675" t="s">
        <v>31</v>
      </c>
      <c r="C2675">
        <v>10</v>
      </c>
      <c r="D2675">
        <v>2.1663999999999999</v>
      </c>
      <c r="E2675">
        <v>2.1567129999999999</v>
      </c>
      <c r="F2675">
        <v>9.6874000000000005E-3</v>
      </c>
      <c r="G2675">
        <v>85.133300000000006</v>
      </c>
      <c r="H2675">
        <v>-8.6393700000000004E-2</v>
      </c>
      <c r="I2675">
        <v>-2.96282E-2</v>
      </c>
      <c r="J2675">
        <v>9.6874000000000005E-3</v>
      </c>
      <c r="K2675">
        <v>4.9002999999999998E-2</v>
      </c>
      <c r="L2675">
        <v>0.1057685</v>
      </c>
      <c r="M2675">
        <v>7.4972499999999997E-2</v>
      </c>
      <c r="N2675">
        <v>5.6208999999999999E-3</v>
      </c>
      <c r="O2675">
        <v>161.19999999999999</v>
      </c>
    </row>
    <row r="2676" spans="1:15">
      <c r="A2676" t="s">
        <v>45</v>
      </c>
      <c r="B2676" t="s">
        <v>31</v>
      </c>
      <c r="C2676">
        <v>11</v>
      </c>
      <c r="D2676">
        <v>2.4967419999999998</v>
      </c>
      <c r="E2676">
        <v>2.4769380000000001</v>
      </c>
      <c r="F2676">
        <v>1.9804700000000001E-2</v>
      </c>
      <c r="G2676">
        <v>88.7333</v>
      </c>
      <c r="H2676">
        <v>-7.6276499999999997E-2</v>
      </c>
      <c r="I2676">
        <v>-1.9510900000000001E-2</v>
      </c>
      <c r="J2676">
        <v>1.9804700000000001E-2</v>
      </c>
      <c r="K2676">
        <v>5.9120300000000001E-2</v>
      </c>
      <c r="L2676">
        <v>0.1158858</v>
      </c>
      <c r="M2676">
        <v>7.4972499999999997E-2</v>
      </c>
      <c r="N2676">
        <v>5.6208999999999999E-3</v>
      </c>
      <c r="O2676">
        <v>161.19999999999999</v>
      </c>
    </row>
    <row r="2677" spans="1:15">
      <c r="A2677" t="s">
        <v>45</v>
      </c>
      <c r="B2677" t="s">
        <v>31</v>
      </c>
      <c r="C2677">
        <v>12</v>
      </c>
      <c r="D2677">
        <v>2.6624660000000002</v>
      </c>
      <c r="E2677">
        <v>2.6612520000000002</v>
      </c>
      <c r="F2677">
        <v>1.2144E-3</v>
      </c>
      <c r="G2677">
        <v>91.933300000000003</v>
      </c>
      <c r="H2677">
        <v>-9.4890799999999997E-2</v>
      </c>
      <c r="I2677">
        <v>-3.8111100000000002E-2</v>
      </c>
      <c r="J2677">
        <v>1.2144E-3</v>
      </c>
      <c r="K2677">
        <v>4.0539899999999997E-2</v>
      </c>
      <c r="L2677">
        <v>9.7319600000000006E-2</v>
      </c>
      <c r="M2677">
        <v>7.4991299999999997E-2</v>
      </c>
      <c r="N2677">
        <v>5.6236999999999997E-3</v>
      </c>
      <c r="O2677">
        <v>161.26667</v>
      </c>
    </row>
    <row r="2678" spans="1:15">
      <c r="A2678" t="s">
        <v>45</v>
      </c>
      <c r="B2678" t="s">
        <v>31</v>
      </c>
      <c r="C2678">
        <v>13</v>
      </c>
      <c r="D2678">
        <v>2.7222430000000002</v>
      </c>
      <c r="E2678">
        <v>2.7235070000000001</v>
      </c>
      <c r="F2678">
        <v>-1.2642E-3</v>
      </c>
      <c r="G2678">
        <v>94.5</v>
      </c>
      <c r="H2678">
        <v>-9.7291199999999994E-2</v>
      </c>
      <c r="I2678">
        <v>-4.0557700000000002E-2</v>
      </c>
      <c r="J2678">
        <v>-1.2642E-3</v>
      </c>
      <c r="K2678">
        <v>3.8029199999999999E-2</v>
      </c>
      <c r="L2678">
        <v>9.4762700000000005E-2</v>
      </c>
      <c r="M2678">
        <v>7.4930200000000002E-2</v>
      </c>
      <c r="N2678">
        <v>5.6144999999999997E-3</v>
      </c>
      <c r="O2678">
        <v>161.4</v>
      </c>
    </row>
    <row r="2679" spans="1:15">
      <c r="A2679" t="s">
        <v>45</v>
      </c>
      <c r="B2679" t="s">
        <v>31</v>
      </c>
      <c r="C2679">
        <v>14</v>
      </c>
      <c r="D2679">
        <v>2.8139850000000002</v>
      </c>
      <c r="E2679">
        <v>2.7836370000000001</v>
      </c>
      <c r="F2679">
        <v>3.0348699999999999E-2</v>
      </c>
      <c r="G2679">
        <v>96.7</v>
      </c>
      <c r="H2679">
        <v>-6.5678200000000006E-2</v>
      </c>
      <c r="I2679">
        <v>-8.9447999999999993E-3</v>
      </c>
      <c r="J2679">
        <v>3.0348699999999999E-2</v>
      </c>
      <c r="K2679">
        <v>6.9642099999999998E-2</v>
      </c>
      <c r="L2679">
        <v>0.1263756</v>
      </c>
      <c r="M2679">
        <v>7.4930200000000002E-2</v>
      </c>
      <c r="N2679">
        <v>5.6144999999999997E-3</v>
      </c>
      <c r="O2679">
        <v>161.4</v>
      </c>
    </row>
    <row r="2680" spans="1:15">
      <c r="A2680" t="s">
        <v>45</v>
      </c>
      <c r="B2680" t="s">
        <v>31</v>
      </c>
      <c r="C2680">
        <v>15</v>
      </c>
      <c r="D2680">
        <v>2.8495370000000002</v>
      </c>
      <c r="E2680">
        <v>2.4653350000000001</v>
      </c>
      <c r="F2680">
        <v>0.3842025</v>
      </c>
      <c r="G2680">
        <v>98.2333</v>
      </c>
      <c r="H2680">
        <v>0.28817559999999998</v>
      </c>
      <c r="I2680">
        <v>0.34490900000000002</v>
      </c>
      <c r="J2680">
        <v>0.3842025</v>
      </c>
      <c r="K2680">
        <v>0.42349589999999998</v>
      </c>
      <c r="L2680">
        <v>0.48022939999999997</v>
      </c>
      <c r="M2680">
        <v>7.4930200000000002E-2</v>
      </c>
      <c r="N2680">
        <v>5.6144999999999997E-3</v>
      </c>
      <c r="O2680">
        <v>161.4</v>
      </c>
    </row>
    <row r="2681" spans="1:15">
      <c r="A2681" t="s">
        <v>45</v>
      </c>
      <c r="B2681" t="s">
        <v>31</v>
      </c>
      <c r="C2681">
        <v>16</v>
      </c>
      <c r="D2681">
        <v>2.829437</v>
      </c>
      <c r="E2681">
        <v>2.414752</v>
      </c>
      <c r="F2681">
        <v>0.41468559999999999</v>
      </c>
      <c r="G2681">
        <v>99.033299999999997</v>
      </c>
      <c r="H2681">
        <v>0.31865870000000002</v>
      </c>
      <c r="I2681">
        <v>0.37539220000000001</v>
      </c>
      <c r="J2681">
        <v>0.41468559999999999</v>
      </c>
      <c r="K2681">
        <v>0.45397910000000002</v>
      </c>
      <c r="L2681">
        <v>0.51071259999999996</v>
      </c>
      <c r="M2681">
        <v>7.4930200000000002E-2</v>
      </c>
      <c r="N2681">
        <v>5.6144999999999997E-3</v>
      </c>
      <c r="O2681">
        <v>161.4</v>
      </c>
    </row>
    <row r="2682" spans="1:15">
      <c r="A2682" t="s">
        <v>45</v>
      </c>
      <c r="B2682" t="s">
        <v>31</v>
      </c>
      <c r="C2682">
        <v>17</v>
      </c>
      <c r="D2682">
        <v>2.6821009999999998</v>
      </c>
      <c r="E2682">
        <v>2.2053799999999999</v>
      </c>
      <c r="F2682">
        <v>0.47672110000000001</v>
      </c>
      <c r="G2682">
        <v>99.833299999999994</v>
      </c>
      <c r="H2682">
        <v>0.38069419999999998</v>
      </c>
      <c r="I2682">
        <v>0.43742769999999997</v>
      </c>
      <c r="J2682">
        <v>0.47672110000000001</v>
      </c>
      <c r="K2682">
        <v>0.51601459999999999</v>
      </c>
      <c r="L2682">
        <v>0.57274809999999998</v>
      </c>
      <c r="M2682">
        <v>7.4930200000000002E-2</v>
      </c>
      <c r="N2682">
        <v>5.6144999999999997E-3</v>
      </c>
      <c r="O2682">
        <v>161.4</v>
      </c>
    </row>
    <row r="2683" spans="1:15">
      <c r="A2683" t="s">
        <v>45</v>
      </c>
      <c r="B2683" t="s">
        <v>31</v>
      </c>
      <c r="C2683">
        <v>18</v>
      </c>
      <c r="D2683">
        <v>2.5030739999999998</v>
      </c>
      <c r="E2683">
        <v>2.0230410000000001</v>
      </c>
      <c r="F2683">
        <v>0.48003299999999999</v>
      </c>
      <c r="G2683">
        <v>100.033</v>
      </c>
      <c r="H2683">
        <v>0.38400610000000002</v>
      </c>
      <c r="I2683">
        <v>0.44073950000000001</v>
      </c>
      <c r="J2683">
        <v>0.48003299999999999</v>
      </c>
      <c r="K2683">
        <v>0.51932639999999997</v>
      </c>
      <c r="L2683">
        <v>0.57605989999999996</v>
      </c>
      <c r="M2683">
        <v>7.4930200000000002E-2</v>
      </c>
      <c r="N2683">
        <v>5.6144999999999997E-3</v>
      </c>
      <c r="O2683">
        <v>161.4</v>
      </c>
    </row>
    <row r="2684" spans="1:15">
      <c r="A2684" t="s">
        <v>45</v>
      </c>
      <c r="B2684" t="s">
        <v>31</v>
      </c>
      <c r="C2684">
        <v>19</v>
      </c>
      <c r="D2684">
        <v>2.3650920000000002</v>
      </c>
      <c r="E2684">
        <v>2.614277</v>
      </c>
      <c r="F2684">
        <v>-0.2491852</v>
      </c>
      <c r="G2684">
        <v>99.2333</v>
      </c>
      <c r="H2684">
        <v>-0.34521220000000002</v>
      </c>
      <c r="I2684">
        <v>-0.28847869999999998</v>
      </c>
      <c r="J2684">
        <v>-0.2491852</v>
      </c>
      <c r="K2684">
        <v>-0.20989179999999999</v>
      </c>
      <c r="L2684">
        <v>-0.1531583</v>
      </c>
      <c r="M2684">
        <v>7.4930200000000002E-2</v>
      </c>
      <c r="N2684">
        <v>5.6144999999999997E-3</v>
      </c>
      <c r="O2684">
        <v>161.4</v>
      </c>
    </row>
    <row r="2685" spans="1:15">
      <c r="A2685" t="s">
        <v>45</v>
      </c>
      <c r="B2685" t="s">
        <v>31</v>
      </c>
      <c r="C2685">
        <v>20</v>
      </c>
      <c r="D2685">
        <v>2.2493460000000001</v>
      </c>
      <c r="E2685">
        <v>2.2531620000000001</v>
      </c>
      <c r="F2685">
        <v>-3.8159999999999999E-3</v>
      </c>
      <c r="G2685">
        <v>96.7</v>
      </c>
      <c r="H2685">
        <v>-9.9842899999999998E-2</v>
      </c>
      <c r="I2685">
        <v>-4.3109500000000002E-2</v>
      </c>
      <c r="J2685">
        <v>-3.8159999999999999E-3</v>
      </c>
      <c r="K2685">
        <v>3.5477399999999999E-2</v>
      </c>
      <c r="L2685">
        <v>9.2210899999999998E-2</v>
      </c>
      <c r="M2685">
        <v>7.4930200000000002E-2</v>
      </c>
      <c r="N2685">
        <v>5.6144999999999997E-3</v>
      </c>
      <c r="O2685">
        <v>161.4</v>
      </c>
    </row>
    <row r="2686" spans="1:15">
      <c r="A2686" t="s">
        <v>45</v>
      </c>
      <c r="B2686" t="s">
        <v>31</v>
      </c>
      <c r="C2686">
        <v>21</v>
      </c>
      <c r="D2686">
        <v>2.2190020000000001</v>
      </c>
      <c r="E2686">
        <v>2.1801550000000001</v>
      </c>
      <c r="F2686">
        <v>3.8846899999999997E-2</v>
      </c>
      <c r="G2686">
        <v>93.366699999999994</v>
      </c>
      <c r="H2686">
        <v>-5.7180000000000002E-2</v>
      </c>
      <c r="I2686">
        <v>-4.4660000000000001E-4</v>
      </c>
      <c r="J2686">
        <v>3.8846899999999997E-2</v>
      </c>
      <c r="K2686">
        <v>7.8140299999999996E-2</v>
      </c>
      <c r="L2686">
        <v>0.13487379999999999</v>
      </c>
      <c r="M2686">
        <v>7.4930200000000002E-2</v>
      </c>
      <c r="N2686">
        <v>5.6144999999999997E-3</v>
      </c>
      <c r="O2686">
        <v>161.4</v>
      </c>
    </row>
    <row r="2687" spans="1:15">
      <c r="A2687" t="s">
        <v>45</v>
      </c>
      <c r="B2687" t="s">
        <v>31</v>
      </c>
      <c r="C2687">
        <v>22</v>
      </c>
      <c r="D2687">
        <v>2.0472350000000001</v>
      </c>
      <c r="E2687">
        <v>2.0176820000000002</v>
      </c>
      <c r="F2687">
        <v>2.95535E-2</v>
      </c>
      <c r="G2687">
        <v>90.5</v>
      </c>
      <c r="H2687">
        <v>-6.6473500000000005E-2</v>
      </c>
      <c r="I2687">
        <v>-9.7400000000000004E-3</v>
      </c>
      <c r="J2687">
        <v>2.95535E-2</v>
      </c>
      <c r="K2687">
        <v>6.8846900000000003E-2</v>
      </c>
      <c r="L2687">
        <v>0.12558040000000001</v>
      </c>
      <c r="M2687">
        <v>7.4930200000000002E-2</v>
      </c>
      <c r="N2687">
        <v>5.6144999999999997E-3</v>
      </c>
      <c r="O2687">
        <v>161.4</v>
      </c>
    </row>
    <row r="2688" spans="1:15">
      <c r="A2688" t="s">
        <v>45</v>
      </c>
      <c r="B2688" t="s">
        <v>31</v>
      </c>
      <c r="C2688">
        <v>23</v>
      </c>
      <c r="D2688">
        <v>1.721292</v>
      </c>
      <c r="E2688">
        <v>1.6981900000000001</v>
      </c>
      <c r="F2688">
        <v>2.3101799999999999E-2</v>
      </c>
      <c r="G2688">
        <v>87.533299999999997</v>
      </c>
      <c r="H2688">
        <v>-7.2925199999999996E-2</v>
      </c>
      <c r="I2688">
        <v>-1.61917E-2</v>
      </c>
      <c r="J2688">
        <v>2.3101799999999999E-2</v>
      </c>
      <c r="K2688">
        <v>6.2395199999999998E-2</v>
      </c>
      <c r="L2688">
        <v>0.1191287</v>
      </c>
      <c r="M2688">
        <v>7.4930200000000002E-2</v>
      </c>
      <c r="N2688">
        <v>5.6144999999999997E-3</v>
      </c>
      <c r="O2688">
        <v>161.4</v>
      </c>
    </row>
    <row r="2689" spans="1:15">
      <c r="A2689" t="s">
        <v>45</v>
      </c>
      <c r="B2689" t="s">
        <v>31</v>
      </c>
      <c r="C2689">
        <v>24</v>
      </c>
      <c r="D2689">
        <v>1.466394</v>
      </c>
      <c r="E2689">
        <v>1.465244</v>
      </c>
      <c r="F2689">
        <v>1.1494999999999999E-3</v>
      </c>
      <c r="G2689">
        <v>84.933300000000003</v>
      </c>
      <c r="H2689">
        <v>-9.4877400000000001E-2</v>
      </c>
      <c r="I2689">
        <v>-3.8143999999999997E-2</v>
      </c>
      <c r="J2689">
        <v>1.1494999999999999E-3</v>
      </c>
      <c r="K2689">
        <v>4.0442899999999997E-2</v>
      </c>
      <c r="L2689">
        <v>9.7176399999999996E-2</v>
      </c>
      <c r="M2689">
        <v>7.4930200000000002E-2</v>
      </c>
      <c r="N2689">
        <v>5.6144999999999997E-3</v>
      </c>
      <c r="O2689">
        <v>161.4</v>
      </c>
    </row>
    <row r="2690" spans="1:15">
      <c r="B2690" s="34"/>
    </row>
    <row r="2691" spans="1:15">
      <c r="B2691" s="34"/>
    </row>
    <row r="2692" spans="1:15">
      <c r="B2692" s="34"/>
    </row>
    <row r="2693" spans="1:15">
      <c r="B2693" s="34"/>
    </row>
    <row r="2694" spans="1:15">
      <c r="B2694" s="34"/>
    </row>
    <row r="2695" spans="1:15">
      <c r="B2695" s="34"/>
    </row>
    <row r="2696" spans="1:15">
      <c r="B2696" s="34"/>
    </row>
    <row r="2697" spans="1:15">
      <c r="B2697" s="34"/>
    </row>
    <row r="2698" spans="1:15">
      <c r="B2698" s="34"/>
    </row>
    <row r="2699" spans="1:15">
      <c r="B2699" s="34"/>
    </row>
    <row r="2700" spans="1:15">
      <c r="B2700" s="34"/>
    </row>
    <row r="2701" spans="1:15">
      <c r="B2701" s="34"/>
    </row>
    <row r="2702" spans="1:15">
      <c r="B2702" s="34"/>
    </row>
    <row r="2703" spans="1:15">
      <c r="B2703" s="34"/>
    </row>
    <row r="2704" spans="1:15">
      <c r="B2704" s="34"/>
    </row>
    <row r="2705" spans="2:2">
      <c r="B2705" s="34"/>
    </row>
    <row r="2706" spans="2:2">
      <c r="B2706" s="34"/>
    </row>
    <row r="2707" spans="2:2">
      <c r="B2707" s="34"/>
    </row>
    <row r="2708" spans="2:2">
      <c r="B2708" s="34"/>
    </row>
    <row r="2709" spans="2:2">
      <c r="B2709" s="34"/>
    </row>
    <row r="2710" spans="2:2">
      <c r="B2710" s="34"/>
    </row>
    <row r="2711" spans="2:2">
      <c r="B2711" s="34"/>
    </row>
    <row r="2712" spans="2:2">
      <c r="B2712" s="34"/>
    </row>
    <row r="2713" spans="2:2">
      <c r="B2713" s="34"/>
    </row>
    <row r="2714" spans="2:2">
      <c r="B2714" s="34"/>
    </row>
    <row r="2715" spans="2:2">
      <c r="B2715" s="34"/>
    </row>
    <row r="2716" spans="2:2">
      <c r="B2716" s="34"/>
    </row>
    <row r="2717" spans="2:2">
      <c r="B2717" s="34"/>
    </row>
    <row r="2718" spans="2:2">
      <c r="B2718" s="34"/>
    </row>
    <row r="2719" spans="2:2">
      <c r="B2719" s="34"/>
    </row>
    <row r="2720" spans="2:2">
      <c r="B2720" s="34"/>
    </row>
    <row r="2721" spans="2:2">
      <c r="B2721" s="34"/>
    </row>
    <row r="2722" spans="2:2">
      <c r="B2722" s="34"/>
    </row>
    <row r="2723" spans="2:2">
      <c r="B2723" s="34"/>
    </row>
    <row r="2724" spans="2:2">
      <c r="B2724" s="34"/>
    </row>
    <row r="2725" spans="2:2">
      <c r="B2725" s="34"/>
    </row>
    <row r="2726" spans="2:2">
      <c r="B2726" s="34"/>
    </row>
    <row r="2727" spans="2:2">
      <c r="B2727" s="34"/>
    </row>
    <row r="2728" spans="2:2">
      <c r="B2728" s="34"/>
    </row>
    <row r="2729" spans="2:2">
      <c r="B2729" s="34"/>
    </row>
    <row r="2730" spans="2:2">
      <c r="B2730" s="34"/>
    </row>
    <row r="2731" spans="2:2">
      <c r="B2731" s="34"/>
    </row>
    <row r="2732" spans="2:2">
      <c r="B2732" s="34"/>
    </row>
    <row r="2733" spans="2:2">
      <c r="B2733" s="34"/>
    </row>
    <row r="2734" spans="2:2">
      <c r="B2734" s="34"/>
    </row>
    <row r="2735" spans="2:2">
      <c r="B2735" s="34"/>
    </row>
    <row r="2736" spans="2:2">
      <c r="B2736" s="34"/>
    </row>
    <row r="2737" spans="2:2">
      <c r="B2737" s="34"/>
    </row>
    <row r="2738" spans="2:2">
      <c r="B2738" s="34"/>
    </row>
    <row r="2739" spans="2:2">
      <c r="B2739" s="34"/>
    </row>
    <row r="2740" spans="2:2">
      <c r="B2740" s="34"/>
    </row>
    <row r="2741" spans="2:2">
      <c r="B2741" s="34"/>
    </row>
    <row r="2742" spans="2:2">
      <c r="B2742" s="34"/>
    </row>
    <row r="2743" spans="2:2">
      <c r="B2743" s="34"/>
    </row>
    <row r="2744" spans="2:2">
      <c r="B2744" s="34"/>
    </row>
    <row r="2745" spans="2:2">
      <c r="B2745" s="34"/>
    </row>
    <row r="2746" spans="2:2">
      <c r="B2746" s="34"/>
    </row>
    <row r="2747" spans="2:2">
      <c r="B2747" s="34"/>
    </row>
    <row r="2748" spans="2:2">
      <c r="B2748" s="34"/>
    </row>
    <row r="2749" spans="2:2">
      <c r="B2749" s="34"/>
    </row>
    <row r="2750" spans="2:2">
      <c r="B2750" s="34"/>
    </row>
    <row r="2751" spans="2:2">
      <c r="B2751" s="34"/>
    </row>
    <row r="2752" spans="2:2">
      <c r="B2752" s="34"/>
    </row>
    <row r="2753" spans="2:2">
      <c r="B2753" s="34"/>
    </row>
    <row r="2754" spans="2:2">
      <c r="B2754" s="34"/>
    </row>
    <row r="2755" spans="2:2">
      <c r="B2755" s="34"/>
    </row>
    <row r="2756" spans="2:2">
      <c r="B2756" s="34"/>
    </row>
    <row r="2757" spans="2:2">
      <c r="B2757" s="34"/>
    </row>
    <row r="2758" spans="2:2">
      <c r="B2758" s="34"/>
    </row>
    <row r="2759" spans="2:2">
      <c r="B2759" s="34"/>
    </row>
    <row r="2760" spans="2:2">
      <c r="B2760" s="34"/>
    </row>
    <row r="2761" spans="2:2">
      <c r="B2761" s="34"/>
    </row>
    <row r="2762" spans="2:2">
      <c r="B2762" s="34"/>
    </row>
    <row r="2763" spans="2:2">
      <c r="B2763" s="34"/>
    </row>
    <row r="2764" spans="2:2">
      <c r="B2764" s="34"/>
    </row>
    <row r="2765" spans="2:2">
      <c r="B2765" s="34"/>
    </row>
    <row r="2766" spans="2:2">
      <c r="B2766" s="34"/>
    </row>
    <row r="2767" spans="2:2">
      <c r="B2767" s="34"/>
    </row>
    <row r="2768" spans="2:2">
      <c r="B2768" s="34"/>
    </row>
    <row r="2769" spans="2:2">
      <c r="B2769" s="34"/>
    </row>
    <row r="2770" spans="2:2">
      <c r="B2770" s="34"/>
    </row>
    <row r="2771" spans="2:2">
      <c r="B2771" s="34"/>
    </row>
    <row r="2772" spans="2:2">
      <c r="B2772" s="34"/>
    </row>
    <row r="2773" spans="2:2">
      <c r="B2773" s="34"/>
    </row>
    <row r="2774" spans="2:2">
      <c r="B2774" s="34"/>
    </row>
    <row r="2775" spans="2:2">
      <c r="B2775" s="34"/>
    </row>
    <row r="2776" spans="2:2">
      <c r="B2776" s="34"/>
    </row>
    <row r="2777" spans="2:2">
      <c r="B2777" s="34"/>
    </row>
    <row r="2778" spans="2:2">
      <c r="B2778" s="34"/>
    </row>
    <row r="2779" spans="2:2">
      <c r="B2779" s="34"/>
    </row>
    <row r="2780" spans="2:2">
      <c r="B2780" s="34"/>
    </row>
    <row r="2781" spans="2:2">
      <c r="B2781" s="34"/>
    </row>
    <row r="2782" spans="2:2">
      <c r="B2782" s="34"/>
    </row>
    <row r="2783" spans="2:2">
      <c r="B2783" s="34"/>
    </row>
    <row r="2784" spans="2:2">
      <c r="B2784" s="34"/>
    </row>
    <row r="2785" spans="2:2">
      <c r="B2785" s="34"/>
    </row>
    <row r="2786" spans="2:2">
      <c r="B2786" s="34"/>
    </row>
    <row r="2787" spans="2:2">
      <c r="B2787" s="34"/>
    </row>
    <row r="2788" spans="2:2">
      <c r="B2788" s="34"/>
    </row>
    <row r="2789" spans="2:2">
      <c r="B2789" s="34"/>
    </row>
    <row r="2790" spans="2:2">
      <c r="B2790" s="34"/>
    </row>
    <row r="2791" spans="2:2">
      <c r="B2791" s="34"/>
    </row>
    <row r="2792" spans="2:2">
      <c r="B2792" s="34"/>
    </row>
    <row r="2793" spans="2:2">
      <c r="B2793" s="34"/>
    </row>
    <row r="2794" spans="2:2">
      <c r="B2794" s="34"/>
    </row>
    <row r="2795" spans="2:2">
      <c r="B2795" s="34"/>
    </row>
    <row r="2796" spans="2:2">
      <c r="B2796" s="34"/>
    </row>
    <row r="2797" spans="2:2">
      <c r="B2797" s="34"/>
    </row>
    <row r="2798" spans="2:2">
      <c r="B2798" s="34"/>
    </row>
    <row r="2799" spans="2:2">
      <c r="B2799" s="34"/>
    </row>
    <row r="2800" spans="2:2">
      <c r="B2800" s="34"/>
    </row>
    <row r="2801" spans="2:2">
      <c r="B2801" s="34"/>
    </row>
    <row r="2802" spans="2:2">
      <c r="B2802" s="34"/>
    </row>
    <row r="2803" spans="2:2">
      <c r="B2803" s="34"/>
    </row>
    <row r="2804" spans="2:2">
      <c r="B2804" s="34"/>
    </row>
    <row r="2805" spans="2:2">
      <c r="B2805" s="34"/>
    </row>
    <row r="2806" spans="2:2">
      <c r="B2806" s="34"/>
    </row>
    <row r="2807" spans="2:2">
      <c r="B2807" s="34"/>
    </row>
    <row r="2808" spans="2:2">
      <c r="B2808" s="34"/>
    </row>
    <row r="2809" spans="2:2">
      <c r="B2809" s="34"/>
    </row>
    <row r="2810" spans="2:2">
      <c r="B2810" s="34"/>
    </row>
    <row r="2811" spans="2:2">
      <c r="B2811" s="34"/>
    </row>
    <row r="2812" spans="2:2">
      <c r="B2812" s="34"/>
    </row>
    <row r="2813" spans="2:2">
      <c r="B2813" s="34"/>
    </row>
    <row r="2814" spans="2:2">
      <c r="B2814" s="34"/>
    </row>
    <row r="2815" spans="2:2">
      <c r="B2815" s="34"/>
    </row>
    <row r="2816" spans="2:2">
      <c r="B2816" s="34"/>
    </row>
    <row r="2817" spans="2:2">
      <c r="B2817" s="34"/>
    </row>
    <row r="2818" spans="2:2">
      <c r="B2818" s="34"/>
    </row>
    <row r="2819" spans="2:2">
      <c r="B2819" s="34"/>
    </row>
    <row r="2820" spans="2:2">
      <c r="B2820" s="34"/>
    </row>
    <row r="2821" spans="2:2">
      <c r="B2821" s="34"/>
    </row>
    <row r="2822" spans="2:2">
      <c r="B2822" s="34"/>
    </row>
    <row r="2823" spans="2:2">
      <c r="B2823" s="34"/>
    </row>
    <row r="2824" spans="2:2">
      <c r="B2824" s="34"/>
    </row>
    <row r="2825" spans="2:2">
      <c r="B2825" s="34"/>
    </row>
    <row r="2826" spans="2:2">
      <c r="B2826" s="34"/>
    </row>
    <row r="2827" spans="2:2">
      <c r="B2827" s="34"/>
    </row>
    <row r="2828" spans="2:2">
      <c r="B2828" s="34"/>
    </row>
    <row r="2829" spans="2:2">
      <c r="B2829" s="34"/>
    </row>
    <row r="2830" spans="2:2">
      <c r="B2830" s="34"/>
    </row>
    <row r="2831" spans="2:2">
      <c r="B2831" s="34"/>
    </row>
    <row r="2832" spans="2:2">
      <c r="B2832" s="34"/>
    </row>
    <row r="2833" spans="2:2">
      <c r="B2833" s="34"/>
    </row>
    <row r="2834" spans="2:2">
      <c r="B2834" s="34"/>
    </row>
    <row r="2835" spans="2:2">
      <c r="B2835" s="34"/>
    </row>
    <row r="2836" spans="2:2">
      <c r="B2836" s="34"/>
    </row>
    <row r="2837" spans="2:2">
      <c r="B2837" s="34"/>
    </row>
    <row r="2838" spans="2:2">
      <c r="B2838" s="34"/>
    </row>
    <row r="2839" spans="2:2">
      <c r="B2839" s="34"/>
    </row>
    <row r="2840" spans="2:2">
      <c r="B2840" s="34"/>
    </row>
    <row r="2841" spans="2:2">
      <c r="B2841" s="34"/>
    </row>
    <row r="2842" spans="2:2">
      <c r="B2842" s="34"/>
    </row>
    <row r="2843" spans="2:2">
      <c r="B2843" s="34"/>
    </row>
    <row r="2844" spans="2:2">
      <c r="B2844" s="34"/>
    </row>
    <row r="2845" spans="2:2">
      <c r="B2845" s="34"/>
    </row>
    <row r="2846" spans="2:2">
      <c r="B2846" s="34"/>
    </row>
    <row r="2847" spans="2:2">
      <c r="B2847" s="34"/>
    </row>
    <row r="2848" spans="2:2">
      <c r="B2848" s="34"/>
    </row>
    <row r="2849" spans="2:2">
      <c r="B2849" s="34"/>
    </row>
    <row r="2850" spans="2:2">
      <c r="B2850" s="34"/>
    </row>
    <row r="2851" spans="2:2">
      <c r="B2851" s="34"/>
    </row>
    <row r="2852" spans="2:2">
      <c r="B2852" s="34"/>
    </row>
    <row r="2853" spans="2:2">
      <c r="B2853" s="34"/>
    </row>
    <row r="2854" spans="2:2">
      <c r="B2854" s="34"/>
    </row>
    <row r="2855" spans="2:2">
      <c r="B2855" s="34"/>
    </row>
    <row r="2856" spans="2:2">
      <c r="B2856" s="34"/>
    </row>
    <row r="2857" spans="2:2">
      <c r="B2857" s="34"/>
    </row>
    <row r="2858" spans="2:2">
      <c r="B2858" s="34"/>
    </row>
    <row r="2859" spans="2:2">
      <c r="B2859" s="34"/>
    </row>
    <row r="2860" spans="2:2">
      <c r="B2860" s="34"/>
    </row>
    <row r="2861" spans="2:2">
      <c r="B2861" s="34"/>
    </row>
    <row r="2862" spans="2:2">
      <c r="B2862" s="34"/>
    </row>
    <row r="2863" spans="2:2">
      <c r="B2863" s="34"/>
    </row>
    <row r="2864" spans="2:2">
      <c r="B2864" s="34"/>
    </row>
    <row r="2865" spans="2:2">
      <c r="B2865" s="34"/>
    </row>
    <row r="2866" spans="2:2">
      <c r="B2866" s="34"/>
    </row>
    <row r="2867" spans="2:2">
      <c r="B2867" s="34"/>
    </row>
    <row r="2868" spans="2:2">
      <c r="B2868" s="34"/>
    </row>
    <row r="2869" spans="2:2">
      <c r="B2869" s="34"/>
    </row>
    <row r="2870" spans="2:2">
      <c r="B2870" s="34"/>
    </row>
    <row r="2871" spans="2:2">
      <c r="B2871" s="34"/>
    </row>
    <row r="2872" spans="2:2">
      <c r="B2872" s="34"/>
    </row>
    <row r="2873" spans="2:2">
      <c r="B2873" s="34"/>
    </row>
    <row r="2874" spans="2:2">
      <c r="B2874" s="34"/>
    </row>
    <row r="2875" spans="2:2">
      <c r="B2875" s="34"/>
    </row>
    <row r="2876" spans="2:2">
      <c r="B2876" s="34"/>
    </row>
    <row r="2877" spans="2:2">
      <c r="B2877" s="34"/>
    </row>
    <row r="2878" spans="2:2">
      <c r="B2878" s="34"/>
    </row>
    <row r="2879" spans="2:2">
      <c r="B2879" s="34"/>
    </row>
    <row r="2880" spans="2:2">
      <c r="B2880" s="34"/>
    </row>
    <row r="2881" spans="2:2">
      <c r="B2881" s="34"/>
    </row>
    <row r="2882" spans="2:2">
      <c r="B2882" s="34"/>
    </row>
    <row r="2883" spans="2:2">
      <c r="B2883" s="34"/>
    </row>
    <row r="2884" spans="2:2">
      <c r="B2884" s="34"/>
    </row>
    <row r="2885" spans="2:2">
      <c r="B2885" s="34"/>
    </row>
    <row r="2886" spans="2:2">
      <c r="B2886" s="34"/>
    </row>
    <row r="2887" spans="2:2">
      <c r="B2887" s="34"/>
    </row>
    <row r="2888" spans="2:2">
      <c r="B2888" s="34"/>
    </row>
    <row r="2889" spans="2:2">
      <c r="B2889" s="34"/>
    </row>
    <row r="2890" spans="2:2">
      <c r="B2890" s="34"/>
    </row>
    <row r="2891" spans="2:2">
      <c r="B2891" s="34"/>
    </row>
    <row r="2892" spans="2:2">
      <c r="B2892" s="34"/>
    </row>
    <row r="2893" spans="2:2">
      <c r="B2893" s="34"/>
    </row>
    <row r="2894" spans="2:2">
      <c r="B2894" s="34"/>
    </row>
    <row r="2895" spans="2:2">
      <c r="B2895" s="34"/>
    </row>
    <row r="2896" spans="2:2">
      <c r="B2896" s="34"/>
    </row>
    <row r="2897" spans="2:2">
      <c r="B2897" s="34"/>
    </row>
    <row r="2898" spans="2:2">
      <c r="B2898" s="34"/>
    </row>
    <row r="2899" spans="2:2">
      <c r="B2899" s="34"/>
    </row>
    <row r="2900" spans="2:2">
      <c r="B2900" s="34"/>
    </row>
    <row r="2901" spans="2:2">
      <c r="B2901" s="34"/>
    </row>
    <row r="2902" spans="2:2">
      <c r="B2902" s="34"/>
    </row>
    <row r="2903" spans="2:2">
      <c r="B2903" s="34"/>
    </row>
    <row r="2904" spans="2:2">
      <c r="B2904" s="34"/>
    </row>
    <row r="2905" spans="2:2">
      <c r="B2905" s="34"/>
    </row>
    <row r="2906" spans="2:2">
      <c r="B2906" s="34"/>
    </row>
    <row r="2907" spans="2:2">
      <c r="B2907" s="34"/>
    </row>
    <row r="2908" spans="2:2">
      <c r="B2908" s="34"/>
    </row>
    <row r="2909" spans="2:2">
      <c r="B2909" s="34"/>
    </row>
    <row r="2910" spans="2:2">
      <c r="B2910" s="34"/>
    </row>
    <row r="2911" spans="2:2">
      <c r="B2911" s="34"/>
    </row>
    <row r="2912" spans="2:2">
      <c r="B2912" s="34"/>
    </row>
    <row r="2913" spans="2:2">
      <c r="B2913" s="34"/>
    </row>
    <row r="2914" spans="2:2">
      <c r="B2914" s="34"/>
    </row>
    <row r="2915" spans="2:2">
      <c r="B2915" s="34"/>
    </row>
    <row r="2916" spans="2:2">
      <c r="B2916" s="34"/>
    </row>
    <row r="2917" spans="2:2">
      <c r="B2917" s="34"/>
    </row>
    <row r="2918" spans="2:2">
      <c r="B2918" s="34"/>
    </row>
    <row r="2919" spans="2:2">
      <c r="B2919" s="34"/>
    </row>
    <row r="2920" spans="2:2">
      <c r="B2920" s="34"/>
    </row>
    <row r="2921" spans="2:2">
      <c r="B2921" s="34"/>
    </row>
    <row r="2922" spans="2:2">
      <c r="B2922" s="34"/>
    </row>
    <row r="2923" spans="2:2">
      <c r="B2923" s="34"/>
    </row>
    <row r="2924" spans="2:2">
      <c r="B2924" s="34"/>
    </row>
    <row r="2925" spans="2:2">
      <c r="B2925" s="34"/>
    </row>
    <row r="2926" spans="2:2">
      <c r="B2926" s="34"/>
    </row>
    <row r="2927" spans="2:2">
      <c r="B2927" s="34"/>
    </row>
    <row r="2928" spans="2:2">
      <c r="B2928" s="34"/>
    </row>
    <row r="2929" spans="2:2">
      <c r="B2929" s="34"/>
    </row>
    <row r="2930" spans="2:2">
      <c r="B2930" s="34"/>
    </row>
    <row r="2931" spans="2:2">
      <c r="B2931" s="34"/>
    </row>
    <row r="2932" spans="2:2">
      <c r="B2932" s="34"/>
    </row>
    <row r="2933" spans="2:2">
      <c r="B2933" s="34"/>
    </row>
    <row r="2934" spans="2:2">
      <c r="B2934" s="34"/>
    </row>
    <row r="2935" spans="2:2">
      <c r="B2935" s="34"/>
    </row>
    <row r="2936" spans="2:2">
      <c r="B2936" s="34"/>
    </row>
    <row r="2937" spans="2:2">
      <c r="B2937" s="34"/>
    </row>
    <row r="2938" spans="2:2">
      <c r="B2938" s="34"/>
    </row>
    <row r="2939" spans="2:2">
      <c r="B2939" s="34"/>
    </row>
    <row r="2940" spans="2:2">
      <c r="B2940" s="34"/>
    </row>
    <row r="2941" spans="2:2">
      <c r="B2941" s="34"/>
    </row>
    <row r="2942" spans="2:2">
      <c r="B2942" s="34"/>
    </row>
    <row r="2943" spans="2:2">
      <c r="B2943" s="34"/>
    </row>
    <row r="2944" spans="2:2">
      <c r="B2944" s="34"/>
    </row>
    <row r="2945" spans="2:2">
      <c r="B2945" s="34"/>
    </row>
    <row r="2946" spans="2:2">
      <c r="B2946" s="34"/>
    </row>
    <row r="2947" spans="2:2">
      <c r="B2947" s="34"/>
    </row>
    <row r="2948" spans="2:2">
      <c r="B2948" s="34"/>
    </row>
    <row r="2949" spans="2:2">
      <c r="B2949" s="34"/>
    </row>
    <row r="2950" spans="2:2">
      <c r="B2950" s="34"/>
    </row>
    <row r="2951" spans="2:2">
      <c r="B2951" s="34"/>
    </row>
    <row r="2952" spans="2:2">
      <c r="B2952" s="34"/>
    </row>
    <row r="2953" spans="2:2">
      <c r="B2953" s="34"/>
    </row>
    <row r="2954" spans="2:2">
      <c r="B2954" s="34"/>
    </row>
    <row r="2955" spans="2:2">
      <c r="B2955" s="34"/>
    </row>
    <row r="2956" spans="2:2">
      <c r="B2956" s="34"/>
    </row>
    <row r="2957" spans="2:2">
      <c r="B2957" s="34"/>
    </row>
    <row r="2958" spans="2:2">
      <c r="B2958" s="34"/>
    </row>
    <row r="2959" spans="2:2">
      <c r="B2959" s="34"/>
    </row>
    <row r="2960" spans="2:2">
      <c r="B2960" s="34"/>
    </row>
    <row r="2961" spans="2:2">
      <c r="B2961" s="34"/>
    </row>
    <row r="2962" spans="2:2">
      <c r="B2962" s="34"/>
    </row>
    <row r="2963" spans="2:2">
      <c r="B2963" s="34"/>
    </row>
    <row r="2964" spans="2:2">
      <c r="B2964" s="34"/>
    </row>
    <row r="2965" spans="2:2">
      <c r="B2965" s="34"/>
    </row>
    <row r="2966" spans="2:2">
      <c r="B2966" s="34"/>
    </row>
    <row r="2967" spans="2:2">
      <c r="B2967" s="34"/>
    </row>
    <row r="2968" spans="2:2">
      <c r="B2968" s="34"/>
    </row>
    <row r="2969" spans="2:2">
      <c r="B2969" s="34"/>
    </row>
    <row r="2970" spans="2:2">
      <c r="B2970" s="34"/>
    </row>
    <row r="2971" spans="2:2">
      <c r="B2971" s="34"/>
    </row>
    <row r="2972" spans="2:2">
      <c r="B2972" s="34"/>
    </row>
    <row r="2973" spans="2:2">
      <c r="B2973" s="34"/>
    </row>
    <row r="2974" spans="2:2">
      <c r="B2974" s="34"/>
    </row>
    <row r="2975" spans="2:2">
      <c r="B2975" s="34"/>
    </row>
    <row r="2976" spans="2:2">
      <c r="B2976" s="34"/>
    </row>
    <row r="2977" spans="2:2">
      <c r="B2977" s="34"/>
    </row>
    <row r="2978" spans="2:2">
      <c r="B2978" s="34"/>
    </row>
    <row r="2979" spans="2:2">
      <c r="B2979" s="34"/>
    </row>
    <row r="2980" spans="2:2">
      <c r="B2980" s="34"/>
    </row>
    <row r="2981" spans="2:2">
      <c r="B2981" s="34"/>
    </row>
    <row r="2982" spans="2:2">
      <c r="B2982" s="34"/>
    </row>
    <row r="2983" spans="2:2">
      <c r="B2983" s="34"/>
    </row>
    <row r="2984" spans="2:2">
      <c r="B2984" s="34"/>
    </row>
    <row r="2985" spans="2:2">
      <c r="B2985" s="34"/>
    </row>
    <row r="2986" spans="2:2">
      <c r="B2986" s="34"/>
    </row>
    <row r="2987" spans="2:2">
      <c r="B2987" s="34"/>
    </row>
    <row r="2988" spans="2:2">
      <c r="B2988" s="34"/>
    </row>
    <row r="2989" spans="2:2">
      <c r="B2989" s="34"/>
    </row>
    <row r="2990" spans="2:2">
      <c r="B2990" s="34"/>
    </row>
    <row r="2991" spans="2:2">
      <c r="B2991" s="34"/>
    </row>
    <row r="2992" spans="2:2">
      <c r="B2992" s="34"/>
    </row>
    <row r="2993" spans="2:2">
      <c r="B2993" s="34"/>
    </row>
    <row r="2994" spans="2:2">
      <c r="B2994" s="34"/>
    </row>
    <row r="2995" spans="2:2">
      <c r="B2995" s="34"/>
    </row>
    <row r="2996" spans="2:2">
      <c r="B2996" s="34"/>
    </row>
    <row r="2997" spans="2:2">
      <c r="B2997" s="34"/>
    </row>
    <row r="2998" spans="2:2">
      <c r="B2998" s="34"/>
    </row>
    <row r="2999" spans="2:2">
      <c r="B2999" s="34"/>
    </row>
    <row r="3000" spans="2:2">
      <c r="B3000" s="34"/>
    </row>
    <row r="3001" spans="2:2">
      <c r="B3001" s="34"/>
    </row>
    <row r="3002" spans="2:2">
      <c r="B3002" s="34"/>
    </row>
    <row r="3003" spans="2:2">
      <c r="B3003" s="34"/>
    </row>
    <row r="3004" spans="2:2">
      <c r="B3004" s="34"/>
    </row>
    <row r="3005" spans="2:2">
      <c r="B3005" s="34"/>
    </row>
    <row r="3006" spans="2:2">
      <c r="B3006" s="34"/>
    </row>
    <row r="3007" spans="2:2">
      <c r="B3007" s="34"/>
    </row>
    <row r="3008" spans="2:2">
      <c r="B3008" s="34"/>
    </row>
    <row r="3009" spans="2:2">
      <c r="B3009" s="34"/>
    </row>
    <row r="3010" spans="2:2">
      <c r="B3010" s="34"/>
    </row>
    <row r="3011" spans="2:2">
      <c r="B3011" s="34"/>
    </row>
    <row r="3012" spans="2:2">
      <c r="B3012" s="34"/>
    </row>
    <row r="3013" spans="2:2">
      <c r="B3013" s="34"/>
    </row>
    <row r="3014" spans="2:2">
      <c r="B3014" s="34"/>
    </row>
    <row r="3015" spans="2:2">
      <c r="B3015" s="34"/>
    </row>
    <row r="3016" spans="2:2">
      <c r="B3016" s="34"/>
    </row>
    <row r="3017" spans="2:2">
      <c r="B3017" s="34"/>
    </row>
    <row r="3018" spans="2:2">
      <c r="B3018" s="34"/>
    </row>
    <row r="3019" spans="2:2">
      <c r="B3019" s="34"/>
    </row>
    <row r="3020" spans="2:2">
      <c r="B3020" s="34"/>
    </row>
    <row r="3021" spans="2:2">
      <c r="B3021" s="34"/>
    </row>
    <row r="3022" spans="2:2">
      <c r="B3022" s="34"/>
    </row>
    <row r="3023" spans="2:2">
      <c r="B3023" s="34"/>
    </row>
    <row r="3024" spans="2:2">
      <c r="B3024" s="34"/>
    </row>
    <row r="3025" spans="2:2">
      <c r="B3025" s="34"/>
    </row>
    <row r="3026" spans="2:2">
      <c r="B3026"/>
    </row>
    <row r="3027" spans="2:2">
      <c r="B3027"/>
    </row>
    <row r="3028" spans="2:2">
      <c r="B3028"/>
    </row>
    <row r="3029" spans="2:2">
      <c r="B3029"/>
    </row>
    <row r="3030" spans="2:2">
      <c r="B3030"/>
    </row>
    <row r="3031" spans="2:2">
      <c r="B3031"/>
    </row>
    <row r="3032" spans="2:2">
      <c r="B3032"/>
    </row>
    <row r="3033" spans="2:2">
      <c r="B3033"/>
    </row>
    <row r="3034" spans="2:2">
      <c r="B3034"/>
    </row>
    <row r="3035" spans="2:2">
      <c r="B3035"/>
    </row>
    <row r="3036" spans="2:2">
      <c r="B3036"/>
    </row>
    <row r="3037" spans="2:2">
      <c r="B3037"/>
    </row>
    <row r="3038" spans="2:2">
      <c r="B3038"/>
    </row>
    <row r="3039" spans="2:2">
      <c r="B3039"/>
    </row>
    <row r="3040" spans="2:2">
      <c r="B3040"/>
    </row>
    <row r="3041" spans="2:2">
      <c r="B3041"/>
    </row>
    <row r="3042" spans="2:2">
      <c r="B3042"/>
    </row>
    <row r="3043" spans="2:2">
      <c r="B3043"/>
    </row>
    <row r="3044" spans="2:2">
      <c r="B3044"/>
    </row>
    <row r="3045" spans="2:2">
      <c r="B3045"/>
    </row>
    <row r="3046" spans="2:2">
      <c r="B3046"/>
    </row>
    <row r="3047" spans="2:2">
      <c r="B3047"/>
    </row>
    <row r="3048" spans="2:2">
      <c r="B3048"/>
    </row>
    <row r="3049" spans="2:2">
      <c r="B3049"/>
    </row>
    <row r="3050" spans="2:2">
      <c r="B3050"/>
    </row>
    <row r="3051" spans="2:2">
      <c r="B3051"/>
    </row>
    <row r="3052" spans="2:2">
      <c r="B3052"/>
    </row>
    <row r="3053" spans="2:2">
      <c r="B3053"/>
    </row>
    <row r="3054" spans="2:2">
      <c r="B3054"/>
    </row>
    <row r="3055" spans="2:2">
      <c r="B3055"/>
    </row>
    <row r="3056" spans="2:2">
      <c r="B3056"/>
    </row>
    <row r="3057" spans="2:2">
      <c r="B3057"/>
    </row>
    <row r="3058" spans="2:2">
      <c r="B3058"/>
    </row>
    <row r="3059" spans="2:2">
      <c r="B3059"/>
    </row>
    <row r="3060" spans="2:2">
      <c r="B3060"/>
    </row>
    <row r="3061" spans="2:2">
      <c r="B3061"/>
    </row>
    <row r="3062" spans="2:2">
      <c r="B3062"/>
    </row>
    <row r="3063" spans="2:2">
      <c r="B3063"/>
    </row>
    <row r="3064" spans="2:2">
      <c r="B3064"/>
    </row>
    <row r="3065" spans="2:2">
      <c r="B3065"/>
    </row>
    <row r="3066" spans="2:2">
      <c r="B3066"/>
    </row>
    <row r="3067" spans="2:2">
      <c r="B3067"/>
    </row>
    <row r="3068" spans="2:2">
      <c r="B3068"/>
    </row>
    <row r="3069" spans="2:2">
      <c r="B3069"/>
    </row>
    <row r="3070" spans="2:2">
      <c r="B3070"/>
    </row>
    <row r="3071" spans="2:2">
      <c r="B3071"/>
    </row>
    <row r="3072" spans="2:2">
      <c r="B3072"/>
    </row>
    <row r="3073" spans="2:2">
      <c r="B3073"/>
    </row>
    <row r="3074" spans="2:2">
      <c r="B3074" s="34"/>
    </row>
    <row r="3075" spans="2:2">
      <c r="B3075" s="34"/>
    </row>
    <row r="3076" spans="2:2">
      <c r="B3076" s="34"/>
    </row>
    <row r="3077" spans="2:2">
      <c r="B3077" s="34"/>
    </row>
    <row r="3078" spans="2:2">
      <c r="B3078" s="34"/>
    </row>
    <row r="3079" spans="2:2">
      <c r="B3079" s="34"/>
    </row>
    <row r="3080" spans="2:2">
      <c r="B3080" s="34"/>
    </row>
    <row r="3081" spans="2:2">
      <c r="B3081" s="34"/>
    </row>
    <row r="3082" spans="2:2">
      <c r="B3082" s="34"/>
    </row>
    <row r="3083" spans="2:2">
      <c r="B3083" s="34"/>
    </row>
    <row r="3084" spans="2:2">
      <c r="B3084" s="34"/>
    </row>
    <row r="3085" spans="2:2">
      <c r="B3085" s="34"/>
    </row>
    <row r="3086" spans="2:2">
      <c r="B3086" s="34"/>
    </row>
    <row r="3087" spans="2:2">
      <c r="B3087" s="34"/>
    </row>
    <row r="3088" spans="2:2">
      <c r="B3088" s="34"/>
    </row>
    <row r="3089" spans="2:2">
      <c r="B3089" s="34"/>
    </row>
    <row r="3090" spans="2:2">
      <c r="B3090" s="34"/>
    </row>
    <row r="3091" spans="2:2">
      <c r="B3091" s="34"/>
    </row>
    <row r="3092" spans="2:2">
      <c r="B3092" s="34"/>
    </row>
    <row r="3093" spans="2:2">
      <c r="B3093" s="34"/>
    </row>
    <row r="3094" spans="2:2">
      <c r="B3094" s="34"/>
    </row>
    <row r="3095" spans="2:2">
      <c r="B3095" s="34"/>
    </row>
    <row r="3096" spans="2:2">
      <c r="B3096" s="34"/>
    </row>
    <row r="3097" spans="2:2">
      <c r="B3097" s="34"/>
    </row>
    <row r="3098" spans="2:2">
      <c r="B3098" s="34"/>
    </row>
    <row r="3099" spans="2:2">
      <c r="B3099" s="34"/>
    </row>
    <row r="3100" spans="2:2">
      <c r="B3100" s="34"/>
    </row>
    <row r="3101" spans="2:2">
      <c r="B3101" s="34"/>
    </row>
    <row r="3102" spans="2:2">
      <c r="B3102" s="34"/>
    </row>
    <row r="3103" spans="2:2">
      <c r="B3103" s="34"/>
    </row>
    <row r="3104" spans="2:2">
      <c r="B3104" s="34"/>
    </row>
    <row r="3105" spans="2:2">
      <c r="B3105" s="34"/>
    </row>
    <row r="3106" spans="2:2">
      <c r="B3106" s="34"/>
    </row>
    <row r="3107" spans="2:2">
      <c r="B3107" s="34"/>
    </row>
    <row r="3108" spans="2:2">
      <c r="B3108" s="34"/>
    </row>
    <row r="3109" spans="2:2">
      <c r="B3109" s="34"/>
    </row>
    <row r="3110" spans="2:2">
      <c r="B3110" s="34"/>
    </row>
    <row r="3111" spans="2:2">
      <c r="B3111" s="34"/>
    </row>
    <row r="3112" spans="2:2">
      <c r="B3112" s="34"/>
    </row>
    <row r="3113" spans="2:2">
      <c r="B3113" s="34"/>
    </row>
    <row r="3114" spans="2:2">
      <c r="B3114" s="34"/>
    </row>
    <row r="3115" spans="2:2">
      <c r="B3115" s="34"/>
    </row>
    <row r="3116" spans="2:2">
      <c r="B3116" s="34"/>
    </row>
    <row r="3117" spans="2:2">
      <c r="B3117" s="34"/>
    </row>
    <row r="3118" spans="2:2">
      <c r="B3118" s="34"/>
    </row>
    <row r="3119" spans="2:2">
      <c r="B3119" s="34"/>
    </row>
    <row r="3120" spans="2:2">
      <c r="B3120" s="34"/>
    </row>
    <row r="3121" spans="2:2">
      <c r="B3121" s="34"/>
    </row>
    <row r="3122" spans="2:2">
      <c r="B3122" s="34"/>
    </row>
    <row r="3123" spans="2:2">
      <c r="B3123" s="34"/>
    </row>
    <row r="3124" spans="2:2">
      <c r="B3124" s="34"/>
    </row>
    <row r="3125" spans="2:2">
      <c r="B3125" s="34"/>
    </row>
    <row r="3126" spans="2:2">
      <c r="B3126" s="34"/>
    </row>
    <row r="3127" spans="2:2">
      <c r="B3127" s="34"/>
    </row>
    <row r="3128" spans="2:2">
      <c r="B3128" s="34"/>
    </row>
    <row r="3129" spans="2:2">
      <c r="B3129" s="34"/>
    </row>
    <row r="3130" spans="2:2">
      <c r="B3130" s="34"/>
    </row>
    <row r="3131" spans="2:2">
      <c r="B3131" s="34"/>
    </row>
    <row r="3132" spans="2:2">
      <c r="B3132" s="34"/>
    </row>
    <row r="3133" spans="2:2">
      <c r="B3133" s="34"/>
    </row>
    <row r="3134" spans="2:2">
      <c r="B3134" s="34"/>
    </row>
    <row r="3135" spans="2:2">
      <c r="B3135" s="34"/>
    </row>
    <row r="3136" spans="2:2">
      <c r="B3136" s="34"/>
    </row>
    <row r="3137" spans="2:2">
      <c r="B3137" s="34"/>
    </row>
    <row r="3138" spans="2:2">
      <c r="B3138" s="34"/>
    </row>
    <row r="3139" spans="2:2">
      <c r="B3139" s="34"/>
    </row>
    <row r="3140" spans="2:2">
      <c r="B3140" s="34"/>
    </row>
    <row r="3141" spans="2:2">
      <c r="B3141" s="34"/>
    </row>
    <row r="3142" spans="2:2">
      <c r="B3142" s="34"/>
    </row>
    <row r="3143" spans="2:2">
      <c r="B3143" s="34"/>
    </row>
    <row r="3144" spans="2:2">
      <c r="B3144" s="34"/>
    </row>
    <row r="3145" spans="2:2">
      <c r="B3145" s="34"/>
    </row>
    <row r="3146" spans="2:2">
      <c r="B3146" s="34"/>
    </row>
    <row r="3147" spans="2:2">
      <c r="B3147" s="34"/>
    </row>
    <row r="3148" spans="2:2">
      <c r="B3148" s="34"/>
    </row>
    <row r="3149" spans="2:2">
      <c r="B3149" s="34"/>
    </row>
    <row r="3150" spans="2:2">
      <c r="B3150" s="34"/>
    </row>
    <row r="3151" spans="2:2">
      <c r="B3151" s="34"/>
    </row>
    <row r="3152" spans="2:2">
      <c r="B3152" s="34"/>
    </row>
    <row r="3153" spans="2:2">
      <c r="B3153" s="34"/>
    </row>
    <row r="3154" spans="2:2">
      <c r="B3154" s="34"/>
    </row>
    <row r="3155" spans="2:2">
      <c r="B3155" s="34"/>
    </row>
    <row r="3156" spans="2:2">
      <c r="B3156" s="34"/>
    </row>
    <row r="3157" spans="2:2">
      <c r="B3157" s="34"/>
    </row>
    <row r="3158" spans="2:2">
      <c r="B3158" s="34"/>
    </row>
    <row r="3159" spans="2:2">
      <c r="B3159" s="34"/>
    </row>
    <row r="3160" spans="2:2">
      <c r="B3160" s="34"/>
    </row>
    <row r="3161" spans="2:2">
      <c r="B3161" s="34"/>
    </row>
    <row r="3162" spans="2:2">
      <c r="B3162" s="34"/>
    </row>
    <row r="3163" spans="2:2">
      <c r="B3163" s="34"/>
    </row>
    <row r="3164" spans="2:2">
      <c r="B3164" s="34"/>
    </row>
    <row r="3165" spans="2:2">
      <c r="B3165" s="34"/>
    </row>
    <row r="3166" spans="2:2">
      <c r="B3166" s="34"/>
    </row>
    <row r="3167" spans="2:2">
      <c r="B3167" s="34"/>
    </row>
    <row r="3168" spans="2:2">
      <c r="B3168" s="34"/>
    </row>
    <row r="3169" spans="2:2">
      <c r="B3169" s="34"/>
    </row>
    <row r="3170" spans="2:2">
      <c r="B3170" s="34"/>
    </row>
    <row r="3171" spans="2:2">
      <c r="B3171" s="34"/>
    </row>
    <row r="3172" spans="2:2">
      <c r="B3172" s="34"/>
    </row>
    <row r="3173" spans="2:2">
      <c r="B3173" s="34"/>
    </row>
    <row r="3174" spans="2:2">
      <c r="B3174" s="34"/>
    </row>
    <row r="3175" spans="2:2">
      <c r="B3175" s="34"/>
    </row>
    <row r="3176" spans="2:2">
      <c r="B3176" s="34"/>
    </row>
    <row r="3177" spans="2:2">
      <c r="B3177" s="34"/>
    </row>
    <row r="3178" spans="2:2">
      <c r="B3178" s="34"/>
    </row>
    <row r="3179" spans="2:2">
      <c r="B3179" s="34"/>
    </row>
    <row r="3180" spans="2:2">
      <c r="B3180" s="34"/>
    </row>
    <row r="3181" spans="2:2">
      <c r="B3181" s="34"/>
    </row>
    <row r="3182" spans="2:2">
      <c r="B3182" s="34"/>
    </row>
    <row r="3183" spans="2:2">
      <c r="B3183" s="34"/>
    </row>
    <row r="3184" spans="2:2">
      <c r="B3184" s="34"/>
    </row>
    <row r="3185" spans="2:2">
      <c r="B3185" s="34"/>
    </row>
    <row r="3186" spans="2:2">
      <c r="B3186" s="34"/>
    </row>
    <row r="3187" spans="2:2">
      <c r="B3187" s="34"/>
    </row>
    <row r="3188" spans="2:2">
      <c r="B3188" s="34"/>
    </row>
    <row r="3189" spans="2:2">
      <c r="B3189" s="34"/>
    </row>
    <row r="3190" spans="2:2">
      <c r="B3190" s="34"/>
    </row>
    <row r="3191" spans="2:2">
      <c r="B3191" s="34"/>
    </row>
    <row r="3192" spans="2:2">
      <c r="B3192" s="34"/>
    </row>
    <row r="3193" spans="2:2">
      <c r="B3193" s="34"/>
    </row>
    <row r="3194" spans="2:2">
      <c r="B3194" s="34"/>
    </row>
    <row r="3195" spans="2:2">
      <c r="B3195" s="34"/>
    </row>
    <row r="3196" spans="2:2">
      <c r="B3196" s="34"/>
    </row>
    <row r="3197" spans="2:2">
      <c r="B3197" s="34"/>
    </row>
    <row r="3198" spans="2:2">
      <c r="B3198" s="34"/>
    </row>
    <row r="3199" spans="2:2">
      <c r="B3199" s="34"/>
    </row>
    <row r="3200" spans="2:2">
      <c r="B3200" s="34"/>
    </row>
    <row r="3201" spans="2:2">
      <c r="B3201" s="34"/>
    </row>
    <row r="3202" spans="2:2">
      <c r="B3202" s="34"/>
    </row>
    <row r="3203" spans="2:2">
      <c r="B3203" s="34"/>
    </row>
    <row r="3204" spans="2:2">
      <c r="B3204" s="34"/>
    </row>
    <row r="3205" spans="2:2">
      <c r="B3205" s="34"/>
    </row>
    <row r="3206" spans="2:2">
      <c r="B3206" s="34"/>
    </row>
    <row r="3207" spans="2:2">
      <c r="B3207" s="34"/>
    </row>
    <row r="3208" spans="2:2">
      <c r="B3208" s="34"/>
    </row>
    <row r="3209" spans="2:2">
      <c r="B3209" s="34"/>
    </row>
    <row r="3210" spans="2:2">
      <c r="B3210" s="34"/>
    </row>
    <row r="3211" spans="2:2">
      <c r="B3211" s="34"/>
    </row>
    <row r="3212" spans="2:2">
      <c r="B3212" s="34"/>
    </row>
    <row r="3213" spans="2:2">
      <c r="B3213" s="34"/>
    </row>
    <row r="3214" spans="2:2">
      <c r="B3214" s="34"/>
    </row>
    <row r="3215" spans="2:2">
      <c r="B3215" s="34"/>
    </row>
    <row r="3216" spans="2:2">
      <c r="B3216" s="34"/>
    </row>
    <row r="3217" spans="2:2">
      <c r="B3217" s="34"/>
    </row>
    <row r="3218" spans="2:2">
      <c r="B3218" s="34"/>
    </row>
    <row r="3219" spans="2:2">
      <c r="B3219" s="34"/>
    </row>
    <row r="3220" spans="2:2">
      <c r="B3220" s="34"/>
    </row>
    <row r="3221" spans="2:2">
      <c r="B3221" s="34"/>
    </row>
    <row r="3222" spans="2:2">
      <c r="B3222" s="34"/>
    </row>
    <row r="3223" spans="2:2">
      <c r="B3223" s="34"/>
    </row>
    <row r="3224" spans="2:2">
      <c r="B3224" s="34"/>
    </row>
    <row r="3225" spans="2:2">
      <c r="B3225" s="34"/>
    </row>
    <row r="3226" spans="2:2">
      <c r="B3226" s="34"/>
    </row>
    <row r="3227" spans="2:2">
      <c r="B3227" s="34"/>
    </row>
    <row r="3228" spans="2:2">
      <c r="B3228" s="34"/>
    </row>
    <row r="3229" spans="2:2">
      <c r="B3229" s="34"/>
    </row>
    <row r="3230" spans="2:2">
      <c r="B3230" s="34"/>
    </row>
    <row r="3231" spans="2:2">
      <c r="B3231" s="34"/>
    </row>
    <row r="3232" spans="2:2">
      <c r="B3232" s="34"/>
    </row>
    <row r="3233" spans="2:2">
      <c r="B3233" s="34"/>
    </row>
    <row r="3234" spans="2:2">
      <c r="B3234" s="34"/>
    </row>
    <row r="3235" spans="2:2">
      <c r="B3235" s="34"/>
    </row>
    <row r="3236" spans="2:2">
      <c r="B3236" s="34"/>
    </row>
    <row r="3237" spans="2:2">
      <c r="B3237" s="34"/>
    </row>
    <row r="3238" spans="2:2">
      <c r="B3238" s="34"/>
    </row>
    <row r="3239" spans="2:2">
      <c r="B3239" s="34"/>
    </row>
    <row r="3240" spans="2:2">
      <c r="B3240" s="34"/>
    </row>
    <row r="3241" spans="2:2">
      <c r="B3241" s="34"/>
    </row>
    <row r="3242" spans="2:2">
      <c r="B3242" s="34"/>
    </row>
    <row r="3243" spans="2:2">
      <c r="B3243" s="34"/>
    </row>
    <row r="3244" spans="2:2">
      <c r="B3244" s="34"/>
    </row>
    <row r="3245" spans="2:2">
      <c r="B3245" s="34"/>
    </row>
    <row r="3246" spans="2:2">
      <c r="B3246" s="34"/>
    </row>
    <row r="3247" spans="2:2">
      <c r="B3247" s="34"/>
    </row>
    <row r="3248" spans="2:2">
      <c r="B3248" s="34"/>
    </row>
    <row r="3249" spans="2:2">
      <c r="B3249" s="34"/>
    </row>
    <row r="3250" spans="2:2">
      <c r="B3250" s="34"/>
    </row>
    <row r="3251" spans="2:2">
      <c r="B3251" s="34"/>
    </row>
    <row r="3252" spans="2:2">
      <c r="B3252" s="34"/>
    </row>
    <row r="3253" spans="2:2">
      <c r="B3253" s="34"/>
    </row>
    <row r="3254" spans="2:2">
      <c r="B3254" s="34"/>
    </row>
    <row r="3255" spans="2:2">
      <c r="B3255" s="34"/>
    </row>
    <row r="3256" spans="2:2">
      <c r="B3256" s="34"/>
    </row>
    <row r="3257" spans="2:2">
      <c r="B3257" s="34"/>
    </row>
    <row r="3258" spans="2:2">
      <c r="B3258" s="34"/>
    </row>
    <row r="3259" spans="2:2">
      <c r="B3259" s="34"/>
    </row>
    <row r="3260" spans="2:2">
      <c r="B3260" s="34"/>
    </row>
    <row r="3261" spans="2:2">
      <c r="B3261" s="34"/>
    </row>
    <row r="3262" spans="2:2">
      <c r="B3262" s="34"/>
    </row>
    <row r="3263" spans="2:2">
      <c r="B3263" s="34"/>
    </row>
    <row r="3264" spans="2:2">
      <c r="B3264" s="34"/>
    </row>
    <row r="3265" spans="2:2">
      <c r="B3265" s="34"/>
    </row>
    <row r="3266" spans="2:2">
      <c r="B3266" s="34"/>
    </row>
    <row r="3267" spans="2:2">
      <c r="B3267" s="34"/>
    </row>
    <row r="3268" spans="2:2">
      <c r="B3268" s="34"/>
    </row>
    <row r="3269" spans="2:2">
      <c r="B3269" s="34"/>
    </row>
    <row r="3270" spans="2:2">
      <c r="B3270" s="34"/>
    </row>
    <row r="3271" spans="2:2">
      <c r="B3271" s="34"/>
    </row>
    <row r="3272" spans="2:2">
      <c r="B3272" s="34"/>
    </row>
    <row r="3273" spans="2:2">
      <c r="B3273" s="34"/>
    </row>
    <row r="3274" spans="2:2">
      <c r="B3274" s="34"/>
    </row>
    <row r="3275" spans="2:2">
      <c r="B3275" s="34"/>
    </row>
    <row r="3276" spans="2:2">
      <c r="B3276" s="34"/>
    </row>
    <row r="3277" spans="2:2">
      <c r="B3277" s="34"/>
    </row>
    <row r="3278" spans="2:2">
      <c r="B3278" s="34"/>
    </row>
    <row r="3279" spans="2:2">
      <c r="B3279" s="34"/>
    </row>
    <row r="3280" spans="2:2">
      <c r="B3280" s="34"/>
    </row>
    <row r="3281" spans="2:2">
      <c r="B3281" s="34"/>
    </row>
    <row r="3282" spans="2:2">
      <c r="B3282" s="34"/>
    </row>
    <row r="3283" spans="2:2">
      <c r="B3283" s="34"/>
    </row>
    <row r="3284" spans="2:2">
      <c r="B3284" s="34"/>
    </row>
    <row r="3285" spans="2:2">
      <c r="B3285" s="34"/>
    </row>
    <row r="3286" spans="2:2">
      <c r="B3286" s="34"/>
    </row>
    <row r="3287" spans="2:2">
      <c r="B3287" s="34"/>
    </row>
    <row r="3288" spans="2:2">
      <c r="B3288" s="34"/>
    </row>
    <row r="3289" spans="2:2">
      <c r="B3289" s="34"/>
    </row>
    <row r="3290" spans="2:2">
      <c r="B3290" s="34"/>
    </row>
    <row r="3291" spans="2:2">
      <c r="B3291" s="34"/>
    </row>
    <row r="3292" spans="2:2">
      <c r="B3292" s="34"/>
    </row>
    <row r="3293" spans="2:2">
      <c r="B3293" s="34"/>
    </row>
    <row r="3294" spans="2:2">
      <c r="B3294" s="34"/>
    </row>
    <row r="3295" spans="2:2">
      <c r="B3295" s="34"/>
    </row>
    <row r="3296" spans="2:2">
      <c r="B3296" s="34"/>
    </row>
    <row r="3297" spans="2:2">
      <c r="B3297" s="34"/>
    </row>
    <row r="3298" spans="2:2">
      <c r="B3298" s="34"/>
    </row>
    <row r="3299" spans="2:2">
      <c r="B3299" s="34"/>
    </row>
    <row r="3300" spans="2:2">
      <c r="B3300" s="34"/>
    </row>
    <row r="3301" spans="2:2">
      <c r="B3301" s="34"/>
    </row>
    <row r="3302" spans="2:2">
      <c r="B3302" s="34"/>
    </row>
    <row r="3303" spans="2:2">
      <c r="B3303" s="34"/>
    </row>
    <row r="3304" spans="2:2">
      <c r="B3304" s="34"/>
    </row>
    <row r="3305" spans="2:2">
      <c r="B3305" s="34"/>
    </row>
    <row r="3306" spans="2:2">
      <c r="B3306" s="34"/>
    </row>
    <row r="3307" spans="2:2">
      <c r="B3307" s="34"/>
    </row>
    <row r="3308" spans="2:2">
      <c r="B3308" s="34"/>
    </row>
    <row r="3309" spans="2:2">
      <c r="B3309" s="34"/>
    </row>
    <row r="3310" spans="2:2">
      <c r="B3310" s="34"/>
    </row>
    <row r="3311" spans="2:2">
      <c r="B3311" s="34"/>
    </row>
    <row r="3312" spans="2:2">
      <c r="B3312" s="34"/>
    </row>
    <row r="3313" spans="2:2">
      <c r="B3313" s="34"/>
    </row>
    <row r="3314" spans="2:2">
      <c r="B3314" s="34"/>
    </row>
    <row r="3315" spans="2:2">
      <c r="B3315" s="34"/>
    </row>
    <row r="3316" spans="2:2">
      <c r="B3316" s="34"/>
    </row>
    <row r="3317" spans="2:2">
      <c r="B3317" s="34"/>
    </row>
    <row r="3318" spans="2:2">
      <c r="B3318" s="34"/>
    </row>
    <row r="3319" spans="2:2">
      <c r="B3319" s="34"/>
    </row>
    <row r="3320" spans="2:2">
      <c r="B3320" s="34"/>
    </row>
    <row r="3321" spans="2:2">
      <c r="B3321" s="34"/>
    </row>
    <row r="3322" spans="2:2">
      <c r="B3322" s="34"/>
    </row>
    <row r="3323" spans="2:2">
      <c r="B3323" s="34"/>
    </row>
    <row r="3324" spans="2:2">
      <c r="B3324" s="34"/>
    </row>
    <row r="3325" spans="2:2">
      <c r="B3325" s="34"/>
    </row>
    <row r="3326" spans="2:2">
      <c r="B3326" s="34"/>
    </row>
    <row r="3327" spans="2:2">
      <c r="B3327" s="34"/>
    </row>
    <row r="3328" spans="2:2">
      <c r="B3328" s="34"/>
    </row>
    <row r="3329" spans="2:2">
      <c r="B3329" s="34"/>
    </row>
    <row r="3330" spans="2:2">
      <c r="B3330" s="34"/>
    </row>
    <row r="3331" spans="2:2">
      <c r="B3331" s="34"/>
    </row>
    <row r="3332" spans="2:2">
      <c r="B3332" s="34"/>
    </row>
    <row r="3333" spans="2:2">
      <c r="B3333" s="34"/>
    </row>
    <row r="3334" spans="2:2">
      <c r="B3334" s="34"/>
    </row>
    <row r="3335" spans="2:2">
      <c r="B3335" s="34"/>
    </row>
    <row r="3336" spans="2:2">
      <c r="B3336" s="34"/>
    </row>
    <row r="3337" spans="2:2">
      <c r="B3337" s="34"/>
    </row>
    <row r="3338" spans="2:2">
      <c r="B3338" s="34"/>
    </row>
    <row r="3339" spans="2:2">
      <c r="B3339" s="34"/>
    </row>
    <row r="3340" spans="2:2">
      <c r="B3340" s="34"/>
    </row>
    <row r="3341" spans="2:2">
      <c r="B3341" s="34"/>
    </row>
    <row r="3342" spans="2:2">
      <c r="B3342" s="34"/>
    </row>
    <row r="3343" spans="2:2">
      <c r="B3343" s="34"/>
    </row>
    <row r="3344" spans="2:2">
      <c r="B3344" s="34"/>
    </row>
    <row r="3345" spans="2:2">
      <c r="B3345" s="34"/>
    </row>
    <row r="3346" spans="2:2">
      <c r="B3346" s="34"/>
    </row>
    <row r="3347" spans="2:2">
      <c r="B3347" s="34"/>
    </row>
    <row r="3348" spans="2:2">
      <c r="B3348" s="34"/>
    </row>
    <row r="3349" spans="2:2">
      <c r="B3349" s="34"/>
    </row>
    <row r="3350" spans="2:2">
      <c r="B3350" s="34"/>
    </row>
    <row r="3351" spans="2:2">
      <c r="B3351" s="34"/>
    </row>
    <row r="3352" spans="2:2">
      <c r="B3352" s="34"/>
    </row>
    <row r="3353" spans="2:2">
      <c r="B3353" s="34"/>
    </row>
    <row r="3354" spans="2:2">
      <c r="B3354" s="34"/>
    </row>
    <row r="3355" spans="2:2">
      <c r="B3355" s="34"/>
    </row>
    <row r="3356" spans="2:2">
      <c r="B3356" s="34"/>
    </row>
    <row r="3357" spans="2:2">
      <c r="B3357" s="34"/>
    </row>
    <row r="3358" spans="2:2">
      <c r="B3358" s="34"/>
    </row>
    <row r="3359" spans="2:2">
      <c r="B3359" s="34"/>
    </row>
    <row r="3360" spans="2:2">
      <c r="B3360" s="34"/>
    </row>
    <row r="3361" spans="2:2">
      <c r="B3361" s="34"/>
    </row>
    <row r="3362" spans="2:2">
      <c r="B3362" s="34"/>
    </row>
    <row r="3363" spans="2:2">
      <c r="B3363" s="34"/>
    </row>
    <row r="3364" spans="2:2">
      <c r="B3364" s="34"/>
    </row>
    <row r="3365" spans="2:2">
      <c r="B3365" s="34"/>
    </row>
    <row r="3366" spans="2:2">
      <c r="B3366" s="34"/>
    </row>
    <row r="3367" spans="2:2">
      <c r="B3367" s="34"/>
    </row>
    <row r="3368" spans="2:2">
      <c r="B3368" s="34"/>
    </row>
    <row r="3369" spans="2:2">
      <c r="B3369" s="34"/>
    </row>
    <row r="3370" spans="2:2">
      <c r="B3370" s="34"/>
    </row>
    <row r="3371" spans="2:2">
      <c r="B3371" s="34"/>
    </row>
    <row r="3372" spans="2:2">
      <c r="B3372" s="34"/>
    </row>
    <row r="3373" spans="2:2">
      <c r="B3373" s="34"/>
    </row>
    <row r="3374" spans="2:2">
      <c r="B3374" s="34"/>
    </row>
    <row r="3375" spans="2:2">
      <c r="B3375" s="34"/>
    </row>
    <row r="3376" spans="2:2">
      <c r="B3376" s="34"/>
    </row>
    <row r="3377" spans="2:2">
      <c r="B3377" s="34"/>
    </row>
    <row r="3378" spans="2:2">
      <c r="B3378" s="34"/>
    </row>
    <row r="3379" spans="2:2">
      <c r="B3379" s="34"/>
    </row>
    <row r="3380" spans="2:2">
      <c r="B3380" s="34"/>
    </row>
    <row r="3381" spans="2:2">
      <c r="B3381" s="34"/>
    </row>
    <row r="3382" spans="2:2">
      <c r="B3382" s="34"/>
    </row>
    <row r="3383" spans="2:2">
      <c r="B3383" s="34"/>
    </row>
    <row r="3384" spans="2:2">
      <c r="B3384" s="34"/>
    </row>
    <row r="3385" spans="2:2">
      <c r="B3385" s="34"/>
    </row>
    <row r="3386" spans="2:2">
      <c r="B3386" s="34"/>
    </row>
    <row r="3387" spans="2:2">
      <c r="B3387" s="34"/>
    </row>
    <row r="3388" spans="2:2">
      <c r="B3388" s="34"/>
    </row>
    <row r="3389" spans="2:2">
      <c r="B3389" s="34"/>
    </row>
    <row r="3390" spans="2:2">
      <c r="B3390" s="34"/>
    </row>
    <row r="3391" spans="2:2">
      <c r="B3391" s="34"/>
    </row>
    <row r="3392" spans="2:2">
      <c r="B3392" s="34"/>
    </row>
    <row r="3393" spans="2:2">
      <c r="B3393" s="34"/>
    </row>
    <row r="3394" spans="2:2">
      <c r="B3394" s="34"/>
    </row>
    <row r="3395" spans="2:2">
      <c r="B3395" s="34"/>
    </row>
    <row r="3396" spans="2:2">
      <c r="B3396" s="34"/>
    </row>
    <row r="3397" spans="2:2">
      <c r="B3397" s="34"/>
    </row>
    <row r="3398" spans="2:2">
      <c r="B3398" s="34"/>
    </row>
    <row r="3399" spans="2:2">
      <c r="B3399" s="34"/>
    </row>
    <row r="3400" spans="2:2">
      <c r="B3400" s="34"/>
    </row>
    <row r="3401" spans="2:2">
      <c r="B3401" s="34"/>
    </row>
    <row r="3402" spans="2:2">
      <c r="B3402" s="34"/>
    </row>
    <row r="3403" spans="2:2">
      <c r="B3403" s="34"/>
    </row>
    <row r="3404" spans="2:2">
      <c r="B3404" s="34"/>
    </row>
    <row r="3405" spans="2:2">
      <c r="B3405" s="34"/>
    </row>
    <row r="3406" spans="2:2">
      <c r="B3406" s="34"/>
    </row>
    <row r="3407" spans="2:2">
      <c r="B3407" s="34"/>
    </row>
    <row r="3408" spans="2:2">
      <c r="B3408" s="34"/>
    </row>
    <row r="3409" spans="2:2">
      <c r="B3409" s="34"/>
    </row>
    <row r="3410" spans="2:2">
      <c r="B3410" s="34"/>
    </row>
    <row r="3411" spans="2:2">
      <c r="B3411" s="34"/>
    </row>
    <row r="3412" spans="2:2">
      <c r="B3412" s="34"/>
    </row>
    <row r="3413" spans="2:2">
      <c r="B3413" s="34"/>
    </row>
    <row r="3414" spans="2:2">
      <c r="B3414" s="34"/>
    </row>
    <row r="3415" spans="2:2">
      <c r="B3415" s="34"/>
    </row>
    <row r="3416" spans="2:2">
      <c r="B3416" s="34"/>
    </row>
    <row r="3417" spans="2:2">
      <c r="B3417" s="34"/>
    </row>
    <row r="3418" spans="2:2">
      <c r="B3418" s="34"/>
    </row>
    <row r="3419" spans="2:2">
      <c r="B3419" s="34"/>
    </row>
    <row r="3420" spans="2:2">
      <c r="B3420" s="34"/>
    </row>
    <row r="3421" spans="2:2">
      <c r="B3421" s="34"/>
    </row>
    <row r="3422" spans="2:2">
      <c r="B3422" s="34"/>
    </row>
    <row r="3423" spans="2:2">
      <c r="B3423" s="34"/>
    </row>
    <row r="3424" spans="2:2">
      <c r="B3424" s="34"/>
    </row>
    <row r="3425" spans="2:2">
      <c r="B3425" s="34"/>
    </row>
    <row r="3426" spans="2:2">
      <c r="B3426" s="34"/>
    </row>
    <row r="3427" spans="2:2">
      <c r="B3427" s="34"/>
    </row>
    <row r="3428" spans="2:2">
      <c r="B3428" s="34"/>
    </row>
    <row r="3429" spans="2:2">
      <c r="B3429" s="34"/>
    </row>
    <row r="3430" spans="2:2">
      <c r="B3430" s="34"/>
    </row>
    <row r="3431" spans="2:2">
      <c r="B3431" s="34"/>
    </row>
    <row r="3432" spans="2:2">
      <c r="B3432" s="34"/>
    </row>
    <row r="3433" spans="2:2">
      <c r="B3433" s="34"/>
    </row>
    <row r="3434" spans="2:2">
      <c r="B3434"/>
    </row>
    <row r="3435" spans="2:2">
      <c r="B3435"/>
    </row>
    <row r="3436" spans="2:2">
      <c r="B3436"/>
    </row>
    <row r="3437" spans="2:2">
      <c r="B3437"/>
    </row>
    <row r="3438" spans="2:2">
      <c r="B3438"/>
    </row>
    <row r="3439" spans="2:2">
      <c r="B3439"/>
    </row>
    <row r="3440" spans="2:2">
      <c r="B3440"/>
    </row>
    <row r="3441" spans="2:2">
      <c r="B3441"/>
    </row>
    <row r="3442" spans="2:2">
      <c r="B3442"/>
    </row>
    <row r="3443" spans="2:2">
      <c r="B3443"/>
    </row>
    <row r="3444" spans="2:2">
      <c r="B3444"/>
    </row>
    <row r="3445" spans="2:2">
      <c r="B3445"/>
    </row>
    <row r="3446" spans="2:2">
      <c r="B3446"/>
    </row>
    <row r="3447" spans="2:2">
      <c r="B3447"/>
    </row>
    <row r="3448" spans="2:2">
      <c r="B3448"/>
    </row>
    <row r="3449" spans="2:2">
      <c r="B3449"/>
    </row>
    <row r="3450" spans="2:2">
      <c r="B3450"/>
    </row>
    <row r="3451" spans="2:2">
      <c r="B3451"/>
    </row>
    <row r="3452" spans="2:2">
      <c r="B3452"/>
    </row>
    <row r="3453" spans="2:2">
      <c r="B3453"/>
    </row>
    <row r="3454" spans="2:2">
      <c r="B3454"/>
    </row>
    <row r="3455" spans="2:2">
      <c r="B3455"/>
    </row>
    <row r="3456" spans="2:2">
      <c r="B3456"/>
    </row>
    <row r="3457" spans="2:2">
      <c r="B3457"/>
    </row>
  </sheetData>
  <sheetProtection sort="0" autoFilter="0" pivotTables="0"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W76"/>
  <sheetViews>
    <sheetView showGridLines="0" workbookViewId="0"/>
  </sheetViews>
  <sheetFormatPr defaultRowHeight="12.75"/>
  <cols>
    <col min="1" max="3" width="24.7109375" customWidth="1"/>
    <col min="13" max="13" width="41.42578125" customWidth="1"/>
    <col min="16" max="16" width="23.7109375" customWidth="1"/>
  </cols>
  <sheetData>
    <row r="3" spans="1:23" ht="27">
      <c r="A3" s="20" t="s">
        <v>34</v>
      </c>
    </row>
    <row r="4" spans="1:23" ht="18">
      <c r="A4" s="21" t="s">
        <v>35</v>
      </c>
    </row>
    <row r="5" spans="1:23" ht="15.75">
      <c r="A5" s="22" t="s">
        <v>22</v>
      </c>
      <c r="B5" s="23" t="s">
        <v>30</v>
      </c>
      <c r="C5" s="26" t="s">
        <v>33</v>
      </c>
      <c r="L5" s="28"/>
      <c r="M5" s="31" t="s">
        <v>55</v>
      </c>
      <c r="O5" s="28"/>
      <c r="P5" s="28"/>
      <c r="Q5" s="28"/>
      <c r="R5" s="28"/>
      <c r="S5" s="28"/>
      <c r="T5" s="28"/>
      <c r="U5" s="28"/>
      <c r="V5" s="28"/>
      <c r="W5" s="28"/>
    </row>
    <row r="6" spans="1:23">
      <c r="A6" s="27" t="str">
        <f>Event</f>
        <v>Average Event</v>
      </c>
      <c r="B6" t="str">
        <f>category</f>
        <v>A1</v>
      </c>
      <c r="C6" s="19">
        <v>1</v>
      </c>
      <c r="L6" s="28"/>
      <c r="M6" s="30" t="s">
        <v>45</v>
      </c>
      <c r="O6" s="28"/>
      <c r="P6" s="28"/>
      <c r="Q6" s="28"/>
      <c r="R6" s="28"/>
      <c r="S6" s="28"/>
      <c r="T6" s="28"/>
      <c r="U6" s="28"/>
      <c r="V6" s="28"/>
      <c r="W6" s="28"/>
    </row>
    <row r="7" spans="1:23" ht="15.75">
      <c r="A7" s="22" t="s">
        <v>22</v>
      </c>
      <c r="B7" s="23" t="s">
        <v>30</v>
      </c>
      <c r="C7" s="26" t="s">
        <v>33</v>
      </c>
      <c r="L7" s="28"/>
      <c r="M7" s="30" t="s">
        <v>53</v>
      </c>
      <c r="O7" s="28"/>
      <c r="P7" s="28"/>
      <c r="Q7" s="28"/>
      <c r="R7" s="28"/>
      <c r="S7" s="28"/>
      <c r="T7" s="28"/>
      <c r="U7" s="28"/>
      <c r="V7" s="28"/>
      <c r="W7" s="28"/>
    </row>
    <row r="8" spans="1:23">
      <c r="A8" s="27" t="str">
        <f>Event</f>
        <v>Average Event</v>
      </c>
      <c r="B8" t="str">
        <f>category</f>
        <v>A1</v>
      </c>
      <c r="C8" s="19">
        <v>2</v>
      </c>
      <c r="L8" s="28"/>
      <c r="M8" s="30" t="s">
        <v>54</v>
      </c>
      <c r="O8" s="28"/>
      <c r="P8" s="28"/>
      <c r="Q8" s="28"/>
      <c r="R8" s="28"/>
      <c r="S8" s="28"/>
      <c r="T8" s="28"/>
      <c r="U8" s="28"/>
      <c r="V8" s="28"/>
      <c r="W8" s="28"/>
    </row>
    <row r="9" spans="1:23" ht="15.75">
      <c r="A9" s="22" t="s">
        <v>22</v>
      </c>
      <c r="B9" s="23" t="s">
        <v>30</v>
      </c>
      <c r="C9" s="26" t="s">
        <v>33</v>
      </c>
      <c r="L9" s="28"/>
      <c r="M9" s="30" t="s">
        <v>51</v>
      </c>
      <c r="O9" s="28"/>
      <c r="P9" s="28"/>
      <c r="Q9" s="28"/>
      <c r="R9" s="28"/>
      <c r="S9" s="28"/>
      <c r="T9" s="28"/>
      <c r="U9" s="28"/>
      <c r="V9" s="28"/>
      <c r="W9" s="28"/>
    </row>
    <row r="10" spans="1:23">
      <c r="A10" s="27" t="str">
        <f>Event</f>
        <v>Average Event</v>
      </c>
      <c r="B10" t="str">
        <f>category</f>
        <v>A1</v>
      </c>
      <c r="C10" s="19">
        <v>3</v>
      </c>
      <c r="L10" s="28"/>
      <c r="M10" s="30" t="s">
        <v>49</v>
      </c>
      <c r="O10" s="28"/>
      <c r="P10" s="28"/>
      <c r="Q10" s="28"/>
      <c r="R10" s="28"/>
      <c r="S10" s="28"/>
      <c r="T10" s="28"/>
      <c r="U10" s="28"/>
      <c r="V10" s="28"/>
      <c r="W10" s="28"/>
    </row>
    <row r="11" spans="1:23" ht="15.75">
      <c r="A11" s="22" t="s">
        <v>22</v>
      </c>
      <c r="B11" s="23" t="s">
        <v>30</v>
      </c>
      <c r="C11" s="26" t="s">
        <v>33</v>
      </c>
      <c r="L11" s="28"/>
      <c r="M11" s="30" t="s">
        <v>48</v>
      </c>
      <c r="O11" s="28"/>
      <c r="P11" s="28"/>
      <c r="Q11" s="28"/>
      <c r="R11" s="28"/>
      <c r="S11" s="28"/>
      <c r="T11" s="28"/>
      <c r="U11" s="28"/>
      <c r="V11" s="28"/>
      <c r="W11" s="28"/>
    </row>
    <row r="12" spans="1:23">
      <c r="A12" s="27" t="str">
        <f>Event</f>
        <v>Average Event</v>
      </c>
      <c r="B12" t="str">
        <f>category</f>
        <v>A1</v>
      </c>
      <c r="C12" s="19">
        <v>4</v>
      </c>
      <c r="L12" s="28"/>
      <c r="M12" s="30" t="s">
        <v>50</v>
      </c>
      <c r="O12" s="28"/>
      <c r="P12" s="28"/>
      <c r="Q12" s="28"/>
      <c r="R12" s="28"/>
      <c r="S12" s="28"/>
      <c r="T12" s="28"/>
      <c r="U12" s="28"/>
      <c r="V12" s="28"/>
      <c r="W12" s="28"/>
    </row>
    <row r="13" spans="1:23" ht="15.75">
      <c r="A13" s="22" t="s">
        <v>22</v>
      </c>
      <c r="B13" s="23" t="s">
        <v>30</v>
      </c>
      <c r="C13" s="26" t="s">
        <v>33</v>
      </c>
      <c r="L13" s="28"/>
      <c r="M13" s="30"/>
      <c r="O13" s="28"/>
      <c r="P13" s="28"/>
      <c r="Q13" s="28"/>
      <c r="R13" s="28"/>
      <c r="S13" s="28"/>
      <c r="T13" s="28"/>
      <c r="U13" s="28"/>
      <c r="V13" s="28"/>
      <c r="W13" s="28"/>
    </row>
    <row r="14" spans="1:23">
      <c r="A14" s="27" t="str">
        <f>Event</f>
        <v>Average Event</v>
      </c>
      <c r="B14" t="str">
        <f>category</f>
        <v>A1</v>
      </c>
      <c r="C14" s="19">
        <v>5</v>
      </c>
      <c r="L14" s="28"/>
      <c r="M14" s="30"/>
      <c r="O14" s="28"/>
      <c r="P14" s="28"/>
      <c r="Q14" s="28"/>
      <c r="R14" s="28"/>
      <c r="S14" s="28"/>
      <c r="T14" s="28"/>
      <c r="U14" s="28"/>
      <c r="V14" s="28"/>
      <c r="W14" s="28"/>
    </row>
    <row r="15" spans="1:23" ht="15.75">
      <c r="A15" s="22" t="s">
        <v>22</v>
      </c>
      <c r="B15" s="23" t="s">
        <v>30</v>
      </c>
      <c r="C15" s="26" t="s">
        <v>33</v>
      </c>
      <c r="L15" s="28"/>
      <c r="M15" s="30"/>
      <c r="O15" s="28"/>
      <c r="P15" s="28"/>
      <c r="Q15" s="28"/>
      <c r="R15" s="28"/>
      <c r="S15" s="28"/>
      <c r="T15" s="28"/>
      <c r="U15" s="28"/>
      <c r="V15" s="28"/>
      <c r="W15" s="28"/>
    </row>
    <row r="16" spans="1:23">
      <c r="A16" s="27" t="str">
        <f>Event</f>
        <v>Average Event</v>
      </c>
      <c r="B16" t="str">
        <f>category</f>
        <v>A1</v>
      </c>
      <c r="C16" s="19">
        <v>6</v>
      </c>
      <c r="L16" s="28"/>
      <c r="M16" s="30"/>
      <c r="O16" s="28"/>
      <c r="P16" s="28"/>
      <c r="Q16" s="28"/>
      <c r="R16" s="28"/>
      <c r="S16" s="28"/>
      <c r="T16" s="28"/>
      <c r="U16" s="28"/>
      <c r="V16" s="28"/>
      <c r="W16" s="28"/>
    </row>
    <row r="17" spans="1:23" ht="15.75">
      <c r="A17" s="22" t="s">
        <v>22</v>
      </c>
      <c r="B17" s="23" t="s">
        <v>30</v>
      </c>
      <c r="C17" s="26" t="s">
        <v>33</v>
      </c>
      <c r="L17" s="28"/>
      <c r="M17" s="30"/>
      <c r="O17" s="28"/>
      <c r="P17" s="28"/>
      <c r="Q17" s="28"/>
      <c r="R17" s="28"/>
      <c r="S17" s="28"/>
      <c r="T17" s="28"/>
      <c r="U17" s="28"/>
      <c r="V17" s="28"/>
      <c r="W17" s="28"/>
    </row>
    <row r="18" spans="1:23">
      <c r="A18" s="27" t="str">
        <f>Event</f>
        <v>Average Event</v>
      </c>
      <c r="B18" t="str">
        <f>category</f>
        <v>A1</v>
      </c>
      <c r="C18" s="19">
        <v>7</v>
      </c>
      <c r="L18" s="28"/>
      <c r="M18" s="30"/>
      <c r="O18" s="28"/>
      <c r="P18" s="28"/>
      <c r="Q18" s="28"/>
      <c r="R18" s="28"/>
      <c r="S18" s="28"/>
      <c r="T18" s="28"/>
      <c r="U18" s="28"/>
      <c r="V18" s="28"/>
      <c r="W18" s="28"/>
    </row>
    <row r="19" spans="1:23" ht="15.75">
      <c r="A19" s="22" t="s">
        <v>22</v>
      </c>
      <c r="B19" s="23" t="s">
        <v>30</v>
      </c>
      <c r="C19" s="26" t="s">
        <v>33</v>
      </c>
      <c r="L19" s="28"/>
      <c r="M19" s="30"/>
      <c r="O19" s="28"/>
      <c r="P19" s="28"/>
      <c r="Q19" s="28"/>
      <c r="R19" s="28"/>
      <c r="S19" s="28"/>
      <c r="T19" s="28"/>
      <c r="U19" s="28"/>
      <c r="V19" s="28"/>
      <c r="W19" s="28"/>
    </row>
    <row r="20" spans="1:23">
      <c r="A20" s="27" t="str">
        <f>Event</f>
        <v>Average Event</v>
      </c>
      <c r="B20" t="str">
        <f>category</f>
        <v>A1</v>
      </c>
      <c r="C20" s="19">
        <v>8</v>
      </c>
      <c r="L20" s="28"/>
      <c r="M20" s="30"/>
      <c r="O20" s="28"/>
      <c r="P20" s="28"/>
      <c r="Q20" s="28"/>
      <c r="R20" s="28"/>
      <c r="S20" s="28"/>
      <c r="T20" s="28"/>
      <c r="U20" s="28"/>
      <c r="V20" s="28"/>
      <c r="W20" s="28"/>
    </row>
    <row r="21" spans="1:23" ht="15.75">
      <c r="A21" s="22" t="s">
        <v>22</v>
      </c>
      <c r="B21" s="23" t="s">
        <v>30</v>
      </c>
      <c r="C21" s="26" t="s">
        <v>33</v>
      </c>
      <c r="L21" s="28"/>
      <c r="M21" s="30"/>
      <c r="O21" s="28"/>
      <c r="P21" s="28"/>
      <c r="Q21" s="28"/>
      <c r="R21" s="28"/>
      <c r="S21" s="28"/>
      <c r="T21" s="28"/>
      <c r="U21" s="28"/>
      <c r="V21" s="28"/>
      <c r="W21" s="28"/>
    </row>
    <row r="22" spans="1:23">
      <c r="A22" s="27" t="str">
        <f>Event</f>
        <v>Average Event</v>
      </c>
      <c r="B22" t="str">
        <f>category</f>
        <v>A1</v>
      </c>
      <c r="C22" s="19">
        <v>9</v>
      </c>
      <c r="L22" s="28"/>
      <c r="M22" s="30"/>
      <c r="O22" s="28"/>
      <c r="P22" s="28"/>
      <c r="Q22" s="28"/>
      <c r="R22" s="28"/>
      <c r="S22" s="28"/>
      <c r="T22" s="28"/>
      <c r="U22" s="28"/>
      <c r="V22" s="28"/>
      <c r="W22" s="28"/>
    </row>
    <row r="23" spans="1:23" ht="15.75">
      <c r="A23" s="22" t="s">
        <v>22</v>
      </c>
      <c r="B23" s="23" t="s">
        <v>30</v>
      </c>
      <c r="C23" s="26" t="s">
        <v>33</v>
      </c>
      <c r="L23" s="28"/>
      <c r="M23" s="30"/>
      <c r="O23" s="28"/>
      <c r="P23" s="28"/>
      <c r="Q23" s="28"/>
      <c r="R23" s="28"/>
      <c r="S23" s="28"/>
      <c r="T23" s="28"/>
      <c r="U23" s="28"/>
      <c r="V23" s="28"/>
      <c r="W23" s="28"/>
    </row>
    <row r="24" spans="1:23">
      <c r="A24" s="27" t="str">
        <f>Event</f>
        <v>Average Event</v>
      </c>
      <c r="B24" t="str">
        <f>category</f>
        <v>A1</v>
      </c>
      <c r="C24" s="19">
        <v>10</v>
      </c>
      <c r="L24" s="28"/>
      <c r="M24" s="30"/>
      <c r="O24" s="28"/>
      <c r="P24" s="28"/>
      <c r="Q24" s="28"/>
      <c r="R24" s="28"/>
      <c r="S24" s="28"/>
      <c r="T24" s="28"/>
      <c r="U24" s="28"/>
      <c r="V24" s="28"/>
      <c r="W24" s="28"/>
    </row>
    <row r="25" spans="1:23" ht="15.75">
      <c r="A25" s="22" t="s">
        <v>22</v>
      </c>
      <c r="B25" s="23" t="s">
        <v>30</v>
      </c>
      <c r="C25" s="26" t="s">
        <v>33</v>
      </c>
      <c r="L25" s="28"/>
      <c r="M25" s="30"/>
      <c r="O25" s="28"/>
      <c r="P25" s="28"/>
      <c r="Q25" s="28"/>
      <c r="R25" s="28"/>
      <c r="S25" s="28"/>
      <c r="T25" s="28"/>
      <c r="U25" s="28"/>
      <c r="V25" s="28"/>
      <c r="W25" s="28"/>
    </row>
    <row r="26" spans="1:23">
      <c r="A26" s="27" t="str">
        <f>Event</f>
        <v>Average Event</v>
      </c>
      <c r="B26" t="str">
        <f>category</f>
        <v>A1</v>
      </c>
      <c r="C26" s="19">
        <v>11</v>
      </c>
      <c r="M26" s="30"/>
      <c r="O26" s="28"/>
      <c r="P26" s="28"/>
      <c r="Q26" s="28"/>
      <c r="R26" s="28"/>
      <c r="S26" s="28"/>
      <c r="T26" s="28"/>
      <c r="U26" s="28"/>
      <c r="V26" s="28"/>
      <c r="W26" s="28"/>
    </row>
    <row r="27" spans="1:23" ht="15.75">
      <c r="A27" s="22" t="s">
        <v>22</v>
      </c>
      <c r="B27" s="23" t="s">
        <v>30</v>
      </c>
      <c r="C27" s="26" t="s">
        <v>33</v>
      </c>
      <c r="M27" s="30"/>
      <c r="O27" s="28"/>
      <c r="P27" s="28"/>
      <c r="Q27" s="28"/>
      <c r="R27" s="28"/>
      <c r="S27" s="28"/>
      <c r="T27" s="28"/>
      <c r="U27" s="28"/>
      <c r="V27" s="28"/>
      <c r="W27" s="28"/>
    </row>
    <row r="28" spans="1:23">
      <c r="A28" s="27" t="str">
        <f>Event</f>
        <v>Average Event</v>
      </c>
      <c r="B28" t="str">
        <f>category</f>
        <v>A1</v>
      </c>
      <c r="C28" s="19">
        <v>12</v>
      </c>
      <c r="M28" s="30"/>
      <c r="O28" s="28"/>
      <c r="P28" s="28"/>
      <c r="Q28" s="28"/>
      <c r="R28" s="28"/>
      <c r="S28" s="28"/>
      <c r="T28" s="28"/>
      <c r="U28" s="28"/>
      <c r="V28" s="28"/>
      <c r="W28" s="28"/>
    </row>
    <row r="29" spans="1:23" ht="15.75">
      <c r="A29" s="22" t="s">
        <v>22</v>
      </c>
      <c r="B29" s="23" t="s">
        <v>30</v>
      </c>
      <c r="C29" s="26" t="s">
        <v>33</v>
      </c>
      <c r="M29" s="30"/>
      <c r="O29" s="28"/>
      <c r="P29" s="28"/>
      <c r="Q29" s="28"/>
      <c r="R29" s="28"/>
      <c r="S29" s="28"/>
      <c r="T29" s="28"/>
      <c r="U29" s="28"/>
      <c r="V29" s="28"/>
      <c r="W29" s="28"/>
    </row>
    <row r="30" spans="1:23">
      <c r="A30" s="27" t="str">
        <f>Event</f>
        <v>Average Event</v>
      </c>
      <c r="B30" t="str">
        <f>category</f>
        <v>A1</v>
      </c>
      <c r="C30" s="19">
        <v>13</v>
      </c>
      <c r="M30" s="30"/>
      <c r="O30" s="28"/>
      <c r="P30" s="28"/>
      <c r="Q30" s="28"/>
      <c r="R30" s="28"/>
      <c r="S30" s="28"/>
      <c r="T30" s="28"/>
      <c r="U30" s="28"/>
      <c r="V30" s="28"/>
      <c r="W30" s="28"/>
    </row>
    <row r="31" spans="1:23" ht="15.75">
      <c r="A31" s="22" t="s">
        <v>22</v>
      </c>
      <c r="B31" s="23" t="s">
        <v>30</v>
      </c>
      <c r="C31" s="26" t="s">
        <v>33</v>
      </c>
      <c r="M31" s="30"/>
      <c r="O31" s="28"/>
      <c r="P31" s="28"/>
      <c r="Q31" s="28"/>
      <c r="R31" s="28"/>
      <c r="S31" s="28"/>
      <c r="T31" s="28"/>
      <c r="U31" s="28"/>
      <c r="V31" s="28"/>
      <c r="W31" s="28"/>
    </row>
    <row r="32" spans="1:23">
      <c r="A32" s="27" t="str">
        <f>Event</f>
        <v>Average Event</v>
      </c>
      <c r="B32" t="str">
        <f>category</f>
        <v>A1</v>
      </c>
      <c r="C32" s="19">
        <v>14</v>
      </c>
      <c r="M32" s="30"/>
      <c r="O32" s="28"/>
      <c r="P32" s="28"/>
      <c r="Q32" s="28"/>
      <c r="R32" s="28"/>
      <c r="S32" s="28"/>
      <c r="T32" s="28"/>
      <c r="U32" s="28"/>
      <c r="V32" s="28"/>
      <c r="W32" s="28"/>
    </row>
    <row r="33" spans="1:23" ht="15.75">
      <c r="A33" s="22" t="s">
        <v>22</v>
      </c>
      <c r="B33" s="23" t="s">
        <v>30</v>
      </c>
      <c r="C33" s="26" t="s">
        <v>33</v>
      </c>
      <c r="M33" s="30"/>
      <c r="O33" s="28"/>
      <c r="P33" s="28"/>
      <c r="Q33" s="28"/>
      <c r="R33" s="28"/>
      <c r="S33" s="28"/>
      <c r="T33" s="28"/>
      <c r="U33" s="28"/>
      <c r="V33" s="28"/>
      <c r="W33" s="28"/>
    </row>
    <row r="34" spans="1:23">
      <c r="A34" s="27" t="str">
        <f>Event</f>
        <v>Average Event</v>
      </c>
      <c r="B34" t="str">
        <f>category</f>
        <v>A1</v>
      </c>
      <c r="C34" s="19">
        <v>15</v>
      </c>
      <c r="M34" s="30"/>
      <c r="O34" s="28"/>
      <c r="P34" s="28"/>
      <c r="Q34" s="28"/>
      <c r="R34" s="28"/>
      <c r="S34" s="28"/>
      <c r="T34" s="28"/>
      <c r="U34" s="28"/>
      <c r="V34" s="28"/>
      <c r="W34" s="28"/>
    </row>
    <row r="35" spans="1:23" ht="15.75">
      <c r="A35" s="22" t="s">
        <v>22</v>
      </c>
      <c r="B35" s="23" t="s">
        <v>30</v>
      </c>
      <c r="C35" s="26" t="s">
        <v>33</v>
      </c>
      <c r="M35" s="30"/>
      <c r="O35" s="28"/>
      <c r="P35" s="28"/>
      <c r="Q35" s="28"/>
      <c r="R35" s="28"/>
      <c r="S35" s="28"/>
      <c r="T35" s="28"/>
      <c r="U35" s="28"/>
      <c r="V35" s="28"/>
      <c r="W35" s="28"/>
    </row>
    <row r="36" spans="1:23">
      <c r="A36" s="27" t="str">
        <f>Event</f>
        <v>Average Event</v>
      </c>
      <c r="B36" t="str">
        <f>category</f>
        <v>A1</v>
      </c>
      <c r="C36" s="19">
        <v>16</v>
      </c>
      <c r="M36" s="30"/>
      <c r="O36" s="28"/>
      <c r="P36" s="28"/>
      <c r="Q36" s="28"/>
      <c r="R36" s="28"/>
      <c r="S36" s="28"/>
      <c r="T36" s="28"/>
      <c r="U36" s="28"/>
      <c r="V36" s="28"/>
      <c r="W36" s="28"/>
    </row>
    <row r="37" spans="1:23" ht="15.75">
      <c r="A37" s="22" t="s">
        <v>22</v>
      </c>
      <c r="B37" s="23" t="s">
        <v>30</v>
      </c>
      <c r="C37" s="26" t="s">
        <v>33</v>
      </c>
      <c r="M37" s="30"/>
      <c r="O37" s="28"/>
      <c r="P37" s="28"/>
      <c r="Q37" s="28"/>
      <c r="R37" s="28"/>
      <c r="S37" s="28"/>
      <c r="T37" s="28"/>
      <c r="U37" s="28"/>
      <c r="V37" s="28"/>
      <c r="W37" s="28"/>
    </row>
    <row r="38" spans="1:23">
      <c r="A38" s="27" t="str">
        <f>Event</f>
        <v>Average Event</v>
      </c>
      <c r="B38" t="str">
        <f>category</f>
        <v>A1</v>
      </c>
      <c r="C38" s="19">
        <v>17</v>
      </c>
      <c r="M38" s="30"/>
      <c r="O38" s="28"/>
      <c r="P38" s="28"/>
      <c r="Q38" s="28"/>
      <c r="R38" s="28"/>
      <c r="S38" s="28"/>
      <c r="T38" s="28"/>
      <c r="U38" s="28"/>
      <c r="V38" s="28"/>
      <c r="W38" s="28"/>
    </row>
    <row r="39" spans="1:23" ht="15.75">
      <c r="A39" s="22" t="s">
        <v>22</v>
      </c>
      <c r="B39" s="23" t="s">
        <v>30</v>
      </c>
      <c r="C39" s="26" t="s">
        <v>33</v>
      </c>
      <c r="M39" s="30"/>
      <c r="O39" s="28"/>
      <c r="P39" s="28"/>
      <c r="Q39" s="28"/>
      <c r="R39" s="28"/>
      <c r="S39" s="28"/>
      <c r="T39" s="28"/>
      <c r="U39" s="28"/>
      <c r="V39" s="28"/>
      <c r="W39" s="28"/>
    </row>
    <row r="40" spans="1:23">
      <c r="A40" s="27" t="str">
        <f>Event</f>
        <v>Average Event</v>
      </c>
      <c r="B40" t="str">
        <f>category</f>
        <v>A1</v>
      </c>
      <c r="C40" s="19">
        <v>18</v>
      </c>
      <c r="M40" s="30"/>
      <c r="O40" s="28"/>
      <c r="P40" s="28"/>
      <c r="Q40" s="28"/>
      <c r="R40" s="28"/>
      <c r="S40" s="28"/>
      <c r="T40" s="28"/>
      <c r="U40" s="28"/>
      <c r="V40" s="28"/>
      <c r="W40" s="28"/>
    </row>
    <row r="41" spans="1:23" ht="15.75">
      <c r="A41" s="22" t="s">
        <v>22</v>
      </c>
      <c r="B41" s="23" t="s">
        <v>30</v>
      </c>
      <c r="C41" s="26" t="s">
        <v>33</v>
      </c>
      <c r="M41" s="30"/>
      <c r="O41" s="28"/>
      <c r="P41" s="28"/>
      <c r="Q41" s="28"/>
      <c r="R41" s="28"/>
      <c r="S41" s="28"/>
      <c r="T41" s="28"/>
      <c r="U41" s="28"/>
      <c r="V41" s="28"/>
      <c r="W41" s="28"/>
    </row>
    <row r="42" spans="1:23">
      <c r="A42" s="27" t="str">
        <f>Event</f>
        <v>Average Event</v>
      </c>
      <c r="B42" t="str">
        <f>category</f>
        <v>A1</v>
      </c>
      <c r="C42" s="19">
        <v>19</v>
      </c>
      <c r="M42" s="30"/>
      <c r="O42" s="28"/>
      <c r="P42" s="28"/>
      <c r="Q42" s="28"/>
      <c r="R42" s="28"/>
      <c r="S42" s="28"/>
      <c r="T42" s="28"/>
      <c r="U42" s="28"/>
      <c r="V42" s="28"/>
      <c r="W42" s="28"/>
    </row>
    <row r="43" spans="1:23" ht="15.75">
      <c r="A43" s="22" t="s">
        <v>22</v>
      </c>
      <c r="B43" s="23" t="s">
        <v>30</v>
      </c>
      <c r="C43" s="26" t="s">
        <v>33</v>
      </c>
      <c r="M43" s="30"/>
      <c r="O43" s="28"/>
      <c r="P43" s="28"/>
      <c r="Q43" s="28"/>
      <c r="R43" s="28"/>
      <c r="S43" s="28"/>
      <c r="T43" s="28"/>
      <c r="U43" s="28"/>
      <c r="V43" s="28"/>
      <c r="W43" s="28"/>
    </row>
    <row r="44" spans="1:23">
      <c r="A44" s="27" t="str">
        <f>Event</f>
        <v>Average Event</v>
      </c>
      <c r="B44" t="str">
        <f>category</f>
        <v>A1</v>
      </c>
      <c r="C44" s="19">
        <v>20</v>
      </c>
      <c r="M44" s="30"/>
      <c r="O44" s="28"/>
      <c r="P44" s="28"/>
      <c r="Q44" s="28"/>
      <c r="R44" s="28"/>
      <c r="S44" s="28"/>
      <c r="T44" s="28"/>
      <c r="U44" s="28"/>
      <c r="V44" s="28"/>
      <c r="W44" s="28"/>
    </row>
    <row r="45" spans="1:23" ht="15.75">
      <c r="A45" s="22" t="s">
        <v>22</v>
      </c>
      <c r="B45" s="23" t="s">
        <v>30</v>
      </c>
      <c r="C45" s="26" t="s">
        <v>33</v>
      </c>
      <c r="M45" s="30"/>
      <c r="O45" s="28"/>
      <c r="P45" s="28"/>
      <c r="Q45" s="28"/>
      <c r="R45" s="28"/>
      <c r="S45" s="28"/>
      <c r="T45" s="28"/>
      <c r="U45" s="28"/>
      <c r="V45" s="28"/>
      <c r="W45" s="28"/>
    </row>
    <row r="46" spans="1:23">
      <c r="A46" s="27" t="str">
        <f>Event</f>
        <v>Average Event</v>
      </c>
      <c r="B46" t="str">
        <f>category</f>
        <v>A1</v>
      </c>
      <c r="C46" s="19">
        <v>21</v>
      </c>
      <c r="L46" s="28"/>
      <c r="M46" s="30"/>
    </row>
    <row r="47" spans="1:23" ht="15.75">
      <c r="A47" s="22" t="s">
        <v>22</v>
      </c>
      <c r="B47" s="23" t="s">
        <v>30</v>
      </c>
      <c r="C47" s="26" t="s">
        <v>33</v>
      </c>
      <c r="L47" s="28"/>
      <c r="M47" s="28"/>
    </row>
    <row r="48" spans="1:23">
      <c r="A48" s="27" t="str">
        <f>Event</f>
        <v>Average Event</v>
      </c>
      <c r="B48" t="str">
        <f>category</f>
        <v>A1</v>
      </c>
      <c r="C48" s="19">
        <v>22</v>
      </c>
      <c r="L48" s="28"/>
      <c r="M48" s="29" t="s">
        <v>56</v>
      </c>
    </row>
    <row r="49" spans="1:13" ht="15.75">
      <c r="A49" s="22" t="s">
        <v>22</v>
      </c>
      <c r="B49" s="23" t="s">
        <v>30</v>
      </c>
      <c r="C49" s="26" t="s">
        <v>33</v>
      </c>
      <c r="L49" s="28"/>
      <c r="M49" s="32" t="s">
        <v>31</v>
      </c>
    </row>
    <row r="50" spans="1:13">
      <c r="A50" s="27" t="str">
        <f>Event</f>
        <v>Average Event</v>
      </c>
      <c r="B50" t="str">
        <f>category</f>
        <v>A1</v>
      </c>
      <c r="C50" s="19">
        <v>23</v>
      </c>
      <c r="L50" s="28"/>
      <c r="M50" s="33">
        <v>39993</v>
      </c>
    </row>
    <row r="51" spans="1:13" ht="15.75">
      <c r="A51" s="22" t="s">
        <v>22</v>
      </c>
      <c r="B51" s="23" t="s">
        <v>30</v>
      </c>
      <c r="C51" s="26" t="s">
        <v>33</v>
      </c>
      <c r="L51" s="28"/>
      <c r="M51" s="33">
        <v>39994</v>
      </c>
    </row>
    <row r="52" spans="1:13">
      <c r="A52" s="27" t="str">
        <f>Event</f>
        <v>Average Event</v>
      </c>
      <c r="B52" t="str">
        <f>category</f>
        <v>A1</v>
      </c>
      <c r="C52" s="19">
        <v>24</v>
      </c>
      <c r="L52" s="28"/>
      <c r="M52" s="33">
        <v>40007</v>
      </c>
    </row>
    <row r="53" spans="1:13">
      <c r="L53" s="28"/>
      <c r="M53" s="33">
        <v>40008</v>
      </c>
    </row>
    <row r="54" spans="1:13">
      <c r="L54" s="28"/>
      <c r="M54" s="33">
        <v>40010</v>
      </c>
    </row>
    <row r="55" spans="1:13">
      <c r="L55" s="28"/>
      <c r="M55" s="33">
        <v>40015</v>
      </c>
    </row>
    <row r="56" spans="1:13">
      <c r="L56" s="28"/>
      <c r="M56" s="33">
        <v>40021</v>
      </c>
    </row>
    <row r="57" spans="1:13">
      <c r="L57" s="28"/>
      <c r="M57" s="33">
        <v>40035</v>
      </c>
    </row>
    <row r="58" spans="1:13">
      <c r="L58" s="28"/>
      <c r="M58" s="33">
        <v>40036</v>
      </c>
    </row>
    <row r="59" spans="1:13">
      <c r="M59" s="33">
        <v>40043</v>
      </c>
    </row>
    <row r="60" spans="1:13">
      <c r="M60" s="33">
        <v>40052</v>
      </c>
    </row>
    <row r="61" spans="1:13">
      <c r="M61" s="33">
        <v>40053</v>
      </c>
    </row>
    <row r="62" spans="1:13">
      <c r="M62" s="33">
        <v>40058</v>
      </c>
    </row>
    <row r="63" spans="1:13">
      <c r="M63" s="33">
        <v>40066</v>
      </c>
    </row>
    <row r="64" spans="1:13">
      <c r="M64" s="33">
        <v>40067</v>
      </c>
    </row>
    <row r="65" spans="12:13">
      <c r="M65" s="33"/>
    </row>
    <row r="66" spans="12:13">
      <c r="M66" s="33"/>
    </row>
    <row r="67" spans="12:13">
      <c r="M67" s="33"/>
    </row>
    <row r="68" spans="12:13">
      <c r="M68" s="33"/>
    </row>
    <row r="69" spans="12:13">
      <c r="M69" s="33"/>
    </row>
    <row r="70" spans="12:13">
      <c r="M70" s="33"/>
    </row>
    <row r="71" spans="12:13">
      <c r="M71" s="33"/>
    </row>
    <row r="72" spans="12:13">
      <c r="M72" s="33"/>
    </row>
    <row r="73" spans="12:13">
      <c r="M73" s="33"/>
    </row>
    <row r="74" spans="12:13">
      <c r="L74" s="28"/>
      <c r="M74" s="28"/>
    </row>
    <row r="75" spans="12:13">
      <c r="L75" s="28"/>
      <c r="M75" s="28"/>
    </row>
    <row r="76" spans="12:13">
      <c r="L76" s="28" t="s">
        <v>40</v>
      </c>
      <c r="M76" s="28" t="str">
        <f>IF(Typeofresults="Aggregate", "(MW)", "(kW)")</f>
        <v>(kW)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36</vt:i4>
      </vt:variant>
    </vt:vector>
  </HeadingPairs>
  <TitlesOfParts>
    <vt:vector size="39" baseType="lpstr">
      <vt:lpstr>Inputs-Results</vt:lpstr>
      <vt:lpstr>Ex-Post Impact Tables DATA</vt:lpstr>
      <vt:lpstr>Lookup</vt:lpstr>
      <vt:lpstr>acctsemployed</vt:lpstr>
      <vt:lpstr>category</vt:lpstr>
      <vt:lpstr>categorylist</vt:lpstr>
      <vt:lpstr>criteria1</vt:lpstr>
      <vt:lpstr>criteria10</vt:lpstr>
      <vt:lpstr>criteria11</vt:lpstr>
      <vt:lpstr>criteria12</vt:lpstr>
      <vt:lpstr>criteria13</vt:lpstr>
      <vt:lpstr>criteria14</vt:lpstr>
      <vt:lpstr>criteria15</vt:lpstr>
      <vt:lpstr>criteria16</vt:lpstr>
      <vt:lpstr>criteria17</vt:lpstr>
      <vt:lpstr>criteria18</vt:lpstr>
      <vt:lpstr>criteria19</vt:lpstr>
      <vt:lpstr>criteria2</vt:lpstr>
      <vt:lpstr>criteria20</vt:lpstr>
      <vt:lpstr>criteria21</vt:lpstr>
      <vt:lpstr>criteria22</vt:lpstr>
      <vt:lpstr>criteria23</vt:lpstr>
      <vt:lpstr>criteria24</vt:lpstr>
      <vt:lpstr>criteria3</vt:lpstr>
      <vt:lpstr>criteria4</vt:lpstr>
      <vt:lpstr>criteria5</vt:lpstr>
      <vt:lpstr>criteria6</vt:lpstr>
      <vt:lpstr>criteria7</vt:lpstr>
      <vt:lpstr>criteria8</vt:lpstr>
      <vt:lpstr>criteria9</vt:lpstr>
      <vt:lpstr>criteriadaily</vt:lpstr>
      <vt:lpstr>DATA</vt:lpstr>
      <vt:lpstr>DayType</vt:lpstr>
      <vt:lpstr>Event</vt:lpstr>
      <vt:lpstr>eventlist</vt:lpstr>
      <vt:lpstr>totalaccts</vt:lpstr>
      <vt:lpstr>Typeofresults</vt:lpstr>
      <vt:lpstr>units</vt:lpstr>
      <vt:lpstr>YearType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 Mercurio</dc:creator>
  <cp:lastModifiedBy>Zach Mayer</cp:lastModifiedBy>
  <dcterms:created xsi:type="dcterms:W3CDTF">2008-11-16T20:58:28Z</dcterms:created>
  <dcterms:modified xsi:type="dcterms:W3CDTF">2010-03-31T17:51:32Z</dcterms:modified>
</cp:coreProperties>
</file>