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CE\DBP 2014\Models\Ex Post Protocol Tables\"/>
    </mc:Choice>
  </mc:AlternateContent>
  <bookViews>
    <workbookView xWindow="0" yWindow="75" windowWidth="19035" windowHeight="11760"/>
  </bookViews>
  <sheets>
    <sheet name="Table" sheetId="4" r:id="rId1"/>
    <sheet name="Lookups" sheetId="2" state="hidden" r:id="rId2"/>
    <sheet name="Data" sheetId="1" state="hidden" r:id="rId3"/>
  </sheets>
  <definedNames>
    <definedName name="_xlnm._FilterDatabase" localSheetId="2" hidden="1">Data!$A$1:$FS$5149</definedName>
    <definedName name="Bid">Lookups!$D$8</definedName>
    <definedName name="Called">Lookups!$S$40</definedName>
    <definedName name="_xlnm.Criteria">Lookups!$B$3:$F$4</definedName>
    <definedName name="data">Data!$A$1:$FS$10000</definedName>
    <definedName name="date">Table!$B$5</definedName>
    <definedName name="date_list">Lookups!$K$4:$K$16</definedName>
    <definedName name="dual_enrol_list">Lookups!$O$4:$O$6</definedName>
    <definedName name="Enrolled">Lookups!$D$6</definedName>
    <definedName name="ind_list">Lookups!$L$4:$L$12</definedName>
    <definedName name="lca">Table!$B$8</definedName>
    <definedName name="lca_list">Lookups!$M$4:$M$12</definedName>
    <definedName name="_xlnm.Print_Area" localSheetId="0">Table!$A$2:$N$36</definedName>
    <definedName name="Result_type">Table!$B$4</definedName>
    <definedName name="Result_type_list">Lookups!$J$4:$J$5</definedName>
    <definedName name="Size">Table!$B$9</definedName>
    <definedName name="Size_list">Lookups!$N$4:$N$7</definedName>
    <definedName name="table_for_PGE_CBP_expost_private" localSheetId="2">Data!$A$1:$FS$2773</definedName>
    <definedName name="Two_way_tab_flag">Lookups!$D$7</definedName>
  </definedNames>
  <calcPr calcId="152511"/>
</workbook>
</file>

<file path=xl/calcChain.xml><?xml version="1.0" encoding="utf-8"?>
<calcChain xmlns="http://schemas.openxmlformats.org/spreadsheetml/2006/main">
  <c r="S18" i="2" l="1"/>
  <c r="S40" i="2" l="1"/>
  <c r="S19" i="2" l="1"/>
  <c r="J3" i="4" l="1"/>
  <c r="F23" i="2"/>
  <c r="F22" i="2"/>
  <c r="F21" i="2"/>
  <c r="F20" i="2"/>
  <c r="F19" i="2"/>
  <c r="F18" i="2"/>
  <c r="H32" i="4" l="1"/>
  <c r="G32" i="4"/>
  <c r="G5" i="4"/>
  <c r="D7" i="2" l="1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32" i="2"/>
  <c r="F17" i="2" l="1"/>
  <c r="F16" i="2"/>
  <c r="F15" i="2"/>
  <c r="F14" i="2"/>
  <c r="F13" i="2"/>
  <c r="F12" i="2"/>
  <c r="F11" i="2"/>
  <c r="F32" i="4"/>
  <c r="G32" i="2" l="1"/>
  <c r="A33" i="2"/>
  <c r="E4" i="2"/>
  <c r="D4" i="2"/>
  <c r="B4" i="2"/>
  <c r="A1" i="4" s="1"/>
  <c r="J32" i="4"/>
  <c r="J6" i="4"/>
  <c r="H5" i="4"/>
  <c r="F5" i="4"/>
  <c r="D8" i="2" l="1"/>
  <c r="G3" i="4"/>
  <c r="D6" i="2"/>
  <c r="G2" i="4"/>
  <c r="M33" i="2"/>
  <c r="G33" i="2"/>
  <c r="M32" i="2"/>
  <c r="L33" i="2"/>
  <c r="E33" i="2"/>
  <c r="H33" i="2"/>
  <c r="I33" i="2"/>
  <c r="J33" i="2"/>
  <c r="F33" i="2"/>
  <c r="D33" i="2"/>
  <c r="K33" i="2"/>
  <c r="L32" i="2"/>
  <c r="D32" i="2"/>
  <c r="E32" i="2"/>
  <c r="H32" i="2"/>
  <c r="I32" i="2"/>
  <c r="J32" i="2"/>
  <c r="F32" i="2"/>
  <c r="K32" i="2"/>
  <c r="A34" i="2"/>
  <c r="N31" i="4" l="1"/>
  <c r="H31" i="4"/>
  <c r="K30" i="4"/>
  <c r="N29" i="4"/>
  <c r="K28" i="4"/>
  <c r="N27" i="4"/>
  <c r="K26" i="4"/>
  <c r="H25" i="4"/>
  <c r="L25" i="4" s="1"/>
  <c r="N23" i="4"/>
  <c r="K22" i="4"/>
  <c r="H21" i="4"/>
  <c r="N19" i="4"/>
  <c r="K18" i="4"/>
  <c r="H17" i="4"/>
  <c r="H15" i="4"/>
  <c r="N13" i="4"/>
  <c r="N11" i="4"/>
  <c r="K10" i="4"/>
  <c r="H9" i="4"/>
  <c r="L9" i="4" s="1"/>
  <c r="M31" i="4"/>
  <c r="F31" i="4"/>
  <c r="J30" i="4"/>
  <c r="M29" i="4"/>
  <c r="F29" i="4"/>
  <c r="J28" i="4"/>
  <c r="M27" i="4"/>
  <c r="F27" i="4"/>
  <c r="J26" i="4"/>
  <c r="M25" i="4"/>
  <c r="F25" i="4"/>
  <c r="G25" i="4" s="1"/>
  <c r="J24" i="4"/>
  <c r="M23" i="4"/>
  <c r="F23" i="4"/>
  <c r="J22" i="4"/>
  <c r="M21" i="4"/>
  <c r="F21" i="4"/>
  <c r="J20" i="4"/>
  <c r="M19" i="4"/>
  <c r="F19" i="4"/>
  <c r="J18" i="4"/>
  <c r="M17" i="4"/>
  <c r="F17" i="4"/>
  <c r="G17" i="4" s="1"/>
  <c r="J16" i="4"/>
  <c r="M15" i="4"/>
  <c r="F15" i="4"/>
  <c r="J14" i="4"/>
  <c r="M13" i="4"/>
  <c r="F13" i="4"/>
  <c r="J12" i="4"/>
  <c r="M11" i="4"/>
  <c r="F11" i="4"/>
  <c r="J10" i="4"/>
  <c r="M9" i="4"/>
  <c r="F9" i="4"/>
  <c r="J8" i="4"/>
  <c r="K31" i="4"/>
  <c r="N30" i="4"/>
  <c r="H30" i="4"/>
  <c r="L30" i="4" s="1"/>
  <c r="K29" i="4"/>
  <c r="N28" i="4"/>
  <c r="H28" i="4"/>
  <c r="K27" i="4"/>
  <c r="N26" i="4"/>
  <c r="H26" i="4"/>
  <c r="L26" i="4" s="1"/>
  <c r="K25" i="4"/>
  <c r="N24" i="4"/>
  <c r="H24" i="4"/>
  <c r="K23" i="4"/>
  <c r="N22" i="4"/>
  <c r="H22" i="4"/>
  <c r="K21" i="4"/>
  <c r="N20" i="4"/>
  <c r="H20" i="4"/>
  <c r="K19" i="4"/>
  <c r="H18" i="4"/>
  <c r="L18" i="4" s="1"/>
  <c r="N16" i="4"/>
  <c r="K15" i="4"/>
  <c r="H14" i="4"/>
  <c r="N12" i="4"/>
  <c r="K11" i="4"/>
  <c r="H10" i="4"/>
  <c r="N8" i="4"/>
  <c r="J31" i="4"/>
  <c r="M30" i="4"/>
  <c r="F30" i="4"/>
  <c r="J29" i="4"/>
  <c r="M28" i="4"/>
  <c r="F28" i="4"/>
  <c r="J27" i="4"/>
  <c r="M26" i="4"/>
  <c r="F26" i="4"/>
  <c r="G26" i="4" s="1"/>
  <c r="J25" i="4"/>
  <c r="M24" i="4"/>
  <c r="F24" i="4"/>
  <c r="J23" i="4"/>
  <c r="M22" i="4"/>
  <c r="F22" i="4"/>
  <c r="J21" i="4"/>
  <c r="M20" i="4"/>
  <c r="F20" i="4"/>
  <c r="J19" i="4"/>
  <c r="M18" i="4"/>
  <c r="F18" i="4"/>
  <c r="J17" i="4"/>
  <c r="M16" i="4"/>
  <c r="F16" i="4"/>
  <c r="J15" i="4"/>
  <c r="M14" i="4"/>
  <c r="F14" i="4"/>
  <c r="J13" i="4"/>
  <c r="M12" i="4"/>
  <c r="F12" i="4"/>
  <c r="J11" i="4"/>
  <c r="M10" i="4"/>
  <c r="F10" i="4"/>
  <c r="G10" i="4" s="1"/>
  <c r="J9" i="4"/>
  <c r="M8" i="4"/>
  <c r="F8" i="4"/>
  <c r="H29" i="4"/>
  <c r="G29" i="4" s="1"/>
  <c r="H27" i="4"/>
  <c r="G27" i="4" s="1"/>
  <c r="N25" i="4"/>
  <c r="K24" i="4"/>
  <c r="H23" i="4"/>
  <c r="G23" i="4" s="1"/>
  <c r="N21" i="4"/>
  <c r="K20" i="4"/>
  <c r="H19" i="4"/>
  <c r="L19" i="4" s="1"/>
  <c r="N17" i="4"/>
  <c r="K16" i="4"/>
  <c r="N15" i="4"/>
  <c r="K14" i="4"/>
  <c r="H13" i="4"/>
  <c r="G13" i="4" s="1"/>
  <c r="K12" i="4"/>
  <c r="H11" i="4"/>
  <c r="L11" i="4" s="1"/>
  <c r="N9" i="4"/>
  <c r="K8" i="4"/>
  <c r="N18" i="4"/>
  <c r="K17" i="4"/>
  <c r="H16" i="4"/>
  <c r="L16" i="4" s="1"/>
  <c r="N14" i="4"/>
  <c r="K13" i="4"/>
  <c r="H12" i="4"/>
  <c r="G12" i="4" s="1"/>
  <c r="N10" i="4"/>
  <c r="K9" i="4"/>
  <c r="H8" i="4"/>
  <c r="I28" i="4"/>
  <c r="B52" i="2" s="1"/>
  <c r="I26" i="4"/>
  <c r="B50" i="2" s="1"/>
  <c r="I19" i="4"/>
  <c r="B43" i="2" s="1"/>
  <c r="I17" i="4"/>
  <c r="I12" i="4"/>
  <c r="I10" i="4"/>
  <c r="B34" i="2" s="1"/>
  <c r="I30" i="4"/>
  <c r="B54" i="2" s="1"/>
  <c r="G28" i="4"/>
  <c r="I23" i="4"/>
  <c r="B47" i="2" s="1"/>
  <c r="I21" i="4"/>
  <c r="B45" i="2" s="1"/>
  <c r="I16" i="4"/>
  <c r="B40" i="2" s="1"/>
  <c r="I14" i="4"/>
  <c r="G30" i="4"/>
  <c r="I27" i="4"/>
  <c r="I25" i="4"/>
  <c r="B49" i="2" s="1"/>
  <c r="I20" i="4"/>
  <c r="B44" i="2" s="1"/>
  <c r="I18" i="4"/>
  <c r="B42" i="2" s="1"/>
  <c r="I11" i="4"/>
  <c r="B35" i="2" s="1"/>
  <c r="I9" i="4"/>
  <c r="B33" i="2" s="1"/>
  <c r="I31" i="4"/>
  <c r="B55" i="2" s="1"/>
  <c r="I29" i="4"/>
  <c r="I24" i="4"/>
  <c r="I22" i="4"/>
  <c r="G20" i="4"/>
  <c r="G18" i="4"/>
  <c r="I15" i="4"/>
  <c r="B39" i="2" s="1"/>
  <c r="I13" i="4"/>
  <c r="B37" i="2" s="1"/>
  <c r="I8" i="4"/>
  <c r="B32" i="2" s="1"/>
  <c r="L31" i="4"/>
  <c r="B48" i="2"/>
  <c r="L17" i="4"/>
  <c r="L10" i="4"/>
  <c r="B36" i="2"/>
  <c r="B46" i="2"/>
  <c r="B38" i="2"/>
  <c r="B53" i="2"/>
  <c r="L28" i="4"/>
  <c r="B41" i="2"/>
  <c r="B51" i="2"/>
  <c r="A35" i="2"/>
  <c r="L27" i="4" l="1"/>
  <c r="G11" i="4"/>
  <c r="G15" i="4"/>
  <c r="G21" i="4"/>
  <c r="L23" i="4"/>
  <c r="L15" i="4"/>
  <c r="L13" i="4"/>
  <c r="L21" i="4"/>
  <c r="F34" i="4"/>
  <c r="G16" i="4"/>
  <c r="G24" i="4"/>
  <c r="H34" i="4"/>
  <c r="G22" i="4"/>
  <c r="G9" i="4"/>
  <c r="G31" i="4"/>
  <c r="L22" i="4"/>
  <c r="G8" i="4"/>
  <c r="L14" i="4"/>
  <c r="G14" i="4"/>
  <c r="G19" i="4"/>
  <c r="I34" i="4"/>
  <c r="L29" i="4"/>
  <c r="L20" i="4"/>
  <c r="L12" i="4"/>
  <c r="L24" i="4"/>
  <c r="L8" i="4"/>
  <c r="G34" i="2"/>
  <c r="M34" i="2"/>
  <c r="L34" i="2"/>
  <c r="E34" i="2"/>
  <c r="H34" i="2"/>
  <c r="I34" i="2"/>
  <c r="J34" i="2"/>
  <c r="K34" i="2"/>
  <c r="F34" i="2"/>
  <c r="D34" i="2"/>
  <c r="A36" i="2"/>
  <c r="G34" i="4" l="1"/>
  <c r="M35" i="2"/>
  <c r="G35" i="2"/>
  <c r="L35" i="2"/>
  <c r="E35" i="2"/>
  <c r="H35" i="2"/>
  <c r="I35" i="2"/>
  <c r="J35" i="2"/>
  <c r="F35" i="2"/>
  <c r="D35" i="2"/>
  <c r="K35" i="2"/>
  <c r="A37" i="2"/>
  <c r="M36" i="2" l="1"/>
  <c r="G36" i="2"/>
  <c r="L36" i="2"/>
  <c r="E36" i="2"/>
  <c r="H36" i="2"/>
  <c r="D36" i="2"/>
  <c r="I36" i="2"/>
  <c r="J36" i="2"/>
  <c r="K36" i="2"/>
  <c r="F36" i="2"/>
  <c r="A38" i="2"/>
  <c r="M37" i="2" l="1"/>
  <c r="G37" i="2"/>
  <c r="L37" i="2"/>
  <c r="E37" i="2"/>
  <c r="H37" i="2"/>
  <c r="I37" i="2"/>
  <c r="D37" i="2"/>
  <c r="J37" i="2"/>
  <c r="K37" i="2"/>
  <c r="F37" i="2"/>
  <c r="A39" i="2"/>
  <c r="M38" i="2" l="1"/>
  <c r="G38" i="2"/>
  <c r="L38" i="2"/>
  <c r="E38" i="2"/>
  <c r="H38" i="2"/>
  <c r="I38" i="2"/>
  <c r="J38" i="2"/>
  <c r="D38" i="2"/>
  <c r="F38" i="2"/>
  <c r="K38" i="2"/>
  <c r="A40" i="2"/>
  <c r="M39" i="2" l="1"/>
  <c r="G39" i="2"/>
  <c r="L39" i="2"/>
  <c r="H39" i="2"/>
  <c r="I39" i="2"/>
  <c r="J39" i="2"/>
  <c r="K39" i="2"/>
  <c r="E39" i="2"/>
  <c r="D39" i="2"/>
  <c r="F39" i="2"/>
  <c r="A41" i="2"/>
  <c r="M40" i="2" l="1"/>
  <c r="G40" i="2"/>
  <c r="L40" i="2"/>
  <c r="D40" i="2"/>
  <c r="H40" i="2"/>
  <c r="I40" i="2"/>
  <c r="J40" i="2"/>
  <c r="E40" i="2"/>
  <c r="F40" i="2"/>
  <c r="K40" i="2"/>
  <c r="A42" i="2"/>
  <c r="M41" i="2" l="1"/>
  <c r="G41" i="2"/>
  <c r="L41" i="2"/>
  <c r="H41" i="2"/>
  <c r="I41" i="2"/>
  <c r="J41" i="2"/>
  <c r="K41" i="2"/>
  <c r="D41" i="2"/>
  <c r="E41" i="2"/>
  <c r="F41" i="2"/>
  <c r="A43" i="2"/>
  <c r="G42" i="2" l="1"/>
  <c r="M42" i="2"/>
  <c r="L42" i="2"/>
  <c r="H42" i="2"/>
  <c r="I42" i="2"/>
  <c r="J42" i="2"/>
  <c r="E42" i="2"/>
  <c r="D42" i="2"/>
  <c r="F42" i="2"/>
  <c r="K42" i="2"/>
  <c r="A44" i="2"/>
  <c r="M43" i="2" l="1"/>
  <c r="G43" i="2"/>
  <c r="L43" i="2"/>
  <c r="H43" i="2"/>
  <c r="I43" i="2"/>
  <c r="J43" i="2"/>
  <c r="K43" i="2"/>
  <c r="D43" i="2"/>
  <c r="E43" i="2"/>
  <c r="F43" i="2"/>
  <c r="A45" i="2"/>
  <c r="M44" i="2" l="1"/>
  <c r="G44" i="2"/>
  <c r="L44" i="2"/>
  <c r="H44" i="2"/>
  <c r="D44" i="2"/>
  <c r="I44" i="2"/>
  <c r="J44" i="2"/>
  <c r="E44" i="2"/>
  <c r="F44" i="2"/>
  <c r="K44" i="2"/>
  <c r="A46" i="2"/>
  <c r="M45" i="2" l="1"/>
  <c r="G45" i="2"/>
  <c r="L45" i="2"/>
  <c r="H45" i="2"/>
  <c r="I45" i="2"/>
  <c r="D45" i="2"/>
  <c r="J45" i="2"/>
  <c r="K45" i="2"/>
  <c r="E45" i="2"/>
  <c r="F45" i="2"/>
  <c r="A47" i="2"/>
  <c r="M46" i="2" l="1"/>
  <c r="G46" i="2"/>
  <c r="L46" i="2"/>
  <c r="H46" i="2"/>
  <c r="I46" i="2"/>
  <c r="J46" i="2"/>
  <c r="E46" i="2"/>
  <c r="F46" i="2"/>
  <c r="D46" i="2"/>
  <c r="K46" i="2"/>
  <c r="A48" i="2"/>
  <c r="M47" i="2" l="1"/>
  <c r="G47" i="2"/>
  <c r="L47" i="2"/>
  <c r="H47" i="2"/>
  <c r="I47" i="2"/>
  <c r="J47" i="2"/>
  <c r="K47" i="2"/>
  <c r="D47" i="2"/>
  <c r="E47" i="2"/>
  <c r="F47" i="2"/>
  <c r="A49" i="2"/>
  <c r="M48" i="2" l="1"/>
  <c r="G48" i="2"/>
  <c r="L48" i="2"/>
  <c r="D48" i="2"/>
  <c r="H48" i="2"/>
  <c r="I48" i="2"/>
  <c r="J48" i="2"/>
  <c r="E48" i="2"/>
  <c r="F48" i="2"/>
  <c r="K48" i="2"/>
  <c r="A50" i="2"/>
  <c r="M49" i="2" l="1"/>
  <c r="G49" i="2"/>
  <c r="L49" i="2"/>
  <c r="H49" i="2"/>
  <c r="I49" i="2"/>
  <c r="J49" i="2"/>
  <c r="K49" i="2"/>
  <c r="E49" i="2"/>
  <c r="F49" i="2"/>
  <c r="D49" i="2"/>
  <c r="A51" i="2"/>
  <c r="G50" i="2" l="1"/>
  <c r="M50" i="2"/>
  <c r="L50" i="2"/>
  <c r="H50" i="2"/>
  <c r="I50" i="2"/>
  <c r="J50" i="2"/>
  <c r="E50" i="2"/>
  <c r="F50" i="2"/>
  <c r="K50" i="2"/>
  <c r="D50" i="2"/>
  <c r="A52" i="2"/>
  <c r="M51" i="2" l="1"/>
  <c r="G51" i="2"/>
  <c r="L51" i="2"/>
  <c r="H51" i="2"/>
  <c r="I51" i="2"/>
  <c r="J51" i="2"/>
  <c r="K51" i="2"/>
  <c r="E51" i="2"/>
  <c r="F51" i="2"/>
  <c r="D51" i="2"/>
  <c r="A53" i="2"/>
  <c r="M52" i="2" l="1"/>
  <c r="G52" i="2"/>
  <c r="L52" i="2"/>
  <c r="H52" i="2"/>
  <c r="D52" i="2"/>
  <c r="I52" i="2"/>
  <c r="J52" i="2"/>
  <c r="E52" i="2"/>
  <c r="F52" i="2"/>
  <c r="K52" i="2"/>
  <c r="A54" i="2"/>
  <c r="M53" i="2" l="1"/>
  <c r="G53" i="2"/>
  <c r="L53" i="2"/>
  <c r="H53" i="2"/>
  <c r="I53" i="2"/>
  <c r="D53" i="2"/>
  <c r="J53" i="2"/>
  <c r="K53" i="2"/>
  <c r="E53" i="2"/>
  <c r="F53" i="2"/>
  <c r="A55" i="2"/>
  <c r="M54" i="2" l="1"/>
  <c r="G54" i="2"/>
  <c r="M55" i="2"/>
  <c r="G55" i="2"/>
  <c r="L54" i="2"/>
  <c r="H54" i="2"/>
  <c r="I54" i="2"/>
  <c r="D54" i="2"/>
  <c r="E54" i="2"/>
  <c r="F54" i="2"/>
  <c r="J54" i="2"/>
  <c r="K54" i="2"/>
  <c r="L55" i="2"/>
  <c r="L56" i="2" s="1"/>
  <c r="H55" i="2"/>
  <c r="H56" i="2" s="1"/>
  <c r="I55" i="2"/>
  <c r="I56" i="2" s="1"/>
  <c r="J55" i="2"/>
  <c r="D55" i="2"/>
  <c r="K55" i="2"/>
  <c r="E55" i="2"/>
  <c r="F55" i="2"/>
  <c r="K56" i="2" l="1"/>
  <c r="J56" i="2"/>
  <c r="G56" i="2"/>
  <c r="I35" i="4" s="1"/>
  <c r="F56" i="2"/>
  <c r="H35" i="4" s="1"/>
  <c r="E56" i="2"/>
  <c r="G35" i="4" s="1"/>
  <c r="D56" i="2"/>
  <c r="F35" i="4" s="1"/>
  <c r="M56" i="2"/>
  <c r="V22" i="2" l="1"/>
  <c r="R22" i="2"/>
  <c r="U22" i="2"/>
  <c r="T22" i="2"/>
  <c r="S22" i="2"/>
  <c r="H36" i="4"/>
  <c r="N35" i="4"/>
  <c r="J35" i="4"/>
  <c r="M35" i="4"/>
  <c r="K35" i="4"/>
  <c r="L35" i="4"/>
</calcChain>
</file>

<file path=xl/connections.xml><?xml version="1.0" encoding="utf-8"?>
<connections xmlns="http://schemas.openxmlformats.org/spreadsheetml/2006/main">
  <connection id="1" name="table_for_PGE CBP_expost_private" type="6" refreshedVersion="5" deleted="1" background="1" saveData="1">
    <textPr codePage="437" sourceFile="P:\SCE\DBP 2013\Models\PGE\table_for_PGE DBP_expost_private.txt">
      <textFields count="4"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<sst xmlns="http://schemas.openxmlformats.org/spreadsheetml/2006/main" count="1248" uniqueCount="258">
  <si>
    <t>LCA</t>
  </si>
  <si>
    <t>All</t>
  </si>
  <si>
    <t>Typical Event Day</t>
  </si>
  <si>
    <t>Aggregate Impact</t>
  </si>
  <si>
    <t>Hour Ending</t>
  </si>
  <si>
    <t>10th%ile</t>
  </si>
  <si>
    <t>30th%ile</t>
  </si>
  <si>
    <t>50th%ile</t>
  </si>
  <si>
    <t>70th%ile</t>
  </si>
  <si>
    <t>90th%ile</t>
  </si>
  <si>
    <t>DR Program:</t>
  </si>
  <si>
    <t>10th</t>
  </si>
  <si>
    <t>30th</t>
  </si>
  <si>
    <t>50th</t>
  </si>
  <si>
    <t>70th</t>
  </si>
  <si>
    <t>90th</t>
  </si>
  <si>
    <t>Daily</t>
  </si>
  <si>
    <t>n/a</t>
  </si>
  <si>
    <t>Local Capacity Area:</t>
  </si>
  <si>
    <t>Utility:</t>
  </si>
  <si>
    <t>Type of Results:</t>
  </si>
  <si>
    <t>Day Type:</t>
  </si>
  <si>
    <t>PCTILE10_hr1</t>
  </si>
  <si>
    <t>PCTILE10_hr2</t>
  </si>
  <si>
    <t>PCTILE10_hr3</t>
  </si>
  <si>
    <t>PCTILE10_hr4</t>
  </si>
  <si>
    <t>PCTILE10_hr5</t>
  </si>
  <si>
    <t>PCTILE10_hr6</t>
  </si>
  <si>
    <t>PCTILE10_hr7</t>
  </si>
  <si>
    <t>PCTILE10_hr8</t>
  </si>
  <si>
    <t>PCTILE10_hr9</t>
  </si>
  <si>
    <t>PCTILE10_hr10</t>
  </si>
  <si>
    <t>PCTILE10_hr11</t>
  </si>
  <si>
    <t>PCTILE10_hr12</t>
  </si>
  <si>
    <t>PCTILE10_hr13</t>
  </si>
  <si>
    <t>PCTILE10_hr14</t>
  </si>
  <si>
    <t>PCTILE10_hr15</t>
  </si>
  <si>
    <t>PCTILE10_hr16</t>
  </si>
  <si>
    <t>PCTILE10_hr17</t>
  </si>
  <si>
    <t>PCTILE10_hr18</t>
  </si>
  <si>
    <t>PCTILE10_hr19</t>
  </si>
  <si>
    <t>PCTILE10_hr20</t>
  </si>
  <si>
    <t>PCTILE10_hr21</t>
  </si>
  <si>
    <t>PCTILE10_hr22</t>
  </si>
  <si>
    <t>PCTILE10_hr23</t>
  </si>
  <si>
    <t>PCTILE10_hr24</t>
  </si>
  <si>
    <t>PCTILE30_hr1</t>
  </si>
  <si>
    <t>PCTILE30_hr2</t>
  </si>
  <si>
    <t>PCTILE30_hr3</t>
  </si>
  <si>
    <t>PCTILE30_hr4</t>
  </si>
  <si>
    <t>PCTILE30_hr5</t>
  </si>
  <si>
    <t>PCTILE30_hr6</t>
  </si>
  <si>
    <t>PCTILE30_hr7</t>
  </si>
  <si>
    <t>PCTILE30_hr8</t>
  </si>
  <si>
    <t>PCTILE30_hr9</t>
  </si>
  <si>
    <t>PCTILE30_hr10</t>
  </si>
  <si>
    <t>PCTILE30_hr11</t>
  </si>
  <si>
    <t>PCTILE30_hr12</t>
  </si>
  <si>
    <t>PCTILE30_hr13</t>
  </si>
  <si>
    <t>PCTILE30_hr14</t>
  </si>
  <si>
    <t>PCTILE30_hr15</t>
  </si>
  <si>
    <t>PCTILE30_hr16</t>
  </si>
  <si>
    <t>PCTILE30_hr17</t>
  </si>
  <si>
    <t>PCTILE30_hr18</t>
  </si>
  <si>
    <t>PCTILE30_hr19</t>
  </si>
  <si>
    <t>PCTILE30_hr20</t>
  </si>
  <si>
    <t>PCTILE30_hr21</t>
  </si>
  <si>
    <t>PCTILE30_hr22</t>
  </si>
  <si>
    <t>PCTILE30_hr23</t>
  </si>
  <si>
    <t>PCTILE30_hr24</t>
  </si>
  <si>
    <t>PCTILE50_hr1</t>
  </si>
  <si>
    <t>PCTILE50_hr2</t>
  </si>
  <si>
    <t>PCTILE50_hr3</t>
  </si>
  <si>
    <t>PCTILE50_hr4</t>
  </si>
  <si>
    <t>PCTILE50_hr5</t>
  </si>
  <si>
    <t>PCTILE50_hr6</t>
  </si>
  <si>
    <t>PCTILE50_hr7</t>
  </si>
  <si>
    <t>PCTILE50_hr8</t>
  </si>
  <si>
    <t>PCTILE50_hr9</t>
  </si>
  <si>
    <t>PCTILE50_hr10</t>
  </si>
  <si>
    <t>PCTILE50_hr11</t>
  </si>
  <si>
    <t>PCTILE50_hr12</t>
  </si>
  <si>
    <t>PCTILE50_hr13</t>
  </si>
  <si>
    <t>PCTILE50_hr14</t>
  </si>
  <si>
    <t>PCTILE50_hr15</t>
  </si>
  <si>
    <t>PCTILE50_hr16</t>
  </si>
  <si>
    <t>PCTILE50_hr17</t>
  </si>
  <si>
    <t>PCTILE50_hr18</t>
  </si>
  <si>
    <t>PCTILE50_hr19</t>
  </si>
  <si>
    <t>PCTILE50_hr20</t>
  </si>
  <si>
    <t>PCTILE50_hr21</t>
  </si>
  <si>
    <t>PCTILE50_hr22</t>
  </si>
  <si>
    <t>PCTILE50_hr23</t>
  </si>
  <si>
    <t>PCTILE50_hr24</t>
  </si>
  <si>
    <t>PCTILE70_hr1</t>
  </si>
  <si>
    <t>PCTILE70_hr2</t>
  </si>
  <si>
    <t>PCTILE70_hr3</t>
  </si>
  <si>
    <t>PCTILE70_hr4</t>
  </si>
  <si>
    <t>PCTILE70_hr5</t>
  </si>
  <si>
    <t>PCTILE70_hr6</t>
  </si>
  <si>
    <t>PCTILE70_hr7</t>
  </si>
  <si>
    <t>PCTILE70_hr8</t>
  </si>
  <si>
    <t>PCTILE70_hr9</t>
  </si>
  <si>
    <t>PCTILE70_hr10</t>
  </si>
  <si>
    <t>PCTILE70_hr11</t>
  </si>
  <si>
    <t>PCTILE70_hr12</t>
  </si>
  <si>
    <t>PCTILE70_hr13</t>
  </si>
  <si>
    <t>PCTILE70_hr14</t>
  </si>
  <si>
    <t>PCTILE70_hr15</t>
  </si>
  <si>
    <t>PCTILE70_hr16</t>
  </si>
  <si>
    <t>PCTILE70_hr17</t>
  </si>
  <si>
    <t>PCTILE70_hr18</t>
  </si>
  <si>
    <t>PCTILE70_hr19</t>
  </si>
  <si>
    <t>PCTILE70_hr20</t>
  </si>
  <si>
    <t>PCTILE70_hr21</t>
  </si>
  <si>
    <t>PCTILE70_hr22</t>
  </si>
  <si>
    <t>PCTILE70_hr23</t>
  </si>
  <si>
    <t>PCTILE70_hr24</t>
  </si>
  <si>
    <t>PCTILE90_hr1</t>
  </si>
  <si>
    <t>PCTILE90_hr2</t>
  </si>
  <si>
    <t>PCTILE90_hr3</t>
  </si>
  <si>
    <t>PCTILE90_hr4</t>
  </si>
  <si>
    <t>PCTILE90_hr5</t>
  </si>
  <si>
    <t>PCTILE90_hr6</t>
  </si>
  <si>
    <t>PCTILE90_hr7</t>
  </si>
  <si>
    <t>PCTILE90_hr8</t>
  </si>
  <si>
    <t>PCTILE90_hr9</t>
  </si>
  <si>
    <t>PCTILE90_hr10</t>
  </si>
  <si>
    <t>PCTILE90_hr11</t>
  </si>
  <si>
    <t>PCTILE90_hr12</t>
  </si>
  <si>
    <t>PCTILE90_hr13</t>
  </si>
  <si>
    <t>PCTILE90_hr14</t>
  </si>
  <si>
    <t>PCTILE90_hr15</t>
  </si>
  <si>
    <t>PCTILE90_hr16</t>
  </si>
  <si>
    <t>PCTILE90_hr17</t>
  </si>
  <si>
    <t>PCTILE90_hr18</t>
  </si>
  <si>
    <t>PCTILE90_hr19</t>
  </si>
  <si>
    <t>PCTILE90_hr20</t>
  </si>
  <si>
    <t>PCTILE90_hr21</t>
  </si>
  <si>
    <t>PCTILE90_hr22</t>
  </si>
  <si>
    <t>PCTILE90_hr23</t>
  </si>
  <si>
    <t>PCTILE90_hr24</t>
  </si>
  <si>
    <t>temp_hr1</t>
  </si>
  <si>
    <t>temp_hr2</t>
  </si>
  <si>
    <t>temp_hr3</t>
  </si>
  <si>
    <t>temp_hr4</t>
  </si>
  <si>
    <t>temp_hr5</t>
  </si>
  <si>
    <t>temp_hr6</t>
  </si>
  <si>
    <t>temp_hr7</t>
  </si>
  <si>
    <t>temp_hr8</t>
  </si>
  <si>
    <t>temp_hr9</t>
  </si>
  <si>
    <t>temp_hr10</t>
  </si>
  <si>
    <t>temp_hr11</t>
  </si>
  <si>
    <t>temp_hr12</t>
  </si>
  <si>
    <t>temp_hr13</t>
  </si>
  <si>
    <t>temp_hr14</t>
  </si>
  <si>
    <t>temp_hr15</t>
  </si>
  <si>
    <t>temp_hr16</t>
  </si>
  <si>
    <t>temp_hr17</t>
  </si>
  <si>
    <t>temp_hr18</t>
  </si>
  <si>
    <t>temp_hr19</t>
  </si>
  <si>
    <t>temp_hr20</t>
  </si>
  <si>
    <t>temp_hr21</t>
  </si>
  <si>
    <t>temp_hr22</t>
  </si>
  <si>
    <t>temp_hr23</t>
  </si>
  <si>
    <t>temp_hr24</t>
  </si>
  <si>
    <r>
      <t>Weighted Average Temperature (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>F)</t>
    </r>
  </si>
  <si>
    <t>Ref_hr1</t>
  </si>
  <si>
    <t>Ref_hr2</t>
  </si>
  <si>
    <t>Ref_hr3</t>
  </si>
  <si>
    <t>Ref_hr4</t>
  </si>
  <si>
    <t>Ref_hr5</t>
  </si>
  <si>
    <t>Ref_hr6</t>
  </si>
  <si>
    <t>Ref_hr7</t>
  </si>
  <si>
    <t>Ref_hr8</t>
  </si>
  <si>
    <t>Ref_hr9</t>
  </si>
  <si>
    <t>Ref_hr10</t>
  </si>
  <si>
    <t>Ref_hr11</t>
  </si>
  <si>
    <t>Ref_hr12</t>
  </si>
  <si>
    <t>Ref_hr13</t>
  </si>
  <si>
    <t>Ref_hr14</t>
  </si>
  <si>
    <t>Ref_hr15</t>
  </si>
  <si>
    <t>Ref_hr16</t>
  </si>
  <si>
    <t>Ref_hr17</t>
  </si>
  <si>
    <t>Ref_hr18</t>
  </si>
  <si>
    <t>Ref_hr19</t>
  </si>
  <si>
    <t>Ref_hr20</t>
  </si>
  <si>
    <t>Ref_hr21</t>
  </si>
  <si>
    <t>Ref_hr22</t>
  </si>
  <si>
    <t>Ref_hr23</t>
  </si>
  <si>
    <t>Ref_hr24</t>
  </si>
  <si>
    <t>Greater Bay Area</t>
  </si>
  <si>
    <t>Greater Fresno</t>
  </si>
  <si>
    <t>Humboldt</t>
  </si>
  <si>
    <t>Kern</t>
  </si>
  <si>
    <t>Northern Coast</t>
  </si>
  <si>
    <t>Other</t>
  </si>
  <si>
    <t>Sierra</t>
  </si>
  <si>
    <t>Stockton</t>
  </si>
  <si>
    <t>Pacific Gas &amp; Electric</t>
  </si>
  <si>
    <t>Size Group:</t>
  </si>
  <si>
    <t>Size Group</t>
  </si>
  <si>
    <t>20 to 199.99 kW</t>
  </si>
  <si>
    <t>Below 20 kW</t>
  </si>
  <si>
    <t>200 kW and above</t>
  </si>
  <si>
    <t>Size</t>
  </si>
  <si>
    <r>
      <t>Cooling
Degree
Hours
(Base 75</t>
    </r>
    <r>
      <rPr>
        <b/>
        <vertAlign val="superscript"/>
        <sz val="11"/>
        <color indexed="9"/>
        <rFont val="Arial Narrow"/>
        <family val="2"/>
      </rPr>
      <t xml:space="preserve">o </t>
    </r>
    <r>
      <rPr>
        <b/>
        <sz val="11"/>
        <color indexed="9"/>
        <rFont val="Arial Narrow"/>
        <family val="2"/>
      </rPr>
      <t>F)</t>
    </r>
  </si>
  <si>
    <t>cdh calcs</t>
  </si>
  <si>
    <t>Agriculture, Mining &amp; Construction</t>
  </si>
  <si>
    <t>Institutional/Government</t>
  </si>
  <si>
    <t>Manufacturing</t>
  </si>
  <si>
    <t>Offices, Hotels, Finance, Services</t>
  </si>
  <si>
    <t>Other or unknown</t>
  </si>
  <si>
    <t>Retail stores</t>
  </si>
  <si>
    <t>Schools</t>
  </si>
  <si>
    <t>Wholesale, Transport, other utilities</t>
  </si>
  <si>
    <t>lca</t>
  </si>
  <si>
    <t>size</t>
  </si>
  <si>
    <t>No</t>
  </si>
  <si>
    <t>Yes</t>
  </si>
  <si>
    <t>date</t>
  </si>
  <si>
    <t>Date</t>
  </si>
  <si>
    <t>Industry</t>
  </si>
  <si>
    <t>Dual Enrolled</t>
  </si>
  <si>
    <t>Results Type</t>
  </si>
  <si>
    <t>Two-way tab flag</t>
  </si>
  <si>
    <t>product</t>
  </si>
  <si>
    <t>evt_start</t>
  </si>
  <si>
    <t>evt_end</t>
  </si>
  <si>
    <t>Event Hours</t>
  </si>
  <si>
    <t>By Period:</t>
  </si>
  <si>
    <t>Event Hours:</t>
  </si>
  <si>
    <t>avg ref</t>
  </si>
  <si>
    <t>avg obs</t>
  </si>
  <si>
    <t>avg LI</t>
  </si>
  <si>
    <t>avg 10</t>
  </si>
  <si>
    <t>avg30</t>
  </si>
  <si>
    <t>avg50</t>
  </si>
  <si>
    <t>avg70</t>
  </si>
  <si>
    <t>avg90</t>
  </si>
  <si>
    <t>CDH</t>
  </si>
  <si>
    <t>Avg evt hours</t>
  </si>
  <si>
    <t>Event flag</t>
  </si>
  <si>
    <t>std dev</t>
  </si>
  <si>
    <t>bid</t>
  </si>
  <si>
    <t>enrolled</t>
  </si>
  <si>
    <t>Demand Bidding Program (DBP)</t>
  </si>
  <si>
    <t>Number of Accounts Bid:</t>
  </si>
  <si>
    <t xml:space="preserve"> Number of Accounts Enrolled:</t>
  </si>
  <si>
    <t>Enrollment</t>
  </si>
  <si>
    <t>Average Event Hour % Load Impact:</t>
  </si>
  <si>
    <t>Bid</t>
  </si>
  <si>
    <t>Average per Enrolled Customer</t>
  </si>
  <si>
    <t>SD LI</t>
  </si>
  <si>
    <t>Active</t>
  </si>
  <si>
    <t>Use it</t>
  </si>
  <si>
    <t>_pass</t>
  </si>
  <si>
    <t>Called customers by event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</si>
</sst>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[$-409]mmmm\ d\,\ yyyy;@"/>
    <numFmt numFmtId="166" formatCode="0.0%"/>
    <numFmt numFmtId="167" formatCode="0.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sz val="11"/>
      <color indexed="9"/>
      <name val="Arial Narrow"/>
      <family val="2"/>
    </font>
    <font>
      <b/>
      <sz val="10"/>
      <color indexed="9"/>
      <name val="Franklin Gothic Demi Cond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0"/>
      <color indexed="9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sz val="11"/>
      <color indexed="9"/>
      <name val="Arial"/>
      <family val="2"/>
    </font>
    <font>
      <sz val="11"/>
      <name val="Arial"/>
      <family val="2"/>
    </font>
    <font>
      <sz val="10"/>
      <color indexed="9"/>
      <name val="Franklin Gothic Demi Cond"/>
      <family val="2"/>
    </font>
    <font>
      <b/>
      <vertAlign val="superscript"/>
      <sz val="11"/>
      <color indexed="9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56"/>
      </right>
      <top style="medium">
        <color indexed="9"/>
      </top>
      <bottom/>
      <diagonal/>
    </border>
    <border>
      <left style="medium">
        <color indexed="56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56"/>
      </right>
      <top/>
      <bottom style="medium">
        <color indexed="9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56"/>
      </left>
      <right style="thin">
        <color indexed="56"/>
      </right>
      <top/>
      <bottom style="medium">
        <color indexed="56"/>
      </bottom>
      <diagonal/>
    </border>
    <border>
      <left style="thin">
        <color indexed="56"/>
      </left>
      <right style="thin">
        <color indexed="56"/>
      </right>
      <top/>
      <bottom style="medium">
        <color indexed="56"/>
      </bottom>
      <diagonal/>
    </border>
    <border>
      <left style="medium">
        <color indexed="9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56"/>
      </right>
      <top/>
      <bottom style="medium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56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56"/>
      </left>
      <right style="medium">
        <color indexed="9"/>
      </right>
      <top style="medium">
        <color indexed="56"/>
      </top>
      <bottom style="medium">
        <color indexed="9"/>
      </bottom>
      <diagonal/>
    </border>
    <border>
      <left style="medium">
        <color indexed="56"/>
      </left>
      <right style="medium">
        <color indexed="9"/>
      </right>
      <top style="medium">
        <color indexed="9"/>
      </top>
      <bottom/>
      <diagonal/>
    </border>
    <border>
      <left style="medium">
        <color indexed="56"/>
      </left>
      <right style="medium">
        <color indexed="56"/>
      </right>
      <top/>
      <bottom style="thin">
        <color indexed="56"/>
      </bottom>
      <diagonal/>
    </border>
    <border>
      <left style="thin">
        <color indexed="56"/>
      </left>
      <right style="medium">
        <color indexed="56"/>
      </right>
      <top/>
      <bottom style="medium">
        <color indexed="56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9">
    <xf numFmtId="0" fontId="0" fillId="0" borderId="0" xfId="0"/>
    <xf numFmtId="0" fontId="0" fillId="0" borderId="0" xfId="0" quotePrefix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quotePrefix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/>
    <xf numFmtId="0" fontId="9" fillId="0" borderId="1" xfId="0" applyNumberFormat="1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right" wrapText="1" indent="1"/>
    </xf>
    <xf numFmtId="0" fontId="10" fillId="2" borderId="3" xfId="0" applyFont="1" applyFill="1" applyBorder="1" applyAlignment="1">
      <alignment horizontal="right" wrapText="1" indent="1"/>
    </xf>
    <xf numFmtId="49" fontId="9" fillId="0" borderId="0" xfId="0" applyNumberFormat="1" applyFont="1" applyBorder="1" applyAlignment="1">
      <alignment horizontal="left" wrapText="1"/>
    </xf>
    <xf numFmtId="0" fontId="8" fillId="0" borderId="0" xfId="0" applyFont="1"/>
    <xf numFmtId="0" fontId="12" fillId="0" borderId="0" xfId="0" applyFont="1" applyBorder="1" applyAlignment="1">
      <alignment horizontal="left"/>
    </xf>
    <xf numFmtId="165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0" fontId="8" fillId="0" borderId="0" xfId="0" applyFont="1" applyFill="1" applyBorder="1"/>
    <xf numFmtId="0" fontId="13" fillId="2" borderId="4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4" fillId="0" borderId="7" xfId="0" applyFont="1" applyBorder="1" applyAlignment="1">
      <alignment horizontal="center"/>
    </xf>
    <xf numFmtId="3" fontId="11" fillId="0" borderId="8" xfId="0" applyNumberFormat="1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164" fontId="11" fillId="0" borderId="9" xfId="0" applyNumberFormat="1" applyFont="1" applyBorder="1" applyAlignment="1">
      <alignment horizontal="center"/>
    </xf>
    <xf numFmtId="3" fontId="0" fillId="0" borderId="0" xfId="0" applyNumberFormat="1"/>
    <xf numFmtId="0" fontId="15" fillId="2" borderId="0" xfId="0" applyFont="1" applyFill="1" applyAlignment="1">
      <alignment horizontal="left"/>
    </xf>
    <xf numFmtId="0" fontId="15" fillId="0" borderId="0" xfId="0" applyFont="1" applyFill="1" applyBorder="1" applyAlignment="1">
      <alignment horizontal="left"/>
    </xf>
    <xf numFmtId="0" fontId="15" fillId="0" borderId="0" xfId="0" quotePrefix="1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6" fillId="2" borderId="10" xfId="0" applyFont="1" applyFill="1" applyBorder="1" applyAlignment="1">
      <alignment horizontal="centerContinuous"/>
    </xf>
    <xf numFmtId="0" fontId="7" fillId="2" borderId="11" xfId="0" applyFont="1" applyFill="1" applyBorder="1" applyAlignment="1">
      <alignment horizontal="centerContinuous"/>
    </xf>
    <xf numFmtId="0" fontId="7" fillId="2" borderId="12" xfId="0" applyFont="1" applyFill="1" applyBorder="1" applyAlignment="1">
      <alignment horizontal="centerContinuous"/>
    </xf>
    <xf numFmtId="0" fontId="0" fillId="0" borderId="0" xfId="0" applyBorder="1"/>
    <xf numFmtId="49" fontId="9" fillId="0" borderId="1" xfId="0" quotePrefix="1" applyNumberFormat="1" applyFont="1" applyFill="1" applyBorder="1" applyAlignment="1">
      <alignment horizontal="center" vertical="center" wrapText="1"/>
    </xf>
    <xf numFmtId="2" fontId="9" fillId="0" borderId="16" xfId="0" applyNumberFormat="1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8" fillId="0" borderId="0" xfId="0" quotePrefix="1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3" fontId="0" fillId="0" borderId="18" xfId="0" applyNumberFormat="1" applyBorder="1" applyAlignment="1">
      <alignment horizontal="center" vertical="center"/>
    </xf>
    <xf numFmtId="164" fontId="0" fillId="0" borderId="0" xfId="0" applyNumberFormat="1"/>
    <xf numFmtId="166" fontId="0" fillId="0" borderId="0" xfId="1" applyNumberFormat="1" applyFont="1"/>
    <xf numFmtId="0" fontId="8" fillId="0" borderId="0" xfId="0" applyFont="1" applyAlignment="1">
      <alignment horizontal="left"/>
    </xf>
    <xf numFmtId="0" fontId="1" fillId="0" borderId="0" xfId="0" applyFont="1" applyBorder="1"/>
    <xf numFmtId="0" fontId="1" fillId="0" borderId="0" xfId="0" applyFont="1"/>
    <xf numFmtId="0" fontId="1" fillId="0" borderId="0" xfId="0" quotePrefix="1" applyFont="1" applyAlignment="1">
      <alignment horizontal="left"/>
    </xf>
    <xf numFmtId="0" fontId="1" fillId="0" borderId="0" xfId="0" quotePrefix="1" applyFont="1" applyBorder="1" applyAlignment="1">
      <alignment horizontal="left"/>
    </xf>
    <xf numFmtId="0" fontId="1" fillId="0" borderId="0" xfId="0" quotePrefix="1" applyFont="1" applyFill="1" applyBorder="1" applyAlignment="1">
      <alignment horizontal="left"/>
    </xf>
    <xf numFmtId="0" fontId="14" fillId="0" borderId="0" xfId="0" applyFont="1"/>
    <xf numFmtId="164" fontId="4" fillId="0" borderId="0" xfId="0" applyNumberFormat="1" applyFont="1" applyBorder="1" applyAlignment="1">
      <alignment horizontal="right" vertical="center"/>
    </xf>
    <xf numFmtId="166" fontId="4" fillId="0" borderId="0" xfId="1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left" vertical="center"/>
    </xf>
    <xf numFmtId="0" fontId="1" fillId="0" borderId="0" xfId="0" applyFont="1" applyAlignment="1">
      <alignment horizontal="right"/>
    </xf>
    <xf numFmtId="167" fontId="0" fillId="0" borderId="0" xfId="0" applyNumberFormat="1"/>
    <xf numFmtId="0" fontId="8" fillId="0" borderId="0" xfId="0" applyFont="1" applyFill="1" applyBorder="1" applyAlignment="1">
      <alignment horizontal="left" vertical="center"/>
    </xf>
    <xf numFmtId="164" fontId="11" fillId="0" borderId="21" xfId="0" applyNumberFormat="1" applyFont="1" applyBorder="1" applyAlignment="1">
      <alignment horizontal="center" vertical="center"/>
    </xf>
    <xf numFmtId="0" fontId="5" fillId="2" borderId="13" xfId="0" applyFont="1" applyFill="1" applyBorder="1" applyAlignment="1">
      <alignment horizontal="centerContinuous"/>
    </xf>
    <xf numFmtId="0" fontId="5" fillId="2" borderId="14" xfId="0" applyFont="1" applyFill="1" applyBorder="1" applyAlignment="1">
      <alignment horizontal="centerContinuous"/>
    </xf>
    <xf numFmtId="0" fontId="5" fillId="2" borderId="15" xfId="0" applyFont="1" applyFill="1" applyBorder="1" applyAlignment="1">
      <alignment horizontal="centerContinuous"/>
    </xf>
    <xf numFmtId="0" fontId="5" fillId="2" borderId="5" xfId="0" applyFont="1" applyFill="1" applyBorder="1" applyAlignment="1">
      <alignment horizontal="centerContinuous"/>
    </xf>
    <xf numFmtId="0" fontId="5" fillId="2" borderId="6" xfId="0" applyFont="1" applyFill="1" applyBorder="1" applyAlignment="1">
      <alignment horizontal="centerContinuous"/>
    </xf>
    <xf numFmtId="11" fontId="0" fillId="0" borderId="0" xfId="0" applyNumberFormat="1"/>
    <xf numFmtId="15" fontId="0" fillId="0" borderId="0" xfId="0" applyNumberFormat="1"/>
    <xf numFmtId="0" fontId="0" fillId="0" borderId="0" xfId="0" quotePrefix="1" applyBorder="1" applyAlignment="1">
      <alignment horizontal="right"/>
    </xf>
    <xf numFmtId="0" fontId="5" fillId="2" borderId="4" xfId="0" applyFont="1" applyFill="1" applyBorder="1" applyAlignment="1">
      <alignment horizontal="center"/>
    </xf>
    <xf numFmtId="0" fontId="4" fillId="0" borderId="0" xfId="0" applyFont="1"/>
    <xf numFmtId="0" fontId="4" fillId="0" borderId="0" xfId="0" quotePrefix="1" applyFont="1" applyAlignment="1">
      <alignment horizontal="left"/>
    </xf>
    <xf numFmtId="164" fontId="11" fillId="0" borderId="8" xfId="0" applyNumberFormat="1" applyFont="1" applyBorder="1" applyAlignment="1">
      <alignment horizontal="center"/>
    </xf>
    <xf numFmtId="164" fontId="11" fillId="0" borderId="22" xfId="0" applyNumberFormat="1" applyFont="1" applyBorder="1" applyAlignment="1">
      <alignment horizontal="center"/>
    </xf>
    <xf numFmtId="0" fontId="0" fillId="3" borderId="0" xfId="0" applyFill="1"/>
    <xf numFmtId="14" fontId="0" fillId="0" borderId="0" xfId="0" applyNumberFormat="1"/>
    <xf numFmtId="0" fontId="15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165" fontId="9" fillId="0" borderId="0" xfId="0" applyNumberFormat="1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15" fontId="1" fillId="0" borderId="0" xfId="0" applyNumberFormat="1" applyFont="1" applyFill="1" applyBorder="1" applyAlignment="1">
      <alignment horizontal="left"/>
    </xf>
    <xf numFmtId="164" fontId="4" fillId="0" borderId="0" xfId="0" applyNumberFormat="1" applyFont="1" applyAlignment="1">
      <alignment horizontal="right"/>
    </xf>
    <xf numFmtId="166" fontId="4" fillId="0" borderId="0" xfId="1" applyNumberFormat="1" applyFont="1" applyAlignment="1">
      <alignment horizontal="center"/>
    </xf>
    <xf numFmtId="2" fontId="0" fillId="0" borderId="0" xfId="0" applyNumberFormat="1"/>
    <xf numFmtId="15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Fill="1"/>
    <xf numFmtId="2" fontId="5" fillId="2" borderId="5" xfId="0" applyNumberFormat="1" applyFont="1" applyFill="1" applyBorder="1" applyAlignment="1">
      <alignment horizontal="center" wrapText="1"/>
    </xf>
    <xf numFmtId="2" fontId="5" fillId="2" borderId="2" xfId="0" applyNumberFormat="1" applyFont="1" applyFill="1" applyBorder="1" applyAlignment="1">
      <alignment horizontal="center" wrapText="1"/>
    </xf>
    <xf numFmtId="2" fontId="5" fillId="2" borderId="5" xfId="0" quotePrefix="1" applyNumberFormat="1" applyFont="1" applyFill="1" applyBorder="1" applyAlignment="1">
      <alignment horizontal="center" wrapText="1"/>
    </xf>
    <xf numFmtId="0" fontId="5" fillId="2" borderId="19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20" xfId="0" applyFont="1" applyFill="1" applyBorder="1" applyAlignment="1">
      <alignment horizontal="center" wrapText="1"/>
    </xf>
    <xf numFmtId="0" fontId="5" fillId="2" borderId="19" xfId="0" quotePrefix="1" applyFont="1" applyFill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4">
    <dxf>
      <fill>
        <patternFill>
          <bgColor theme="3" tint="0.79998168889431442"/>
        </patternFill>
      </fill>
    </dxf>
    <dxf>
      <fill>
        <patternFill>
          <bgColor indexed="43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</dxfs>
  <tableStyles count="0" defaultTableStyle="TableStyleMedium9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22981366459629"/>
          <c:y val="0.14206642066420663"/>
          <c:w val="0.77018633540372672"/>
          <c:h val="0.7140221402214022"/>
        </c:manualLayout>
      </c:layout>
      <c:scatterChart>
        <c:scatterStyle val="smoothMarker"/>
        <c:varyColors val="0"/>
        <c:ser>
          <c:idx val="2"/>
          <c:order val="0"/>
          <c:tx>
            <c:strRef>
              <c:f>Table!$F$5:$F$7</c:f>
              <c:strCache>
                <c:ptCount val="3"/>
                <c:pt idx="0">
                  <c:v>Estimated Reference Load (MWh/hour)</c:v>
                </c:pt>
              </c:strCache>
            </c:strRef>
          </c:tx>
          <c:spPr>
            <a:ln w="38100">
              <a:solidFill>
                <a:srgbClr val="008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Table!$F$8:$F$31</c:f>
              <c:numCache>
                <c:formatCode>#,##0.0</c:formatCode>
                <c:ptCount val="24"/>
                <c:pt idx="0">
                  <c:v>541.43889999999999</c:v>
                </c:pt>
                <c:pt idx="1">
                  <c:v>534.80160000000001</c:v>
                </c:pt>
                <c:pt idx="2">
                  <c:v>529.47739999999999</c:v>
                </c:pt>
                <c:pt idx="3">
                  <c:v>530.03740000000005</c:v>
                </c:pt>
                <c:pt idx="4">
                  <c:v>539.1816</c:v>
                </c:pt>
                <c:pt idx="5">
                  <c:v>560.36030000000005</c:v>
                </c:pt>
                <c:pt idx="6">
                  <c:v>591.55960000000005</c:v>
                </c:pt>
                <c:pt idx="7">
                  <c:v>612.27660000000003</c:v>
                </c:pt>
                <c:pt idx="8">
                  <c:v>631.46929999999998</c:v>
                </c:pt>
                <c:pt idx="9">
                  <c:v>650.15409999999997</c:v>
                </c:pt>
                <c:pt idx="10">
                  <c:v>659.71979999999996</c:v>
                </c:pt>
                <c:pt idx="11">
                  <c:v>669.33929999999998</c:v>
                </c:pt>
                <c:pt idx="12">
                  <c:v>667.44820000000004</c:v>
                </c:pt>
                <c:pt idx="13">
                  <c:v>673.30679999999995</c:v>
                </c:pt>
                <c:pt idx="14">
                  <c:v>672.29420000000005</c:v>
                </c:pt>
                <c:pt idx="15">
                  <c:v>659.495</c:v>
                </c:pt>
                <c:pt idx="16">
                  <c:v>651.34749999999997</c:v>
                </c:pt>
                <c:pt idx="17">
                  <c:v>637.31259999999997</c:v>
                </c:pt>
                <c:pt idx="18">
                  <c:v>625.51099999999997</c:v>
                </c:pt>
                <c:pt idx="19">
                  <c:v>617.30489999999998</c:v>
                </c:pt>
                <c:pt idx="20">
                  <c:v>611.93470000000002</c:v>
                </c:pt>
                <c:pt idx="21">
                  <c:v>603.05489999999998</c:v>
                </c:pt>
                <c:pt idx="22">
                  <c:v>589.40890000000002</c:v>
                </c:pt>
                <c:pt idx="23">
                  <c:v>575.39509999999996</c:v>
                </c:pt>
              </c:numCache>
            </c:numRef>
          </c:yVal>
          <c:smooth val="1"/>
        </c:ser>
        <c:ser>
          <c:idx val="0"/>
          <c:order val="1"/>
          <c:tx>
            <c:strRef>
              <c:f>Table!$G$5:$G$7</c:f>
              <c:strCache>
                <c:ptCount val="3"/>
                <c:pt idx="0">
                  <c:v>Observed Event Day Load (MWh/hour)</c:v>
                </c:pt>
              </c:strCache>
            </c:strRef>
          </c:tx>
          <c:spPr>
            <a:ln w="25400">
              <a:solidFill>
                <a:srgbClr val="0066CC"/>
              </a:solidFill>
              <a:prstDash val="solid"/>
            </a:ln>
          </c:spPr>
          <c:marker>
            <c:symbol val="none"/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Table!$G$8:$G$31</c:f>
              <c:numCache>
                <c:formatCode>#,##0.0</c:formatCode>
                <c:ptCount val="24"/>
                <c:pt idx="0">
                  <c:v>540.15042700000004</c:v>
                </c:pt>
                <c:pt idx="1">
                  <c:v>534.95419660000005</c:v>
                </c:pt>
                <c:pt idx="2">
                  <c:v>529.7329277</c:v>
                </c:pt>
                <c:pt idx="3">
                  <c:v>530.20864700000004</c:v>
                </c:pt>
                <c:pt idx="4">
                  <c:v>540.34210199999995</c:v>
                </c:pt>
                <c:pt idx="5">
                  <c:v>561.80377200000009</c:v>
                </c:pt>
                <c:pt idx="6">
                  <c:v>592.5317543000001</c:v>
                </c:pt>
                <c:pt idx="7">
                  <c:v>612.36612930000001</c:v>
                </c:pt>
                <c:pt idx="8">
                  <c:v>628.96998099999996</c:v>
                </c:pt>
                <c:pt idx="9">
                  <c:v>647.22102799999993</c:v>
                </c:pt>
                <c:pt idx="10">
                  <c:v>656.02284599999996</c:v>
                </c:pt>
                <c:pt idx="11">
                  <c:v>660.00222899999994</c:v>
                </c:pt>
                <c:pt idx="12">
                  <c:v>639.38415000000009</c:v>
                </c:pt>
                <c:pt idx="13">
                  <c:v>644.89305999999999</c:v>
                </c:pt>
                <c:pt idx="14">
                  <c:v>646.17869000000007</c:v>
                </c:pt>
                <c:pt idx="15">
                  <c:v>633.22191999999995</c:v>
                </c:pt>
                <c:pt idx="16">
                  <c:v>625.35095999999999</c:v>
                </c:pt>
                <c:pt idx="17">
                  <c:v>613.16967</c:v>
                </c:pt>
                <c:pt idx="18">
                  <c:v>603.99243999999999</c:v>
                </c:pt>
                <c:pt idx="19">
                  <c:v>597.58105999999998</c:v>
                </c:pt>
                <c:pt idx="20">
                  <c:v>600.03156000000001</c:v>
                </c:pt>
                <c:pt idx="21">
                  <c:v>596.55718000000002</c:v>
                </c:pt>
                <c:pt idx="22">
                  <c:v>584.21630000000005</c:v>
                </c:pt>
                <c:pt idx="23">
                  <c:v>569.85357599999998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2267472"/>
        <c:axId val="572268032"/>
      </c:scatterChart>
      <c:valAx>
        <c:axId val="572267472"/>
        <c:scaling>
          <c:orientation val="minMax"/>
          <c:max val="24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Hour Ending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572268032"/>
        <c:crosses val="autoZero"/>
        <c:crossBetween val="midCat"/>
        <c:majorUnit val="1"/>
      </c:valAx>
      <c:valAx>
        <c:axId val="572268032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Load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572267472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5777196328719781"/>
          <c:y val="2.3985964520392398E-2"/>
          <c:w val="0.64753574281475679"/>
          <c:h val="8.3028610785353951E-2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Franklin Gothic Demi Cond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969696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22411</xdr:rowOff>
    </xdr:from>
    <xdr:to>
      <xdr:col>3</xdr:col>
      <xdr:colOff>628650</xdr:colOff>
      <xdr:row>34</xdr:row>
      <xdr:rowOff>175933</xdr:rowOff>
    </xdr:to>
    <xdr:graphicFrame macro="">
      <xdr:nvGraphicFramePr>
        <xdr:cNvPr id="110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name="table_for_PGE CBP_expost_private" growShrinkType="overwriteClear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0"/>
  <sheetViews>
    <sheetView tabSelected="1" zoomScale="85" zoomScaleNormal="85" workbookViewId="0">
      <selection activeCell="B4" sqref="B4"/>
    </sheetView>
  </sheetViews>
  <sheetFormatPr defaultRowHeight="12.75" x14ac:dyDescent="0.2"/>
  <cols>
    <col min="1" max="1" width="27" bestFit="1" customWidth="1"/>
    <col min="2" max="2" width="31.5703125" customWidth="1"/>
    <col min="3" max="3" width="24" customWidth="1"/>
    <col min="4" max="4" width="10.28515625" customWidth="1"/>
    <col min="5" max="5" width="17.85546875" customWidth="1"/>
    <col min="6" max="6" width="16.140625" customWidth="1"/>
    <col min="7" max="7" width="13.28515625" customWidth="1"/>
    <col min="8" max="8" width="13" customWidth="1"/>
    <col min="9" max="9" width="15.5703125" customWidth="1"/>
    <col min="10" max="14" width="11.42578125" customWidth="1"/>
    <col min="16" max="16" width="9.140625" customWidth="1"/>
  </cols>
  <sheetData>
    <row r="1" spans="1:14" ht="17.25" customHeight="1" thickBot="1" x14ac:dyDescent="0.3">
      <c r="A1" s="2" t="str">
        <f>IF(DGET(data,"_pass",_xlnm.Criteria)=0,"Results are confidential for the selected LCA or Size","")</f>
        <v/>
      </c>
      <c r="B1" s="2"/>
      <c r="C1" s="81"/>
      <c r="I1" s="3"/>
      <c r="J1" s="3"/>
      <c r="K1" s="49"/>
      <c r="L1" s="51"/>
    </row>
    <row r="2" spans="1:14" ht="17.25" customHeight="1" thickTop="1" thickBot="1" x14ac:dyDescent="0.3">
      <c r="A2" s="37" t="s">
        <v>19</v>
      </c>
      <c r="B2" s="7" t="s">
        <v>199</v>
      </c>
      <c r="C2" s="5"/>
      <c r="D2" s="5"/>
      <c r="F2" s="4" t="s">
        <v>247</v>
      </c>
      <c r="G2" s="39">
        <f>IF(Two_way_tab_flag=1,"n/a",DGET(data,"bid",_xlnm.Criteria))</f>
        <v>77.888890000000004</v>
      </c>
      <c r="I2" s="48"/>
      <c r="J2" s="3"/>
      <c r="K2" s="49"/>
      <c r="L2" s="51"/>
    </row>
    <row r="3" spans="1:14" ht="17.25" customHeight="1" thickTop="1" thickBot="1" x14ac:dyDescent="0.3">
      <c r="A3" s="38" t="s">
        <v>10</v>
      </c>
      <c r="B3" s="34" t="s">
        <v>246</v>
      </c>
      <c r="C3" s="5"/>
      <c r="D3" s="5"/>
      <c r="F3" s="3" t="s">
        <v>248</v>
      </c>
      <c r="G3" s="39">
        <f>IF(Two_way_tab_flag=1,"n/a",DGET(data,"enrolled",_xlnm.Criteria))</f>
        <v>846.44399999999996</v>
      </c>
      <c r="I3" s="65" t="s">
        <v>231</v>
      </c>
      <c r="J3" s="66" t="str">
        <f>IF(ISNA(VLOOKUP(date,Lookups!$B$11:$F$23,5,FALSE)),"n/a",VLOOKUP(date,Lookups!$B$11:$F$23,5,FALSE))</f>
        <v>Hours Ending 13 to 20</v>
      </c>
      <c r="K3" s="50"/>
    </row>
    <row r="4" spans="1:14" ht="17.25" customHeight="1" thickBot="1" x14ac:dyDescent="0.25">
      <c r="A4" s="37" t="s">
        <v>20</v>
      </c>
      <c r="B4" s="7" t="s">
        <v>3</v>
      </c>
      <c r="C4" s="5"/>
      <c r="D4" s="5"/>
    </row>
    <row r="5" spans="1:14" ht="17.25" customHeight="1" thickBot="1" x14ac:dyDescent="0.3">
      <c r="A5" s="37" t="s">
        <v>21</v>
      </c>
      <c r="B5" s="13" t="s">
        <v>2</v>
      </c>
      <c r="C5" s="5"/>
      <c r="D5" s="5"/>
      <c r="E5" s="85" t="s">
        <v>4</v>
      </c>
      <c r="F5" s="85" t="str">
        <f>"Estimated Reference Load ("&amp;IF(Result_type="Aggregate impact","MWh","kWh")&amp;"/hour)"</f>
        <v>Estimated Reference Load (MWh/hour)</v>
      </c>
      <c r="G5" s="85" t="str">
        <f>"Observed Event Day Load ("&amp;IF(Result_type="Aggregate Impact","MWh/hour)","kWh/hour)")</f>
        <v>Observed Event Day Load (MWh/hour)</v>
      </c>
      <c r="H5" s="85" t="str">
        <f>"Estimated Load Impact ("&amp;IF(Result_type="Aggregate Impact","MWh/hour)","kWh/hour)")</f>
        <v>Estimated Load Impact (MWh/hour)</v>
      </c>
      <c r="I5" s="88" t="s">
        <v>166</v>
      </c>
      <c r="J5" s="30"/>
      <c r="K5" s="31"/>
      <c r="L5" s="31"/>
      <c r="M5" s="31"/>
      <c r="N5" s="32"/>
    </row>
    <row r="6" spans="1:14" ht="17.25" customHeight="1" thickBot="1" x14ac:dyDescent="0.35">
      <c r="C6" s="5"/>
      <c r="D6" s="5"/>
      <c r="E6" s="86"/>
      <c r="F6" s="86"/>
      <c r="G6" s="86"/>
      <c r="H6" s="86"/>
      <c r="I6" s="86"/>
      <c r="J6" s="56" t="str">
        <f>"Uncertainty Adjusted Impact ("&amp;IF(Result_type="Aggregate Impact","MWh/hr)- Percentiles","kWh/hr)- Percentiles")</f>
        <v>Uncertainty Adjusted Impact (MWh/hr)- Percentiles</v>
      </c>
      <c r="K6" s="57"/>
      <c r="L6" s="57"/>
      <c r="M6" s="57"/>
      <c r="N6" s="58"/>
    </row>
    <row r="7" spans="1:14" ht="39" customHeight="1" thickBot="1" x14ac:dyDescent="0.25">
      <c r="C7" s="5"/>
      <c r="D7" s="5"/>
      <c r="E7" s="87"/>
      <c r="F7" s="87"/>
      <c r="G7" s="87"/>
      <c r="H7" s="87"/>
      <c r="I7" s="87"/>
      <c r="J7" s="8" t="s">
        <v>5</v>
      </c>
      <c r="K7" s="8" t="s">
        <v>6</v>
      </c>
      <c r="L7" s="8" t="s">
        <v>7</v>
      </c>
      <c r="M7" s="8" t="s">
        <v>8</v>
      </c>
      <c r="N7" s="9" t="s">
        <v>9</v>
      </c>
    </row>
    <row r="8" spans="1:14" ht="17.25" customHeight="1" thickBot="1" x14ac:dyDescent="0.25">
      <c r="A8" s="38" t="s">
        <v>18</v>
      </c>
      <c r="B8" s="35" t="s">
        <v>1</v>
      </c>
      <c r="C8" s="10"/>
      <c r="D8" s="10"/>
      <c r="E8" s="36">
        <v>1</v>
      </c>
      <c r="F8" s="55">
        <f>IF(Bid=0,"n/a",DGET(data,"Ref_hr1",_xlnm.Criteria)/IF(Result_type="Aggregate Impact",1,Called/1000))</f>
        <v>541.43889999999999</v>
      </c>
      <c r="G8" s="55">
        <f t="shared" ref="G8:G31" si="0">IF(Bid=0,"n/a",F8-H8)</f>
        <v>540.15042700000004</v>
      </c>
      <c r="H8" s="55">
        <f>IF(Bid=0,"n/a",DGET(data,"Pctile50_hr1",_xlnm.Criteria)/IF(Result_type="Aggregate Impact",1,Called/1000))</f>
        <v>1.288473</v>
      </c>
      <c r="I8" s="55">
        <f>IF(Bid=0,"n/a",DGET(data,"Temp_hr1",_xlnm.Criteria))</f>
        <v>69.553629999999998</v>
      </c>
      <c r="J8" s="55">
        <f>IF(Bid=0,"n/a",DGET(data,"Pctile10_hr1",_xlnm.Criteria)/IF(Result_type="Aggregate Impact",1,Called/1000))</f>
        <v>0.22345999999999999</v>
      </c>
      <c r="K8" s="55">
        <f>IF(Bid=0,"n/a",DGET(data,"Pctile30_hr1",_xlnm.Criteria)/IF(Result_type="Aggregate Impact",1,Called/1000))</f>
        <v>0.85267820000000005</v>
      </c>
      <c r="L8" s="55">
        <f>H8</f>
        <v>1.288473</v>
      </c>
      <c r="M8" s="55">
        <f>IF(Bid=0,"n/a",DGET(data,"Pctile70_hr1",_xlnm.Criteria)/IF(Result_type="Aggregate Impact",1,Called/1000))</f>
        <v>1.7242679999999999</v>
      </c>
      <c r="N8" s="55">
        <f>IF(Bid=0,"n/a",DGET(data,"Pctile90_hr1",_xlnm.Criteria)/IF(Result_type="Aggregate Impact",1,Called/1000))</f>
        <v>2.3534860000000002</v>
      </c>
    </row>
    <row r="9" spans="1:14" ht="17.25" customHeight="1" thickBot="1" x14ac:dyDescent="0.25">
      <c r="A9" s="37" t="s">
        <v>200</v>
      </c>
      <c r="B9" s="74" t="s">
        <v>1</v>
      </c>
      <c r="C9" s="12"/>
      <c r="D9" s="12"/>
      <c r="E9" s="36">
        <v>2</v>
      </c>
      <c r="F9" s="55">
        <f>IF(Bid=0,"n/a",DGET(data,"Ref_hr2",_xlnm.Criteria)/IF(Result_type="Aggregate Impact",1,Called/1000))</f>
        <v>534.80160000000001</v>
      </c>
      <c r="G9" s="55">
        <f t="shared" si="0"/>
        <v>534.95419660000005</v>
      </c>
      <c r="H9" s="55">
        <f>IF(Bid=0,"n/a",DGET(data,"Pctile50_hr2",_xlnm.Criteria)/IF(Result_type="Aggregate Impact",1,Called/1000))</f>
        <v>-0.1525966</v>
      </c>
      <c r="I9" s="55">
        <f>IF(Bid=0,"n/a",DGET(data,"Temp_hr2",_xlnm.Criteria))</f>
        <v>68.420259999999999</v>
      </c>
      <c r="J9" s="55">
        <f>IF(Bid=0,"n/a",DGET(data,"Pctile10_hr2",_xlnm.Criteria)/IF(Result_type="Aggregate Impact",1,Called/1000))</f>
        <v>-1.039693</v>
      </c>
      <c r="K9" s="55">
        <f>IF(Bid=0,"n/a",DGET(data,"Pctile30_hr2",_xlnm.Criteria)/IF(Result_type="Aggregate Impact",1,Called/1000))</f>
        <v>-0.51558939999999998</v>
      </c>
      <c r="L9" s="55">
        <f t="shared" ref="L9:L31" si="1">H9</f>
        <v>-0.1525966</v>
      </c>
      <c r="M9" s="55">
        <f>IF(Bid=0,"n/a",DGET(data,"Pctile70_hr2",_xlnm.Criteria)/IF(Result_type="Aggregate Impact",1,Called/1000))</f>
        <v>0.2103961</v>
      </c>
      <c r="N9" s="55">
        <f>IF(Bid=0,"n/a",DGET(data,"Pctile90_hr2",_xlnm.Criteria)/IF(Result_type="Aggregate Impact",1,Called/1000))</f>
        <v>0.73450000000000004</v>
      </c>
    </row>
    <row r="10" spans="1:14" ht="17.25" customHeight="1" x14ac:dyDescent="0.2">
      <c r="C10" s="14"/>
      <c r="D10" s="14"/>
      <c r="E10" s="36">
        <v>3</v>
      </c>
      <c r="F10" s="55">
        <f>IF(Bid=0,"n/a",DGET(data,"Ref_hr3",_xlnm.Criteria)/IF(Result_type="Aggregate Impact",1,Called/1000))</f>
        <v>529.47739999999999</v>
      </c>
      <c r="G10" s="55">
        <f t="shared" si="0"/>
        <v>529.7329277</v>
      </c>
      <c r="H10" s="55">
        <f>IF(Bid=0,"n/a",DGET(data,"Pctile50_hr3",_xlnm.Criteria)/IF(Result_type="Aggregate Impact",1,Called/1000))</f>
        <v>-0.25552770000000002</v>
      </c>
      <c r="I10" s="55">
        <f>IF(Bid=0,"n/a",DGET(data,"Temp_hr3",_xlnm.Criteria))</f>
        <v>67.452209999999994</v>
      </c>
      <c r="J10" s="55">
        <f>IF(Bid=0,"n/a",DGET(data,"Pctile10_hr3",_xlnm.Criteria)/IF(Result_type="Aggregate Impact",1,Called/1000))</f>
        <v>-0.98554220000000003</v>
      </c>
      <c r="K10" s="55">
        <f>IF(Bid=0,"n/a",DGET(data,"Pctile30_hr3",_xlnm.Criteria)/IF(Result_type="Aggregate Impact",1,Called/1000))</f>
        <v>-0.55424370000000001</v>
      </c>
      <c r="L10" s="55">
        <f t="shared" si="1"/>
        <v>-0.25552770000000002</v>
      </c>
      <c r="M10" s="55">
        <f>IF(Bid=0,"n/a",DGET(data,"Pctile70_hr3",_xlnm.Criteria)/IF(Result_type="Aggregate Impact",1,Called/1000))</f>
        <v>4.3188299999999999E-2</v>
      </c>
      <c r="N10" s="55">
        <f>IF(Bid=0,"n/a",DGET(data,"Pctile90_hr3",_xlnm.Criteria)/IF(Result_type="Aggregate Impact",1,Called/1000))</f>
        <v>0.47448669999999998</v>
      </c>
    </row>
    <row r="11" spans="1:14" ht="17.25" customHeight="1" x14ac:dyDescent="0.2">
      <c r="A11" s="54"/>
      <c r="B11" s="73"/>
      <c r="C11" s="15"/>
      <c r="D11" s="15"/>
      <c r="E11" s="36">
        <v>4</v>
      </c>
      <c r="F11" s="55">
        <f>IF(Bid=0,"n/a",DGET(data,"Ref_hr4",_xlnm.Criteria)/IF(Result_type="Aggregate Impact",1,Called/1000))</f>
        <v>530.03740000000005</v>
      </c>
      <c r="G11" s="55">
        <f t="shared" si="0"/>
        <v>530.20864700000004</v>
      </c>
      <c r="H11" s="55">
        <f>IF(Bid=0,"n/a",DGET(data,"Pctile50_hr4",_xlnm.Criteria)/IF(Result_type="Aggregate Impact",1,Called/1000))</f>
        <v>-0.17124700000000001</v>
      </c>
      <c r="I11" s="55">
        <f>IF(Bid=0,"n/a",DGET(data,"Temp_hr4",_xlnm.Criteria))</f>
        <v>66.519499999999994</v>
      </c>
      <c r="J11" s="55">
        <f>IF(Bid=0,"n/a",DGET(data,"Pctile10_hr4",_xlnm.Criteria)/IF(Result_type="Aggregate Impact",1,Called/1000))</f>
        <v>-0.8500065</v>
      </c>
      <c r="K11" s="55">
        <f>IF(Bid=0,"n/a",DGET(data,"Pctile30_hr4",_xlnm.Criteria)/IF(Result_type="Aggregate Impact",1,Called/1000))</f>
        <v>-0.44898979999999999</v>
      </c>
      <c r="L11" s="55">
        <f t="shared" si="1"/>
        <v>-0.17124700000000001</v>
      </c>
      <c r="M11" s="55">
        <f>IF(Bid=0,"n/a",DGET(data,"Pctile70_hr4",_xlnm.Criteria)/IF(Result_type="Aggregate Impact",1,Called/1000))</f>
        <v>0.1064959</v>
      </c>
      <c r="N11" s="55">
        <f>IF(Bid=0,"n/a",DGET(data,"Pctile90_hr4",_xlnm.Criteria)/IF(Result_type="Aggregate Impact",1,Called/1000))</f>
        <v>0.50751250000000003</v>
      </c>
    </row>
    <row r="12" spans="1:14" ht="17.25" customHeight="1" x14ac:dyDescent="0.2">
      <c r="C12" s="15"/>
      <c r="D12" s="15"/>
      <c r="E12" s="36">
        <v>5</v>
      </c>
      <c r="F12" s="55">
        <f>IF(Bid=0,"n/a",DGET(data,"Ref_hr5",_xlnm.Criteria)/IF(Result_type="Aggregate Impact",1,Called/1000))</f>
        <v>539.1816</v>
      </c>
      <c r="G12" s="55">
        <f t="shared" si="0"/>
        <v>540.34210199999995</v>
      </c>
      <c r="H12" s="55">
        <f>IF(Bid=0,"n/a",DGET(data,"Pctile50_hr5",_xlnm.Criteria)/IF(Result_type="Aggregate Impact",1,Called/1000))</f>
        <v>-1.1605019999999999</v>
      </c>
      <c r="I12" s="55">
        <f>IF(Bid=0,"n/a",DGET(data,"Temp_hr5",_xlnm.Criteria))</f>
        <v>65.733490000000003</v>
      </c>
      <c r="J12" s="55">
        <f>IF(Bid=0,"n/a",DGET(data,"Pctile10_hr5",_xlnm.Criteria)/IF(Result_type="Aggregate Impact",1,Called/1000))</f>
        <v>-1.861332</v>
      </c>
      <c r="K12" s="55">
        <f>IF(Bid=0,"n/a",DGET(data,"Pctile30_hr5",_xlnm.Criteria)/IF(Result_type="Aggregate Impact",1,Called/1000))</f>
        <v>-1.447276</v>
      </c>
      <c r="L12" s="55">
        <f t="shared" si="1"/>
        <v>-1.1605019999999999</v>
      </c>
      <c r="M12" s="55">
        <f>IF(Bid=0,"n/a",DGET(data,"Pctile70_hr5",_xlnm.Criteria)/IF(Result_type="Aggregate Impact",1,Called/1000))</f>
        <v>-0.87372799999999995</v>
      </c>
      <c r="N12" s="55">
        <f>IF(Bid=0,"n/a",DGET(data,"Pctile90_hr5",_xlnm.Criteria)/IF(Result_type="Aggregate Impact",1,Called/1000))</f>
        <v>-0.45967180000000002</v>
      </c>
    </row>
    <row r="13" spans="1:14" ht="17.25" customHeight="1" x14ac:dyDescent="0.2">
      <c r="D13" s="5"/>
      <c r="E13" s="36">
        <v>6</v>
      </c>
      <c r="F13" s="55">
        <f>IF(Bid=0,"n/a",DGET(data,"Ref_hr6",_xlnm.Criteria)/IF(Result_type="Aggregate Impact",1,Called/1000))</f>
        <v>560.36030000000005</v>
      </c>
      <c r="G13" s="55">
        <f t="shared" si="0"/>
        <v>561.80377200000009</v>
      </c>
      <c r="H13" s="55">
        <f>IF(Bid=0,"n/a",DGET(data,"Pctile50_hr6",_xlnm.Criteria)/IF(Result_type="Aggregate Impact",1,Called/1000))</f>
        <v>-1.4434720000000001</v>
      </c>
      <c r="I13" s="55">
        <f>IF(Bid=0,"n/a",DGET(data,"Temp_hr6",_xlnm.Criteria))</f>
        <v>65.095830000000007</v>
      </c>
      <c r="J13" s="55">
        <f>IF(Bid=0,"n/a",DGET(data,"Pctile10_hr6",_xlnm.Criteria)/IF(Result_type="Aggregate Impact",1,Called/1000))</f>
        <v>-2.2111179999999999</v>
      </c>
      <c r="K13" s="55">
        <f>IF(Bid=0,"n/a",DGET(data,"Pctile30_hr6",_xlnm.Criteria)/IF(Result_type="Aggregate Impact",1,Called/1000))</f>
        <v>-1.7575860000000001</v>
      </c>
      <c r="L13" s="55">
        <f t="shared" si="1"/>
        <v>-1.4434720000000001</v>
      </c>
      <c r="M13" s="55">
        <f>IF(Bid=0,"n/a",DGET(data,"Pctile70_hr6",_xlnm.Criteria)/IF(Result_type="Aggregate Impact",1,Called/1000))</f>
        <v>-1.1293569999999999</v>
      </c>
      <c r="N13" s="55">
        <f>IF(Bid=0,"n/a",DGET(data,"Pctile90_hr6",_xlnm.Criteria)/IF(Result_type="Aggregate Impact",1,Called/1000))</f>
        <v>-0.67582569999999997</v>
      </c>
    </row>
    <row r="14" spans="1:14" ht="16.5" x14ac:dyDescent="0.2">
      <c r="D14" s="5"/>
      <c r="E14" s="36">
        <v>7</v>
      </c>
      <c r="F14" s="55">
        <f>IF(Bid=0,"n/a",DGET(data,"Ref_hr7",_xlnm.Criteria)/IF(Result_type="Aggregate Impact",1,Called/1000))</f>
        <v>591.55960000000005</v>
      </c>
      <c r="G14" s="55">
        <f t="shared" si="0"/>
        <v>592.5317543000001</v>
      </c>
      <c r="H14" s="55">
        <f>IF(Bid=0,"n/a",DGET(data,"Pctile50_hr7",_xlnm.Criteria)/IF(Result_type="Aggregate Impact",1,Called/1000))</f>
        <v>-0.97215430000000003</v>
      </c>
      <c r="I14" s="55">
        <f>IF(Bid=0,"n/a",DGET(data,"Temp_hr7",_xlnm.Criteria))</f>
        <v>64.759379999999993</v>
      </c>
      <c r="J14" s="55">
        <f>IF(Bid=0,"n/a",DGET(data,"Pctile10_hr7",_xlnm.Criteria)/IF(Result_type="Aggregate Impact",1,Called/1000))</f>
        <v>-1.759198</v>
      </c>
      <c r="K14" s="55">
        <f>IF(Bid=0,"n/a",DGET(data,"Pctile30_hr7",_xlnm.Criteria)/IF(Result_type="Aggregate Impact",1,Called/1000))</f>
        <v>-1.294206</v>
      </c>
      <c r="L14" s="55">
        <f t="shared" si="1"/>
        <v>-0.97215430000000003</v>
      </c>
      <c r="M14" s="55">
        <f>IF(Bid=0,"n/a",DGET(data,"Pctile70_hr7",_xlnm.Criteria)/IF(Result_type="Aggregate Impact",1,Called/1000))</f>
        <v>-0.65010219999999996</v>
      </c>
      <c r="N14" s="55">
        <f>IF(Bid=0,"n/a",DGET(data,"Pctile90_hr7",_xlnm.Criteria)/IF(Result_type="Aggregate Impact",1,Called/1000))</f>
        <v>-0.1851102</v>
      </c>
    </row>
    <row r="15" spans="1:14" ht="16.5" x14ac:dyDescent="0.2">
      <c r="A15" s="16"/>
      <c r="C15" s="5"/>
      <c r="D15" s="5"/>
      <c r="E15" s="36">
        <v>8</v>
      </c>
      <c r="F15" s="55">
        <f>IF(Bid=0,"n/a",DGET(data,"Ref_hr8",_xlnm.Criteria)/IF(Result_type="Aggregate Impact",1,Called/1000))</f>
        <v>612.27660000000003</v>
      </c>
      <c r="G15" s="55">
        <f t="shared" si="0"/>
        <v>612.36612930000001</v>
      </c>
      <c r="H15" s="55">
        <f>IF(Bid=0,"n/a",DGET(data,"Pctile50_hr8",_xlnm.Criteria)/IF(Result_type="Aggregate Impact",1,Called/1000))</f>
        <v>-8.9529300000000006E-2</v>
      </c>
      <c r="I15" s="55">
        <f>IF(Bid=0,"n/a",DGET(data,"Temp_hr8",_xlnm.Criteria))</f>
        <v>66.021910000000005</v>
      </c>
      <c r="J15" s="55">
        <f>IF(Bid=0,"n/a",DGET(data,"Pctile10_hr8",_xlnm.Criteria)/IF(Result_type="Aggregate Impact",1,Called/1000))</f>
        <v>-0.91305289999999995</v>
      </c>
      <c r="K15" s="55">
        <f>IF(Bid=0,"n/a",DGET(data,"Pctile30_hr8",_xlnm.Criteria)/IF(Result_type="Aggregate Impact",1,Called/1000))</f>
        <v>-0.42650850000000001</v>
      </c>
      <c r="L15" s="55">
        <f t="shared" si="1"/>
        <v>-8.9529300000000006E-2</v>
      </c>
      <c r="M15" s="55">
        <f>IF(Bid=0,"n/a",DGET(data,"Pctile70_hr8",_xlnm.Criteria)/IF(Result_type="Aggregate Impact",1,Called/1000))</f>
        <v>0.2474499</v>
      </c>
      <c r="N15" s="55">
        <f>IF(Bid=0,"n/a",DGET(data,"Pctile90_hr8",_xlnm.Criteria)/IF(Result_type="Aggregate Impact",1,Called/1000))</f>
        <v>0.73399429999999999</v>
      </c>
    </row>
    <row r="16" spans="1:14" ht="16.5" x14ac:dyDescent="0.2">
      <c r="C16" s="5"/>
      <c r="D16" s="5"/>
      <c r="E16" s="36">
        <v>9</v>
      </c>
      <c r="F16" s="55">
        <f>IF(Bid=0,"n/a",DGET(data,"Ref_hr9",_xlnm.Criteria)/IF(Result_type="Aggregate Impact",1,Called/1000))</f>
        <v>631.46929999999998</v>
      </c>
      <c r="G16" s="55">
        <f t="shared" si="0"/>
        <v>628.96998099999996</v>
      </c>
      <c r="H16" s="55">
        <f>IF(Bid=0,"n/a",DGET(data,"Pctile50_hr9",_xlnm.Criteria)/IF(Result_type="Aggregate Impact",1,Called/1000))</f>
        <v>2.4993189999999998</v>
      </c>
      <c r="I16" s="55">
        <f>IF(Bid=0,"n/a",DGET(data,"Temp_hr9",_xlnm.Criteria))</f>
        <v>68.667150000000007</v>
      </c>
      <c r="J16" s="55">
        <f>IF(Bid=0,"n/a",DGET(data,"Pctile10_hr9",_xlnm.Criteria)/IF(Result_type="Aggregate Impact",1,Called/1000))</f>
        <v>1.6316630000000001</v>
      </c>
      <c r="K16" s="55">
        <f>IF(Bid=0,"n/a",DGET(data,"Pctile30_hr9",_xlnm.Criteria)/IF(Result_type="Aggregate Impact",1,Called/1000))</f>
        <v>2.1442809999999999</v>
      </c>
      <c r="L16" s="55">
        <f t="shared" si="1"/>
        <v>2.4993189999999998</v>
      </c>
      <c r="M16" s="55">
        <f>IF(Bid=0,"n/a",DGET(data,"Pctile70_hr9",_xlnm.Criteria)/IF(Result_type="Aggregate Impact",1,Called/1000))</f>
        <v>2.8543569999999998</v>
      </c>
      <c r="N16" s="55">
        <f>IF(Bid=0,"n/a",DGET(data,"Pctile90_hr9",_xlnm.Criteria)/IF(Result_type="Aggregate Impact",1,Called/1000))</f>
        <v>3.3669750000000001</v>
      </c>
    </row>
    <row r="17" spans="3:23" ht="16.5" x14ac:dyDescent="0.2">
      <c r="C17" s="5"/>
      <c r="D17" s="5"/>
      <c r="E17" s="36">
        <v>10</v>
      </c>
      <c r="F17" s="55">
        <f>IF(Bid=0,"n/a",DGET(data,"Ref_hr10",_xlnm.Criteria)/IF(Result_type="Aggregate Impact",1,Called/1000))</f>
        <v>650.15409999999997</v>
      </c>
      <c r="G17" s="55">
        <f t="shared" si="0"/>
        <v>647.22102799999993</v>
      </c>
      <c r="H17" s="55">
        <f>IF(Bid=0,"n/a",DGET(data,"Pctile50_hr10",_xlnm.Criteria)/IF(Result_type="Aggregate Impact",1,Called/1000))</f>
        <v>2.9330720000000001</v>
      </c>
      <c r="I17" s="55">
        <f>IF(Bid=0,"n/a",DGET(data,"Temp_hr10",_xlnm.Criteria))</f>
        <v>72.049580000000006</v>
      </c>
      <c r="J17" s="55">
        <f>IF(Bid=0,"n/a",DGET(data,"Pctile10_hr10",_xlnm.Criteria)/IF(Result_type="Aggregate Impact",1,Called/1000))</f>
        <v>2.0518830000000001</v>
      </c>
      <c r="K17" s="55">
        <f>IF(Bid=0,"n/a",DGET(data,"Pctile30_hr10",_xlnm.Criteria)/IF(Result_type="Aggregate Impact",1,Called/1000))</f>
        <v>2.5724969999999998</v>
      </c>
      <c r="L17" s="55">
        <f t="shared" si="1"/>
        <v>2.9330720000000001</v>
      </c>
      <c r="M17" s="55">
        <f>IF(Bid=0,"n/a",DGET(data,"Pctile70_hr10",_xlnm.Criteria)/IF(Result_type="Aggregate Impact",1,Called/1000))</f>
        <v>3.2936480000000001</v>
      </c>
      <c r="N17" s="55">
        <f>IF(Bid=0,"n/a",DGET(data,"Pctile90_hr10",_xlnm.Criteria)/IF(Result_type="Aggregate Impact",1,Called/1000))</f>
        <v>3.8142610000000001</v>
      </c>
    </row>
    <row r="18" spans="3:23" ht="16.5" x14ac:dyDescent="0.2">
      <c r="C18" s="5"/>
      <c r="D18" s="5"/>
      <c r="E18" s="36">
        <v>11</v>
      </c>
      <c r="F18" s="55">
        <f>IF(Bid=0,"n/a",DGET(data,"Ref_hr11",_xlnm.Criteria)/IF(Result_type="Aggregate Impact",1,Called/1000))</f>
        <v>659.71979999999996</v>
      </c>
      <c r="G18" s="55">
        <f t="shared" si="0"/>
        <v>656.02284599999996</v>
      </c>
      <c r="H18" s="55">
        <f>IF(Bid=0,"n/a",DGET(data,"Pctile50_hr11",_xlnm.Criteria)/IF(Result_type="Aggregate Impact",1,Called/1000))</f>
        <v>3.6969539999999999</v>
      </c>
      <c r="I18" s="55">
        <f>IF(Bid=0,"n/a",DGET(data,"Temp_hr11",_xlnm.Criteria))</f>
        <v>75.576580000000007</v>
      </c>
      <c r="J18" s="55">
        <f>IF(Bid=0,"n/a",DGET(data,"Pctile10_hr11",_xlnm.Criteria)/IF(Result_type="Aggregate Impact",1,Called/1000))</f>
        <v>2.7348300000000001</v>
      </c>
      <c r="K18" s="55">
        <f>IF(Bid=0,"n/a",DGET(data,"Pctile30_hr11",_xlnm.Criteria)/IF(Result_type="Aggregate Impact",1,Called/1000))</f>
        <v>3.303261</v>
      </c>
      <c r="L18" s="55">
        <f t="shared" si="1"/>
        <v>3.6969539999999999</v>
      </c>
      <c r="M18" s="55">
        <f>IF(Bid=0,"n/a",DGET(data,"Pctile70_hr11",_xlnm.Criteria)/IF(Result_type="Aggregate Impact",1,Called/1000))</f>
        <v>4.0906469999999997</v>
      </c>
      <c r="N18" s="55">
        <f>IF(Bid=0,"n/a",DGET(data,"Pctile90_hr11",_xlnm.Criteria)/IF(Result_type="Aggregate Impact",1,Called/1000))</f>
        <v>4.6590769999999999</v>
      </c>
      <c r="S18" s="40"/>
      <c r="T18" s="40"/>
      <c r="U18" s="40"/>
      <c r="V18" s="40"/>
      <c r="W18" s="40"/>
    </row>
    <row r="19" spans="3:23" ht="16.5" x14ac:dyDescent="0.2">
      <c r="C19" s="5"/>
      <c r="D19" s="5"/>
      <c r="E19" s="36">
        <v>12</v>
      </c>
      <c r="F19" s="55">
        <f>IF(Bid=0,"n/a",DGET(data,"Ref_hr12",_xlnm.Criteria)/IF(Result_type="Aggregate Impact",1,Called/1000))</f>
        <v>669.33929999999998</v>
      </c>
      <c r="G19" s="55">
        <f t="shared" si="0"/>
        <v>660.00222899999994</v>
      </c>
      <c r="H19" s="55">
        <f>IF(Bid=0,"n/a",DGET(data,"Pctile50_hr12",_xlnm.Criteria)/IF(Result_type="Aggregate Impact",1,Called/1000))</f>
        <v>9.3370709999999999</v>
      </c>
      <c r="I19" s="55">
        <f>IF(Bid=0,"n/a",DGET(data,"Temp_hr12",_xlnm.Criteria))</f>
        <v>78.790660000000003</v>
      </c>
      <c r="J19" s="55">
        <f>IF(Bid=0,"n/a",DGET(data,"Pctile10_hr12",_xlnm.Criteria)/IF(Result_type="Aggregate Impact",1,Called/1000))</f>
        <v>8.3109769999999994</v>
      </c>
      <c r="K19" s="55">
        <f>IF(Bid=0,"n/a",DGET(data,"Pctile30_hr12",_xlnm.Criteria)/IF(Result_type="Aggregate Impact",1,Called/1000))</f>
        <v>8.9172019999999996</v>
      </c>
      <c r="L19" s="55">
        <f t="shared" si="1"/>
        <v>9.3370709999999999</v>
      </c>
      <c r="M19" s="55">
        <f>IF(Bid=0,"n/a",DGET(data,"Pctile70_hr12",_xlnm.Criteria)/IF(Result_type="Aggregate Impact",1,Called/1000))</f>
        <v>9.7569409999999994</v>
      </c>
      <c r="N19" s="55">
        <f>IF(Bid=0,"n/a",DGET(data,"Pctile90_hr12",_xlnm.Criteria)/IF(Result_type="Aggregate Impact",1,Called/1000))</f>
        <v>10.36317</v>
      </c>
      <c r="S19" s="40"/>
      <c r="T19" s="40"/>
      <c r="U19" s="40"/>
      <c r="V19" s="40"/>
      <c r="W19" s="40"/>
    </row>
    <row r="20" spans="3:23" ht="16.5" x14ac:dyDescent="0.2">
      <c r="C20" s="5"/>
      <c r="D20" s="5"/>
      <c r="E20" s="36">
        <v>13</v>
      </c>
      <c r="F20" s="55">
        <f>IF(Bid=0,"n/a",DGET(data,"Ref_hr13",_xlnm.Criteria)/IF(Result_type="Aggregate Impact",1,Called/1000))</f>
        <v>667.44820000000004</v>
      </c>
      <c r="G20" s="55">
        <f t="shared" si="0"/>
        <v>639.38415000000009</v>
      </c>
      <c r="H20" s="55">
        <f>IF(Bid=0,"n/a",DGET(data,"Pctile50_hr13",_xlnm.Criteria)/IF(Result_type="Aggregate Impact",1,Called/1000))</f>
        <v>28.064050000000002</v>
      </c>
      <c r="I20" s="55">
        <f>IF(Bid=0,"n/a",DGET(data,"Temp_hr13",_xlnm.Criteria))</f>
        <v>81.538679999999999</v>
      </c>
      <c r="J20" s="55">
        <f>IF(Bid=0,"n/a",DGET(data,"Pctile10_hr13",_xlnm.Criteria)/IF(Result_type="Aggregate Impact",1,Called/1000))</f>
        <v>26.88176</v>
      </c>
      <c r="K20" s="55">
        <f>IF(Bid=0,"n/a",DGET(data,"Pctile30_hr13",_xlnm.Criteria)/IF(Result_type="Aggregate Impact",1,Called/1000))</f>
        <v>27.580259999999999</v>
      </c>
      <c r="L20" s="55">
        <f t="shared" si="1"/>
        <v>28.064050000000002</v>
      </c>
      <c r="M20" s="55">
        <f>IF(Bid=0,"n/a",DGET(data,"Pctile70_hr13",_xlnm.Criteria)/IF(Result_type="Aggregate Impact",1,Called/1000))</f>
        <v>28.547830000000001</v>
      </c>
      <c r="N20" s="55">
        <f>IF(Bid=0,"n/a",DGET(data,"Pctile90_hr13",_xlnm.Criteria)/IF(Result_type="Aggregate Impact",1,Called/1000))</f>
        <v>29.24634</v>
      </c>
      <c r="P20" s="40"/>
      <c r="S20" s="40"/>
      <c r="T20" s="40"/>
      <c r="U20" s="40"/>
      <c r="V20" s="40"/>
      <c r="W20" s="40"/>
    </row>
    <row r="21" spans="3:23" ht="16.5" x14ac:dyDescent="0.2">
      <c r="C21" s="5"/>
      <c r="D21" s="5"/>
      <c r="E21" s="36">
        <v>14</v>
      </c>
      <c r="F21" s="55">
        <f>IF(Bid=0,"n/a",DGET(data,"Ref_hr14",_xlnm.Criteria)/IF(Result_type="Aggregate Impact",1,Called/1000))</f>
        <v>673.30679999999995</v>
      </c>
      <c r="G21" s="55">
        <f t="shared" si="0"/>
        <v>644.89305999999999</v>
      </c>
      <c r="H21" s="55">
        <f>IF(Bid=0,"n/a",DGET(data,"Pctile50_hr14",_xlnm.Criteria)/IF(Result_type="Aggregate Impact",1,Called/1000))</f>
        <v>28.413740000000001</v>
      </c>
      <c r="I21" s="55">
        <f>IF(Bid=0,"n/a",DGET(data,"Temp_hr14",_xlnm.Criteria))</f>
        <v>83.817949999999996</v>
      </c>
      <c r="J21" s="55">
        <f>IF(Bid=0,"n/a",DGET(data,"Pctile10_hr14",_xlnm.Criteria)/IF(Result_type="Aggregate Impact",1,Called/1000))</f>
        <v>27.179030000000001</v>
      </c>
      <c r="K21" s="55">
        <f>IF(Bid=0,"n/a",DGET(data,"Pctile30_hr14",_xlnm.Criteria)/IF(Result_type="Aggregate Impact",1,Called/1000))</f>
        <v>27.90851</v>
      </c>
      <c r="L21" s="55">
        <f t="shared" si="1"/>
        <v>28.413740000000001</v>
      </c>
      <c r="M21" s="55">
        <f>IF(Bid=0,"n/a",DGET(data,"Pctile70_hr14",_xlnm.Criteria)/IF(Result_type="Aggregate Impact",1,Called/1000))</f>
        <v>28.918980000000001</v>
      </c>
      <c r="N21" s="55">
        <f>IF(Bid=0,"n/a",DGET(data,"Pctile90_hr14",_xlnm.Criteria)/IF(Result_type="Aggregate Impact",1,Called/1000))</f>
        <v>29.64846</v>
      </c>
      <c r="P21" s="40"/>
      <c r="S21" s="40"/>
      <c r="T21" s="40"/>
      <c r="U21" s="40"/>
      <c r="V21" s="40"/>
      <c r="W21" s="40"/>
    </row>
    <row r="22" spans="3:23" ht="16.5" x14ac:dyDescent="0.2">
      <c r="C22" s="5"/>
      <c r="D22" s="5"/>
      <c r="E22" s="36">
        <v>15</v>
      </c>
      <c r="F22" s="55">
        <f>IF(Bid=0,"n/a",DGET(data,"Ref_hr15",_xlnm.Criteria)/IF(Result_type="Aggregate Impact",1,Called/1000))</f>
        <v>672.29420000000005</v>
      </c>
      <c r="G22" s="55">
        <f t="shared" si="0"/>
        <v>646.17869000000007</v>
      </c>
      <c r="H22" s="55">
        <f>IF(Bid=0,"n/a",DGET(data,"Pctile50_hr15",_xlnm.Criteria)/IF(Result_type="Aggregate Impact",1,Called/1000))</f>
        <v>26.11551</v>
      </c>
      <c r="I22" s="55">
        <f>IF(Bid=0,"n/a",DGET(data,"Temp_hr15",_xlnm.Criteria))</f>
        <v>85.137420000000006</v>
      </c>
      <c r="J22" s="55">
        <f>IF(Bid=0,"n/a",DGET(data,"Pctile10_hr15",_xlnm.Criteria)/IF(Result_type="Aggregate Impact",1,Called/1000))</f>
        <v>24.884650000000001</v>
      </c>
      <c r="K22" s="55">
        <f>IF(Bid=0,"n/a",DGET(data,"Pctile30_hr15",_xlnm.Criteria)/IF(Result_type="Aggregate Impact",1,Called/1000))</f>
        <v>25.61185</v>
      </c>
      <c r="L22" s="55">
        <f t="shared" si="1"/>
        <v>26.11551</v>
      </c>
      <c r="M22" s="55">
        <f>IF(Bid=0,"n/a",DGET(data,"Pctile70_hr15",_xlnm.Criteria)/IF(Result_type="Aggregate Impact",1,Called/1000))</f>
        <v>26.61917</v>
      </c>
      <c r="N22" s="55">
        <f>IF(Bid=0,"n/a",DGET(data,"Pctile90_hr15",_xlnm.Criteria)/IF(Result_type="Aggregate Impact",1,Called/1000))</f>
        <v>27.34637</v>
      </c>
      <c r="P22" s="40"/>
      <c r="S22" s="40"/>
      <c r="T22" s="40"/>
      <c r="U22" s="40"/>
      <c r="V22" s="40"/>
      <c r="W22" s="40"/>
    </row>
    <row r="23" spans="3:23" ht="16.5" x14ac:dyDescent="0.2">
      <c r="C23" s="5"/>
      <c r="D23" s="5"/>
      <c r="E23" s="36">
        <v>16</v>
      </c>
      <c r="F23" s="55">
        <f>IF(Bid=0,"n/a",DGET(data,"Ref_hr16",_xlnm.Criteria)/IF(Result_type="Aggregate Impact",1,Called/1000))</f>
        <v>659.495</v>
      </c>
      <c r="G23" s="55">
        <f t="shared" si="0"/>
        <v>633.22191999999995</v>
      </c>
      <c r="H23" s="55">
        <f>IF(Bid=0,"n/a",DGET(data,"Pctile50_hr16",_xlnm.Criteria)/IF(Result_type="Aggregate Impact",1,Called/1000))</f>
        <v>26.27308</v>
      </c>
      <c r="I23" s="55">
        <f>IF(Bid=0,"n/a",DGET(data,"Temp_hr16",_xlnm.Criteria))</f>
        <v>85.748270000000005</v>
      </c>
      <c r="J23" s="55">
        <f>IF(Bid=0,"n/a",DGET(data,"Pctile10_hr16",_xlnm.Criteria)/IF(Result_type="Aggregate Impact",1,Called/1000))</f>
        <v>25.039760000000001</v>
      </c>
      <c r="K23" s="55">
        <f>IF(Bid=0,"n/a",DGET(data,"Pctile30_hr16",_xlnm.Criteria)/IF(Result_type="Aggregate Impact",1,Called/1000))</f>
        <v>25.768419999999999</v>
      </c>
      <c r="L23" s="55">
        <f t="shared" si="1"/>
        <v>26.27308</v>
      </c>
      <c r="M23" s="55">
        <f>IF(Bid=0,"n/a",DGET(data,"Pctile70_hr16",_xlnm.Criteria)/IF(Result_type="Aggregate Impact",1,Called/1000))</f>
        <v>26.777750000000001</v>
      </c>
      <c r="N23" s="55">
        <f>IF(Bid=0,"n/a",DGET(data,"Pctile90_hr16",_xlnm.Criteria)/IF(Result_type="Aggregate Impact",1,Called/1000))</f>
        <v>27.506409999999999</v>
      </c>
      <c r="P23" s="40"/>
      <c r="S23" s="40"/>
      <c r="T23" s="40"/>
      <c r="U23" s="40"/>
      <c r="V23" s="40"/>
      <c r="W23" s="40"/>
    </row>
    <row r="24" spans="3:23" ht="16.5" x14ac:dyDescent="0.2">
      <c r="C24" s="5"/>
      <c r="D24" s="5"/>
      <c r="E24" s="36">
        <v>17</v>
      </c>
      <c r="F24" s="55">
        <f>IF(Bid=0,"n/a",DGET(data,"Ref_hr17",_xlnm.Criteria)/IF(Result_type="Aggregate Impact",1,Called/1000))</f>
        <v>651.34749999999997</v>
      </c>
      <c r="G24" s="55">
        <f t="shared" si="0"/>
        <v>625.35095999999999</v>
      </c>
      <c r="H24" s="55">
        <f>IF(Bid=0,"n/a",DGET(data,"Pctile50_hr17",_xlnm.Criteria)/IF(Result_type="Aggregate Impact",1,Called/1000))</f>
        <v>25.99654</v>
      </c>
      <c r="I24" s="55">
        <f>IF(Bid=0,"n/a",DGET(data,"Temp_hr17",_xlnm.Criteria))</f>
        <v>85.792550000000006</v>
      </c>
      <c r="J24" s="55">
        <f>IF(Bid=0,"n/a",DGET(data,"Pctile10_hr17",_xlnm.Criteria)/IF(Result_type="Aggregate Impact",1,Called/1000))</f>
        <v>24.739370000000001</v>
      </c>
      <c r="K24" s="55">
        <f>IF(Bid=0,"n/a",DGET(data,"Pctile30_hr17",_xlnm.Criteria)/IF(Result_type="Aggregate Impact",1,Called/1000))</f>
        <v>25.482119999999998</v>
      </c>
      <c r="L24" s="55">
        <f t="shared" si="1"/>
        <v>25.99654</v>
      </c>
      <c r="M24" s="55">
        <f>IF(Bid=0,"n/a",DGET(data,"Pctile70_hr17",_xlnm.Criteria)/IF(Result_type="Aggregate Impact",1,Called/1000))</f>
        <v>26.51097</v>
      </c>
      <c r="N24" s="55">
        <f>IF(Bid=0,"n/a",DGET(data,"Pctile90_hr17",_xlnm.Criteria)/IF(Result_type="Aggregate Impact",1,Called/1000))</f>
        <v>27.253710000000002</v>
      </c>
      <c r="P24" s="40"/>
      <c r="S24" s="40"/>
      <c r="T24" s="40"/>
      <c r="U24" s="40"/>
      <c r="V24" s="40"/>
      <c r="W24" s="40"/>
    </row>
    <row r="25" spans="3:23" ht="16.5" x14ac:dyDescent="0.2">
      <c r="C25" s="5"/>
      <c r="D25" s="5"/>
      <c r="E25" s="36">
        <v>18</v>
      </c>
      <c r="F25" s="55">
        <f>IF(Bid=0,"n/a",DGET(data,"Ref_hr18",_xlnm.Criteria)/IF(Result_type="Aggregate Impact",1,Called/1000))</f>
        <v>637.31259999999997</v>
      </c>
      <c r="G25" s="55">
        <f t="shared" si="0"/>
        <v>613.16967</v>
      </c>
      <c r="H25" s="55">
        <f>IF(Bid=0,"n/a",DGET(data,"Pctile50_hr18",_xlnm.Criteria)/IF(Result_type="Aggregate Impact",1,Called/1000))</f>
        <v>24.14293</v>
      </c>
      <c r="I25" s="55">
        <f>IF(Bid=0,"n/a",DGET(data,"Temp_hr18",_xlnm.Criteria))</f>
        <v>85.168170000000003</v>
      </c>
      <c r="J25" s="55">
        <f>IF(Bid=0,"n/a",DGET(data,"Pctile10_hr18",_xlnm.Criteria)/IF(Result_type="Aggregate Impact",1,Called/1000))</f>
        <v>22.72625</v>
      </c>
      <c r="K25" s="55">
        <f>IF(Bid=0,"n/a",DGET(data,"Pctile30_hr18",_xlnm.Criteria)/IF(Result_type="Aggregate Impact",1,Called/1000))</f>
        <v>23.56324</v>
      </c>
      <c r="L25" s="55">
        <f t="shared" si="1"/>
        <v>24.14293</v>
      </c>
      <c r="M25" s="55">
        <f>IF(Bid=0,"n/a",DGET(data,"Pctile70_hr18",_xlnm.Criteria)/IF(Result_type="Aggregate Impact",1,Called/1000))</f>
        <v>24.722629999999999</v>
      </c>
      <c r="N25" s="55">
        <f>IF(Bid=0,"n/a",DGET(data,"Pctile90_hr18",_xlnm.Criteria)/IF(Result_type="Aggregate Impact",1,Called/1000))</f>
        <v>25.559619999999999</v>
      </c>
      <c r="P25" s="40"/>
      <c r="S25" s="40"/>
      <c r="T25" s="40"/>
      <c r="U25" s="40"/>
      <c r="V25" s="40"/>
      <c r="W25" s="40"/>
    </row>
    <row r="26" spans="3:23" ht="16.5" x14ac:dyDescent="0.2">
      <c r="C26" s="5"/>
      <c r="D26" s="5"/>
      <c r="E26" s="36">
        <v>19</v>
      </c>
      <c r="F26" s="55">
        <f>IF(Bid=0,"n/a",DGET(data,"Ref_hr19",_xlnm.Criteria)/IF(Result_type="Aggregate Impact",1,Called/1000))</f>
        <v>625.51099999999997</v>
      </c>
      <c r="G26" s="55">
        <f t="shared" si="0"/>
        <v>603.99243999999999</v>
      </c>
      <c r="H26" s="55">
        <f>IF(Bid=0,"n/a",DGET(data,"Pctile50_hr19",_xlnm.Criteria)/IF(Result_type="Aggregate Impact",1,Called/1000))</f>
        <v>21.518560000000001</v>
      </c>
      <c r="I26" s="55">
        <f>IF(Bid=0,"n/a",DGET(data,"Temp_hr19",_xlnm.Criteria))</f>
        <v>83.111649999999997</v>
      </c>
      <c r="J26" s="55">
        <f>IF(Bid=0,"n/a",DGET(data,"Pctile10_hr19",_xlnm.Criteria)/IF(Result_type="Aggregate Impact",1,Called/1000))</f>
        <v>20.082889999999999</v>
      </c>
      <c r="K26" s="55">
        <f>IF(Bid=0,"n/a",DGET(data,"Pctile30_hr19",_xlnm.Criteria)/IF(Result_type="Aggregate Impact",1,Called/1000))</f>
        <v>20.931100000000001</v>
      </c>
      <c r="L26" s="55">
        <f t="shared" si="1"/>
        <v>21.518560000000001</v>
      </c>
      <c r="M26" s="55">
        <f>IF(Bid=0,"n/a",DGET(data,"Pctile70_hr19",_xlnm.Criteria)/IF(Result_type="Aggregate Impact",1,Called/1000))</f>
        <v>22.106020000000001</v>
      </c>
      <c r="N26" s="55">
        <f>IF(Bid=0,"n/a",DGET(data,"Pctile90_hr19",_xlnm.Criteria)/IF(Result_type="Aggregate Impact",1,Called/1000))</f>
        <v>22.954229999999999</v>
      </c>
      <c r="P26" s="40"/>
      <c r="S26" s="40"/>
      <c r="T26" s="40"/>
      <c r="U26" s="40"/>
      <c r="V26" s="40"/>
      <c r="W26" s="40"/>
    </row>
    <row r="27" spans="3:23" ht="16.5" x14ac:dyDescent="0.2">
      <c r="C27" s="5"/>
      <c r="D27" s="5"/>
      <c r="E27" s="36">
        <v>20</v>
      </c>
      <c r="F27" s="55">
        <f>IF(Bid=0,"n/a",DGET(data,"Ref_hr20",_xlnm.Criteria)/IF(Result_type="Aggregate Impact",1,Called/1000))</f>
        <v>617.30489999999998</v>
      </c>
      <c r="G27" s="55">
        <f t="shared" si="0"/>
        <v>597.58105999999998</v>
      </c>
      <c r="H27" s="55">
        <f>IF(Bid=0,"n/a",DGET(data,"Pctile50_hr20",_xlnm.Criteria)/IF(Result_type="Aggregate Impact",1,Called/1000))</f>
        <v>19.723839999999999</v>
      </c>
      <c r="I27" s="55">
        <f>IF(Bid=0,"n/a",DGET(data,"Temp_hr20",_xlnm.Criteria))</f>
        <v>80.073819999999998</v>
      </c>
      <c r="J27" s="55">
        <f>IF(Bid=0,"n/a",DGET(data,"Pctile10_hr20",_xlnm.Criteria)/IF(Result_type="Aggregate Impact",1,Called/1000))</f>
        <v>18.3201</v>
      </c>
      <c r="K27" s="55">
        <f>IF(Bid=0,"n/a",DGET(data,"Pctile30_hr20",_xlnm.Criteria)/IF(Result_type="Aggregate Impact",1,Called/1000))</f>
        <v>19.149439999999998</v>
      </c>
      <c r="L27" s="55">
        <f t="shared" si="1"/>
        <v>19.723839999999999</v>
      </c>
      <c r="M27" s="55">
        <f>IF(Bid=0,"n/a",DGET(data,"Pctile70_hr20",_xlnm.Criteria)/IF(Result_type="Aggregate Impact",1,Called/1000))</f>
        <v>20.29823</v>
      </c>
      <c r="N27" s="55">
        <f>IF(Bid=0,"n/a",DGET(data,"Pctile90_hr20",_xlnm.Criteria)/IF(Result_type="Aggregate Impact",1,Called/1000))</f>
        <v>21.127569999999999</v>
      </c>
      <c r="P27" s="40"/>
      <c r="S27" s="40"/>
      <c r="T27" s="40"/>
      <c r="U27" s="40"/>
      <c r="V27" s="40"/>
      <c r="W27" s="40"/>
    </row>
    <row r="28" spans="3:23" ht="16.5" x14ac:dyDescent="0.2">
      <c r="C28" s="5"/>
      <c r="D28" s="5"/>
      <c r="E28" s="36">
        <v>21</v>
      </c>
      <c r="F28" s="55">
        <f>IF(Bid=0,"n/a",DGET(data,"Ref_hr21",_xlnm.Criteria)/IF(Result_type="Aggregate Impact",1,Called/1000))</f>
        <v>611.93470000000002</v>
      </c>
      <c r="G28" s="55">
        <f t="shared" si="0"/>
        <v>600.03156000000001</v>
      </c>
      <c r="H28" s="55">
        <f>IF(Bid=0,"n/a",DGET(data,"Pctile50_hr21",_xlnm.Criteria)/IF(Result_type="Aggregate Impact",1,Called/1000))</f>
        <v>11.90314</v>
      </c>
      <c r="I28" s="55">
        <f>IF(Bid=0,"n/a",DGET(data,"Temp_hr21",_xlnm.Criteria))</f>
        <v>76.807980000000001</v>
      </c>
      <c r="J28" s="55">
        <f>IF(Bid=0,"n/a",DGET(data,"Pctile10_hr21",_xlnm.Criteria)/IF(Result_type="Aggregate Impact",1,Called/1000))</f>
        <v>10.48138</v>
      </c>
      <c r="K28" s="55">
        <f>IF(Bid=0,"n/a",DGET(data,"Pctile30_hr21",_xlnm.Criteria)/IF(Result_type="Aggregate Impact",1,Called/1000))</f>
        <v>11.32137</v>
      </c>
      <c r="L28" s="55">
        <f t="shared" si="1"/>
        <v>11.90314</v>
      </c>
      <c r="M28" s="55">
        <f>IF(Bid=0,"n/a",DGET(data,"Pctile70_hr21",_xlnm.Criteria)/IF(Result_type="Aggregate Impact",1,Called/1000))</f>
        <v>12.484909999999999</v>
      </c>
      <c r="N28" s="55">
        <f>IF(Bid=0,"n/a",DGET(data,"Pctile90_hr21",_xlnm.Criteria)/IF(Result_type="Aggregate Impact",1,Called/1000))</f>
        <v>13.3249</v>
      </c>
      <c r="S28" s="40"/>
      <c r="T28" s="40"/>
      <c r="U28" s="40"/>
      <c r="V28" s="40"/>
      <c r="W28" s="40"/>
    </row>
    <row r="29" spans="3:23" ht="16.5" x14ac:dyDescent="0.2">
      <c r="C29" s="5"/>
      <c r="D29" s="5"/>
      <c r="E29" s="36">
        <v>22</v>
      </c>
      <c r="F29" s="55">
        <f>IF(Bid=0,"n/a",DGET(data,"Ref_hr22",_xlnm.Criteria)/IF(Result_type="Aggregate Impact",1,Called/1000))</f>
        <v>603.05489999999998</v>
      </c>
      <c r="G29" s="55">
        <f t="shared" si="0"/>
        <v>596.55718000000002</v>
      </c>
      <c r="H29" s="55">
        <f>IF(Bid=0,"n/a",DGET(data,"Pctile50_hr22",_xlnm.Criteria)/IF(Result_type="Aggregate Impact",1,Called/1000))</f>
        <v>6.4977200000000002</v>
      </c>
      <c r="I29" s="55">
        <f>IF(Bid=0,"n/a",DGET(data,"Temp_hr22",_xlnm.Criteria))</f>
        <v>74.197770000000006</v>
      </c>
      <c r="J29" s="55">
        <f>IF(Bid=0,"n/a",DGET(data,"Pctile10_hr22",_xlnm.Criteria)/IF(Result_type="Aggregate Impact",1,Called/1000))</f>
        <v>5.054792</v>
      </c>
      <c r="K29" s="55">
        <f>IF(Bid=0,"n/a",DGET(data,"Pctile30_hr22",_xlnm.Criteria)/IF(Result_type="Aggregate Impact",1,Called/1000))</f>
        <v>5.907286</v>
      </c>
      <c r="L29" s="55">
        <f t="shared" si="1"/>
        <v>6.4977200000000002</v>
      </c>
      <c r="M29" s="55">
        <f>IF(Bid=0,"n/a",DGET(data,"Pctile70_hr22",_xlnm.Criteria)/IF(Result_type="Aggregate Impact",1,Called/1000))</f>
        <v>7.0881550000000004</v>
      </c>
      <c r="N29" s="55">
        <f>IF(Bid=0,"n/a",DGET(data,"Pctile90_hr22",_xlnm.Criteria)/IF(Result_type="Aggregate Impact",1,Called/1000))</f>
        <v>7.9406480000000004</v>
      </c>
    </row>
    <row r="30" spans="3:23" ht="16.5" x14ac:dyDescent="0.2">
      <c r="C30" s="5"/>
      <c r="D30" s="5"/>
      <c r="E30" s="36">
        <v>23</v>
      </c>
      <c r="F30" s="55">
        <f>IF(Bid=0,"n/a",DGET(data,"Ref_hr23",_xlnm.Criteria)/IF(Result_type="Aggregate Impact",1,Called/1000))</f>
        <v>589.40890000000002</v>
      </c>
      <c r="G30" s="55">
        <f t="shared" si="0"/>
        <v>584.21630000000005</v>
      </c>
      <c r="H30" s="55">
        <f>IF(Bid=0,"n/a",DGET(data,"Pctile50_hr23",_xlnm.Criteria)/IF(Result_type="Aggregate Impact",1,Called/1000))</f>
        <v>5.1925999999999997</v>
      </c>
      <c r="I30" s="55">
        <f>IF(Bid=0,"n/a",DGET(data,"Temp_hr23",_xlnm.Criteria))</f>
        <v>72.357010000000002</v>
      </c>
      <c r="J30" s="55">
        <f>IF(Bid=0,"n/a",DGET(data,"Pctile10_hr23",_xlnm.Criteria)/IF(Result_type="Aggregate Impact",1,Called/1000))</f>
        <v>3.7264719999999998</v>
      </c>
      <c r="K30" s="55">
        <f>IF(Bid=0,"n/a",DGET(data,"Pctile30_hr23",_xlnm.Criteria)/IF(Result_type="Aggregate Impact",1,Called/1000))</f>
        <v>4.5926720000000003</v>
      </c>
      <c r="L30" s="55">
        <f t="shared" si="1"/>
        <v>5.1925999999999997</v>
      </c>
      <c r="M30" s="55">
        <f>IF(Bid=0,"n/a",DGET(data,"Pctile70_hr23",_xlnm.Criteria)/IF(Result_type="Aggregate Impact",1,Called/1000))</f>
        <v>5.7925269999999998</v>
      </c>
      <c r="N30" s="55">
        <f>IF(Bid=0,"n/a",DGET(data,"Pctile90_hr23",_xlnm.Criteria)/IF(Result_type="Aggregate Impact",1,Called/1000))</f>
        <v>6.6587269999999998</v>
      </c>
    </row>
    <row r="31" spans="3:23" ht="16.5" x14ac:dyDescent="0.2">
      <c r="C31" s="5"/>
      <c r="D31" s="5"/>
      <c r="E31" s="36">
        <v>24</v>
      </c>
      <c r="F31" s="55">
        <f>IF(Bid=0,"n/a",DGET(data,"Ref_hr24",_xlnm.Criteria)/IF(Result_type="Aggregate Impact",1,Called/1000))</f>
        <v>575.39509999999996</v>
      </c>
      <c r="G31" s="55">
        <f t="shared" si="0"/>
        <v>569.85357599999998</v>
      </c>
      <c r="H31" s="55">
        <f>IF(Bid=0,"n/a",DGET(data,"Pctile50_hr24",_xlnm.Criteria)/IF(Result_type="Aggregate Impact",1,Called/1000))</f>
        <v>5.5415239999999999</v>
      </c>
      <c r="I31" s="55">
        <f>IF(Bid=0,"n/a",DGET(data,"Temp_hr24",_xlnm.Criteria))</f>
        <v>70.853989999999996</v>
      </c>
      <c r="J31" s="55">
        <f>IF(Bid=0,"n/a",DGET(data,"Pctile10_hr24",_xlnm.Criteria)/IF(Result_type="Aggregate Impact",1,Called/1000))</f>
        <v>4.0837139999999996</v>
      </c>
      <c r="K31" s="55">
        <f>IF(Bid=0,"n/a",DGET(data,"Pctile30_hr24",_xlnm.Criteria)/IF(Result_type="Aggregate Impact",1,Called/1000))</f>
        <v>4.9450000000000003</v>
      </c>
      <c r="L31" s="55">
        <f t="shared" si="1"/>
        <v>5.5415239999999999</v>
      </c>
      <c r="M31" s="55">
        <f>IF(Bid=0,"n/a",DGET(data,"Pctile70_hr24",_xlnm.Criteria)/IF(Result_type="Aggregate Impact",1,Called/1000))</f>
        <v>6.1380489999999996</v>
      </c>
      <c r="N31" s="55">
        <f>IF(Bid=0,"n/a",DGET(data,"Pctile90_hr24",_xlnm.Criteria)/IF(Result_type="Aggregate Impact",1,Called/1000))</f>
        <v>6.9993350000000003</v>
      </c>
    </row>
    <row r="32" spans="3:23" ht="49.5" customHeight="1" thickBot="1" x14ac:dyDescent="0.35">
      <c r="C32" s="5"/>
      <c r="D32" s="5"/>
      <c r="E32" s="17"/>
      <c r="F32" s="82" t="str">
        <f>"Estimated Reference
Energy Use
("&amp;IF(Result_type="Aggregate Impact","MWh)","kWh)")</f>
        <v>Estimated Reference
Energy Use
(MWh)</v>
      </c>
      <c r="G32" s="82" t="str">
        <f>"Observed 
Event Day Energy Use ("&amp;IF(Result_type="Aggregate Impact","MWh)","kWh)")</f>
        <v>Observed 
Event Day Energy Use (MWh)</v>
      </c>
      <c r="H32" s="82" t="str">
        <f>"Estimated 
Change in Energy Use ("&amp;IF(Result_type="Aggregate Impact","MWh)","kWh)")</f>
        <v>Estimated 
Change in Energy Use (MWh)</v>
      </c>
      <c r="I32" s="84" t="s">
        <v>206</v>
      </c>
      <c r="J32" s="59" t="str">
        <f>"Uncertainty Adjusted Impact ("&amp;IF(Result_type="Aggregate Impact","MWh/hour) - Percentiles","kWh/hour) - Percentiles")</f>
        <v>Uncertainty Adjusted Impact (MWh/hour) - Percentiles</v>
      </c>
      <c r="K32" s="59"/>
      <c r="L32" s="59"/>
      <c r="M32" s="59"/>
      <c r="N32" s="60"/>
    </row>
    <row r="33" spans="3:14" ht="16.5" x14ac:dyDescent="0.3">
      <c r="C33" s="5"/>
      <c r="D33" s="5"/>
      <c r="E33" s="64" t="s">
        <v>230</v>
      </c>
      <c r="F33" s="83"/>
      <c r="G33" s="83"/>
      <c r="H33" s="83"/>
      <c r="I33" s="83"/>
      <c r="J33" s="18" t="s">
        <v>11</v>
      </c>
      <c r="K33" s="18" t="s">
        <v>12</v>
      </c>
      <c r="L33" s="18" t="s">
        <v>13</v>
      </c>
      <c r="M33" s="18" t="s">
        <v>14</v>
      </c>
      <c r="N33" s="19" t="s">
        <v>15</v>
      </c>
    </row>
    <row r="34" spans="3:14" ht="17.25" thickBot="1" x14ac:dyDescent="0.35">
      <c r="C34" s="5"/>
      <c r="D34" s="5"/>
      <c r="E34" s="20" t="s">
        <v>16</v>
      </c>
      <c r="F34" s="21">
        <f>IF(Bid=0,"n/a",SUM(F8:F31))</f>
        <v>14633.629699999998</v>
      </c>
      <c r="G34" s="22">
        <f>IF(Bid=0,"n/a",SUM(G8:G31))</f>
        <v>14388.7366059</v>
      </c>
      <c r="H34" s="22">
        <f>IF(Bid=0,"n/a",SUM(H8:H31))</f>
        <v>244.89309410000001</v>
      </c>
      <c r="I34" s="23">
        <f>IF(Bid=0,"n/a",SUM(Lookups!B32:B55))</f>
        <v>76.563730000000021</v>
      </c>
      <c r="J34" s="23" t="s">
        <v>17</v>
      </c>
      <c r="K34" s="23" t="s">
        <v>17</v>
      </c>
      <c r="L34" s="23" t="s">
        <v>17</v>
      </c>
      <c r="M34" s="23" t="s">
        <v>17</v>
      </c>
      <c r="N34" s="68" t="s">
        <v>17</v>
      </c>
    </row>
    <row r="35" spans="3:14" ht="17.25" thickBot="1" x14ac:dyDescent="0.35">
      <c r="E35" s="20" t="s">
        <v>229</v>
      </c>
      <c r="F35" s="67">
        <f>IF(Bid=0,"n/a",Lookups!D56)</f>
        <v>650.50252499999999</v>
      </c>
      <c r="G35" s="23">
        <f>IF(Bid=0,"n/a",Lookups!E56)</f>
        <v>625.47149375000004</v>
      </c>
      <c r="H35" s="23">
        <f>IF(Bid=0,"n/a",Lookups!F56)</f>
        <v>25.031031250000002</v>
      </c>
      <c r="I35" s="23">
        <f>IF(Bid=0,"n/a",Lookups!G56)</f>
        <v>70.388510000000011</v>
      </c>
      <c r="J35" s="23">
        <f>IF($G$3=0,"n/a",Lookups!R22)</f>
        <v>23.30485433965066</v>
      </c>
      <c r="K35" s="23">
        <f>IF($G$3=0,"n/a",Lookups!S22)</f>
        <v>24.324693650211493</v>
      </c>
      <c r="L35" s="23">
        <f>IF($G$3=0,"n/a",Lookups!T22)</f>
        <v>25.031031250000002</v>
      </c>
      <c r="M35" s="23">
        <f>IF($G$3=0,"n/a",Lookups!U22)</f>
        <v>25.73736884978851</v>
      </c>
      <c r="N35" s="68">
        <f>IF($G$3=0,"n/a",Lookups!V22)</f>
        <v>26.757208160349343</v>
      </c>
    </row>
    <row r="36" spans="3:14" ht="15" x14ac:dyDescent="0.25">
      <c r="E36" s="24"/>
      <c r="F36" s="40"/>
      <c r="G36" s="76" t="s">
        <v>250</v>
      </c>
      <c r="H36" s="77">
        <f>IF(Bid=0,"n/a",H35/F35)</f>
        <v>3.8479529729727034E-2</v>
      </c>
      <c r="I36" s="40"/>
    </row>
    <row r="37" spans="3:14" x14ac:dyDescent="0.2">
      <c r="E37" s="24"/>
      <c r="F37" s="40"/>
      <c r="G37" s="40"/>
      <c r="H37" s="40"/>
      <c r="I37" s="41"/>
      <c r="J37" s="53"/>
      <c r="K37" s="53"/>
      <c r="L37" s="53"/>
      <c r="M37" s="53"/>
      <c r="N37" s="53"/>
    </row>
    <row r="38" spans="3:14" x14ac:dyDescent="0.2">
      <c r="E38" s="24"/>
      <c r="F38" s="40"/>
      <c r="G38" s="40"/>
      <c r="H38" s="40"/>
      <c r="I38" s="40"/>
    </row>
    <row r="40" spans="3:14" x14ac:dyDescent="0.2">
      <c r="E40" s="24"/>
      <c r="F40" s="40"/>
      <c r="G40" s="40"/>
      <c r="H40" s="40"/>
      <c r="I40" s="41"/>
    </row>
  </sheetData>
  <mergeCells count="9">
    <mergeCell ref="F32:F33"/>
    <mergeCell ref="G32:G33"/>
    <mergeCell ref="H32:H33"/>
    <mergeCell ref="I32:I33"/>
    <mergeCell ref="E5:E7"/>
    <mergeCell ref="F5:F7"/>
    <mergeCell ref="G5:G7"/>
    <mergeCell ref="H5:H7"/>
    <mergeCell ref="I5:I7"/>
  </mergeCells>
  <phoneticPr fontId="2" type="noConversion"/>
  <conditionalFormatting sqref="A1:B1">
    <cfRule type="expression" dxfId="3" priority="41" stopIfTrue="1">
      <formula>$A$1&lt;&gt;""</formula>
    </cfRule>
  </conditionalFormatting>
  <conditionalFormatting sqref="C2">
    <cfRule type="expression" dxfId="2" priority="33">
      <formula>size_lca_flag=1</formula>
    </cfRule>
  </conditionalFormatting>
  <conditionalFormatting sqref="C1">
    <cfRule type="expression" dxfId="1" priority="22" stopIfTrue="1">
      <formula>$A$1&lt;&gt;""</formula>
    </cfRule>
  </conditionalFormatting>
  <dataValidations count="5">
    <dataValidation type="list" allowBlank="1" showInputMessage="1" showErrorMessage="1" sqref="B8">
      <formula1>lca_list</formula1>
    </dataValidation>
    <dataValidation type="list" allowBlank="1" showInputMessage="1" showErrorMessage="1" sqref="B5">
      <formula1>date_list</formula1>
    </dataValidation>
    <dataValidation type="list" allowBlank="1" showInputMessage="1" showErrorMessage="1" sqref="B4">
      <formula1>Result_type_list</formula1>
    </dataValidation>
    <dataValidation type="list" allowBlank="1" showInputMessage="1" showErrorMessage="1" sqref="B9">
      <formula1>Size_list</formula1>
    </dataValidation>
    <dataValidation type="list" allowBlank="1" showInputMessage="1" showErrorMessage="1" sqref="B11">
      <formula1>notice_list</formula1>
    </dataValidation>
  </dataValidations>
  <pageMargins left="0.75" right="0.75" top="1" bottom="1" header="0.5" footer="0.5"/>
  <pageSetup scale="54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3" id="{E609E01C-C478-4F14-A9A0-A2F09152C0BA}">
            <xm:f>AND($E8&gt;=VLOOKUP(date,Lookups!$B$11:$D$23,3,FALSE),$E8&lt;=VLOOKUP(date,Lookups!$B$11:$E$23,4,FALSE))</xm:f>
            <x14:dxf>
              <fill>
                <patternFill>
                  <bgColor theme="3" tint="0.79998168889431442"/>
                </patternFill>
              </fill>
            </x14:dxf>
          </x14:cfRule>
          <xm:sqref>E8:N31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0"/>
  <sheetViews>
    <sheetView workbookViewId="0"/>
  </sheetViews>
  <sheetFormatPr defaultRowHeight="12.75" x14ac:dyDescent="0.2"/>
  <cols>
    <col min="1" max="1" width="16.85546875" customWidth="1"/>
    <col min="2" max="2" width="9.7109375" bestFit="1" customWidth="1"/>
    <col min="3" max="3" width="24.140625" bestFit="1" customWidth="1"/>
    <col min="4" max="4" width="17.140625" bestFit="1" customWidth="1"/>
    <col min="5" max="5" width="9.5703125" bestFit="1" customWidth="1"/>
    <col min="6" max="6" width="8.85546875" bestFit="1" customWidth="1"/>
    <col min="7" max="7" width="5.5703125" bestFit="1" customWidth="1"/>
    <col min="8" max="8" width="10.85546875" bestFit="1" customWidth="1"/>
    <col min="10" max="10" width="25.5703125" bestFit="1" customWidth="1"/>
    <col min="11" max="11" width="16" bestFit="1" customWidth="1"/>
    <col min="12" max="12" width="31" bestFit="1" customWidth="1"/>
    <col min="13" max="13" width="15.5703125" bestFit="1" customWidth="1"/>
    <col min="14" max="14" width="16.42578125" bestFit="1" customWidth="1"/>
    <col min="15" max="15" width="13.42578125" bestFit="1" customWidth="1"/>
    <col min="18" max="18" width="16" bestFit="1" customWidth="1"/>
  </cols>
  <sheetData>
    <row r="1" spans="1:19" x14ac:dyDescent="0.2">
      <c r="G1" s="1"/>
      <c r="H1" s="1"/>
    </row>
    <row r="3" spans="1:19" ht="15" x14ac:dyDescent="0.25">
      <c r="A3" s="26"/>
      <c r="B3" s="25" t="s">
        <v>221</v>
      </c>
      <c r="C3" s="25"/>
      <c r="D3" s="25" t="s">
        <v>0</v>
      </c>
      <c r="E3" s="25" t="s">
        <v>205</v>
      </c>
      <c r="F3" s="25"/>
      <c r="G3" s="71"/>
      <c r="J3" s="2" t="s">
        <v>224</v>
      </c>
      <c r="K3" s="11" t="s">
        <v>221</v>
      </c>
      <c r="L3" s="11" t="s">
        <v>222</v>
      </c>
      <c r="M3" s="11" t="s">
        <v>0</v>
      </c>
      <c r="N3" s="42" t="s">
        <v>201</v>
      </c>
      <c r="O3" s="11" t="s">
        <v>223</v>
      </c>
      <c r="S3" s="45" t="s">
        <v>253</v>
      </c>
    </row>
    <row r="4" spans="1:19" x14ac:dyDescent="0.2">
      <c r="A4" s="28"/>
      <c r="B4" s="70" t="str">
        <f>date</f>
        <v>Typical Event Day</v>
      </c>
      <c r="C4" s="79"/>
      <c r="D4" s="5" t="str">
        <f>lca</f>
        <v>All</v>
      </c>
      <c r="E4" t="str">
        <f>Size</f>
        <v>All</v>
      </c>
      <c r="F4" s="80"/>
      <c r="G4" s="72"/>
      <c r="J4" t="s">
        <v>3</v>
      </c>
      <c r="K4" s="70">
        <v>41773</v>
      </c>
      <c r="L4" t="s">
        <v>1</v>
      </c>
      <c r="M4" t="s">
        <v>1</v>
      </c>
      <c r="N4" s="43" t="s">
        <v>1</v>
      </c>
      <c r="O4" s="44" t="s">
        <v>1</v>
      </c>
      <c r="R4" s="70">
        <v>41773</v>
      </c>
      <c r="S4" s="78">
        <v>0.3384337</v>
      </c>
    </row>
    <row r="5" spans="1:19" ht="13.5" x14ac:dyDescent="0.25">
      <c r="A5" s="26"/>
      <c r="B5" s="26"/>
      <c r="C5" s="26"/>
      <c r="D5" s="26"/>
      <c r="E5" s="26"/>
      <c r="F5" s="26"/>
      <c r="G5" s="27"/>
      <c r="H5" s="27"/>
      <c r="J5" s="45" t="s">
        <v>252</v>
      </c>
      <c r="K5" s="70">
        <v>41820</v>
      </c>
      <c r="L5" t="s">
        <v>208</v>
      </c>
      <c r="M5" t="s">
        <v>191</v>
      </c>
      <c r="N5" s="45" t="s">
        <v>203</v>
      </c>
      <c r="O5" s="44" t="s">
        <v>218</v>
      </c>
      <c r="R5" s="70">
        <v>41820</v>
      </c>
      <c r="S5" s="78">
        <v>3.1950500000000002</v>
      </c>
    </row>
    <row r="6" spans="1:19" x14ac:dyDescent="0.2">
      <c r="A6" s="28"/>
      <c r="B6" s="28"/>
      <c r="C6" s="75" t="s">
        <v>249</v>
      </c>
      <c r="D6" s="29">
        <f>DGET(data,"enrolled",_xlnm.Criteria)</f>
        <v>846.44399999999996</v>
      </c>
      <c r="E6" s="28"/>
      <c r="F6" s="29"/>
      <c r="G6" s="29"/>
      <c r="H6" s="29"/>
      <c r="K6" s="70">
        <v>41827</v>
      </c>
      <c r="L6" t="s">
        <v>209</v>
      </c>
      <c r="M6" t="s">
        <v>192</v>
      </c>
      <c r="N6" s="46" t="s">
        <v>202</v>
      </c>
      <c r="O6" s="44" t="s">
        <v>219</v>
      </c>
      <c r="R6" s="70">
        <v>41827</v>
      </c>
      <c r="S6" s="78">
        <v>0.49925330000000001</v>
      </c>
    </row>
    <row r="7" spans="1:19" ht="13.5" x14ac:dyDescent="0.25">
      <c r="A7" s="26"/>
      <c r="C7" s="44" t="s">
        <v>225</v>
      </c>
      <c r="D7">
        <f>IF(COUNTIF(Table!B7:B9,"All")&lt;2,1,0)</f>
        <v>0</v>
      </c>
      <c r="K7" s="70">
        <v>41834</v>
      </c>
      <c r="L7" t="s">
        <v>210</v>
      </c>
      <c r="M7" t="s">
        <v>193</v>
      </c>
      <c r="N7" s="47" t="s">
        <v>204</v>
      </c>
      <c r="R7" s="70">
        <v>41834</v>
      </c>
      <c r="S7" s="78">
        <v>0.65468669999999995</v>
      </c>
    </row>
    <row r="8" spans="1:19" ht="13.5" x14ac:dyDescent="0.25">
      <c r="A8" s="27"/>
      <c r="C8" s="44" t="s">
        <v>251</v>
      </c>
      <c r="D8">
        <f>DGET(data,"bid",_xlnm.Criteria)</f>
        <v>77.888890000000004</v>
      </c>
      <c r="K8" s="70">
        <v>41848</v>
      </c>
      <c r="L8" t="s">
        <v>211</v>
      </c>
      <c r="M8" t="s">
        <v>194</v>
      </c>
      <c r="N8" s="33"/>
      <c r="R8" s="70">
        <v>41848</v>
      </c>
      <c r="S8" s="78">
        <v>1.1216950000000001</v>
      </c>
    </row>
    <row r="9" spans="1:19" x14ac:dyDescent="0.2">
      <c r="K9" s="70">
        <v>41849</v>
      </c>
      <c r="L9" t="s">
        <v>212</v>
      </c>
      <c r="M9" t="s">
        <v>195</v>
      </c>
      <c r="N9" s="33"/>
      <c r="R9" s="70">
        <v>41849</v>
      </c>
      <c r="S9" s="78">
        <v>0.80208279999999998</v>
      </c>
    </row>
    <row r="10" spans="1:19" x14ac:dyDescent="0.2">
      <c r="B10" t="s">
        <v>220</v>
      </c>
      <c r="C10" t="s">
        <v>226</v>
      </c>
      <c r="D10" t="s">
        <v>227</v>
      </c>
      <c r="E10" t="s">
        <v>228</v>
      </c>
      <c r="K10" s="70">
        <v>41850</v>
      </c>
      <c r="L10" t="s">
        <v>213</v>
      </c>
      <c r="M10" t="s">
        <v>196</v>
      </c>
      <c r="N10" s="33"/>
      <c r="R10" s="70">
        <v>41850</v>
      </c>
      <c r="S10" s="78">
        <v>0.61397029999999997</v>
      </c>
    </row>
    <row r="11" spans="1:19" x14ac:dyDescent="0.2">
      <c r="B11" s="70">
        <v>41773</v>
      </c>
      <c r="D11">
        <v>13</v>
      </c>
      <c r="E11">
        <v>20</v>
      </c>
      <c r="F11" t="str">
        <f t="shared" ref="F11:F23" si="0">"Hours Ending "&amp;D11&amp;" to "&amp;E11</f>
        <v>Hours Ending 13 to 20</v>
      </c>
      <c r="K11" s="70">
        <v>41851</v>
      </c>
      <c r="L11" t="s">
        <v>214</v>
      </c>
      <c r="M11" t="s">
        <v>197</v>
      </c>
      <c r="N11" s="33"/>
      <c r="R11" s="70">
        <v>41851</v>
      </c>
      <c r="S11" s="78">
        <v>1.109712</v>
      </c>
    </row>
    <row r="12" spans="1:19" x14ac:dyDescent="0.2">
      <c r="B12" s="70">
        <v>41820</v>
      </c>
      <c r="D12">
        <v>13</v>
      </c>
      <c r="E12">
        <v>20</v>
      </c>
      <c r="F12" t="str">
        <f t="shared" si="0"/>
        <v>Hours Ending 13 to 20</v>
      </c>
      <c r="K12" s="70">
        <v>41852</v>
      </c>
      <c r="L12" t="s">
        <v>215</v>
      </c>
      <c r="M12" t="s">
        <v>198</v>
      </c>
      <c r="R12" s="70">
        <v>41852</v>
      </c>
      <c r="S12" s="78">
        <v>0.73704740000000002</v>
      </c>
    </row>
    <row r="13" spans="1:19" x14ac:dyDescent="0.2">
      <c r="B13" s="70">
        <v>41827</v>
      </c>
      <c r="D13">
        <v>13</v>
      </c>
      <c r="E13">
        <v>20</v>
      </c>
      <c r="F13" t="str">
        <f t="shared" si="0"/>
        <v>Hours Ending 13 to 20</v>
      </c>
      <c r="K13" s="70">
        <v>41894</v>
      </c>
      <c r="R13" s="70">
        <v>41894</v>
      </c>
      <c r="S13" s="78">
        <v>0.11160499698396126</v>
      </c>
    </row>
    <row r="14" spans="1:19" x14ac:dyDescent="0.2">
      <c r="B14" s="70">
        <v>41834</v>
      </c>
      <c r="D14">
        <v>13</v>
      </c>
      <c r="E14">
        <v>20</v>
      </c>
      <c r="F14" t="str">
        <f t="shared" si="0"/>
        <v>Hours Ending 13 to 20</v>
      </c>
      <c r="K14" s="70">
        <v>41897</v>
      </c>
      <c r="R14" s="70">
        <v>41897</v>
      </c>
      <c r="S14" s="78">
        <v>0.87307699999999999</v>
      </c>
    </row>
    <row r="15" spans="1:19" x14ac:dyDescent="0.2">
      <c r="B15" s="70">
        <v>41848</v>
      </c>
      <c r="D15">
        <v>13</v>
      </c>
      <c r="E15">
        <v>20</v>
      </c>
      <c r="F15" t="str">
        <f t="shared" si="0"/>
        <v>Hours Ending 13 to 20</v>
      </c>
      <c r="K15" s="70">
        <v>41898</v>
      </c>
      <c r="R15" s="70">
        <v>41898</v>
      </c>
      <c r="S15" s="78">
        <v>0.80848540000000002</v>
      </c>
    </row>
    <row r="16" spans="1:19" x14ac:dyDescent="0.2">
      <c r="B16" s="70">
        <v>41849</v>
      </c>
      <c r="D16">
        <v>13</v>
      </c>
      <c r="E16">
        <v>20</v>
      </c>
      <c r="F16" t="str">
        <f t="shared" si="0"/>
        <v>Hours Ending 13 to 20</v>
      </c>
      <c r="K16" t="s">
        <v>2</v>
      </c>
      <c r="R16" t="s">
        <v>2</v>
      </c>
      <c r="S16" s="78">
        <v>1.346943</v>
      </c>
    </row>
    <row r="17" spans="1:22" x14ac:dyDescent="0.2">
      <c r="B17" s="70">
        <v>41850</v>
      </c>
      <c r="D17">
        <v>13</v>
      </c>
      <c r="E17">
        <v>20</v>
      </c>
      <c r="F17" t="str">
        <f t="shared" si="0"/>
        <v>Hours Ending 13 to 20</v>
      </c>
    </row>
    <row r="18" spans="1:22" x14ac:dyDescent="0.2">
      <c r="B18" s="70">
        <v>41851</v>
      </c>
      <c r="D18">
        <v>13</v>
      </c>
      <c r="E18">
        <v>20</v>
      </c>
      <c r="F18" t="str">
        <f t="shared" si="0"/>
        <v>Hours Ending 13 to 20</v>
      </c>
      <c r="R18" s="44" t="s">
        <v>254</v>
      </c>
      <c r="S18">
        <f>VLOOKUP(date,$R$4:$S$16,2,FALSE)/IF(Result_type="Aggregate Impact",1,Called/1000)</f>
        <v>1.346943</v>
      </c>
    </row>
    <row r="19" spans="1:22" x14ac:dyDescent="0.2">
      <c r="B19" s="70">
        <v>41852</v>
      </c>
      <c r="D19">
        <v>13</v>
      </c>
      <c r="E19">
        <v>20</v>
      </c>
      <c r="F19" t="str">
        <f t="shared" si="0"/>
        <v>Hours Ending 13 to 20</v>
      </c>
      <c r="O19" s="33"/>
      <c r="R19" s="44" t="s">
        <v>255</v>
      </c>
      <c r="S19">
        <f>IF(AND(lca="All",Size="All"),1,0)</f>
        <v>1</v>
      </c>
    </row>
    <row r="20" spans="1:22" x14ac:dyDescent="0.2">
      <c r="B20" s="70">
        <v>41894</v>
      </c>
      <c r="D20">
        <v>13</v>
      </c>
      <c r="E20">
        <v>20</v>
      </c>
      <c r="F20" t="str">
        <f t="shared" si="0"/>
        <v>Hours Ending 13 to 20</v>
      </c>
      <c r="O20" s="33"/>
    </row>
    <row r="21" spans="1:22" x14ac:dyDescent="0.2">
      <c r="B21" s="70">
        <v>41897</v>
      </c>
      <c r="D21">
        <v>13</v>
      </c>
      <c r="E21">
        <v>20</v>
      </c>
      <c r="F21" t="str">
        <f t="shared" si="0"/>
        <v>Hours Ending 13 to 20</v>
      </c>
      <c r="O21" s="33"/>
      <c r="R21">
        <v>0.1</v>
      </c>
      <c r="S21">
        <v>0.3</v>
      </c>
      <c r="T21">
        <v>0.5</v>
      </c>
      <c r="U21">
        <v>0.7</v>
      </c>
      <c r="V21">
        <v>0.9</v>
      </c>
    </row>
    <row r="22" spans="1:22" x14ac:dyDescent="0.2">
      <c r="B22" s="70">
        <v>41898</v>
      </c>
      <c r="D22">
        <v>13</v>
      </c>
      <c r="E22">
        <v>20</v>
      </c>
      <c r="F22" t="str">
        <f t="shared" si="0"/>
        <v>Hours Ending 13 to 20</v>
      </c>
      <c r="O22" s="33"/>
      <c r="R22" s="53">
        <f>IF($S$19=0,"n/a",NORMINV(R21,Table!$H$35,Lookups!$S$18))</f>
        <v>23.30485433965066</v>
      </c>
      <c r="S22" s="53">
        <f>IF($S$19=0,"n/a",NORMINV(S21,Table!$H$35,Lookups!$S$18))</f>
        <v>24.324693650211493</v>
      </c>
      <c r="T22" s="53">
        <f>IF($S$19=0,"n/a",NORMINV(T21,Table!$H$35,Lookups!$S$18))</f>
        <v>25.031031250000002</v>
      </c>
      <c r="U22" s="53">
        <f>IF($S$19=0,"n/a",NORMINV(U21,Table!$H$35,Lookups!$S$18))</f>
        <v>25.73736884978851</v>
      </c>
      <c r="V22" s="53">
        <f>IF($S$19=0,"n/a",NORMINV(V21,Table!$H$35,Lookups!$S$18))</f>
        <v>26.757208160349343</v>
      </c>
    </row>
    <row r="23" spans="1:22" x14ac:dyDescent="0.2">
      <c r="B23" s="70" t="s">
        <v>2</v>
      </c>
      <c r="D23">
        <v>13</v>
      </c>
      <c r="E23">
        <v>20</v>
      </c>
      <c r="F23" t="str">
        <f t="shared" si="0"/>
        <v>Hours Ending 13 to 20</v>
      </c>
      <c r="O23" s="33"/>
    </row>
    <row r="24" spans="1:22" x14ac:dyDescent="0.2">
      <c r="B24" s="62"/>
      <c r="O24" s="33"/>
    </row>
    <row r="25" spans="1:22" x14ac:dyDescent="0.2">
      <c r="B25" s="63"/>
      <c r="O25" s="33"/>
      <c r="R25" s="44" t="s">
        <v>257</v>
      </c>
    </row>
    <row r="26" spans="1:22" x14ac:dyDescent="0.2">
      <c r="B26" s="63"/>
      <c r="R26" s="70">
        <v>41773</v>
      </c>
      <c r="S26">
        <v>273</v>
      </c>
    </row>
    <row r="27" spans="1:22" x14ac:dyDescent="0.2">
      <c r="B27" s="63"/>
      <c r="R27" s="70">
        <v>41820</v>
      </c>
      <c r="S27">
        <v>868</v>
      </c>
    </row>
    <row r="28" spans="1:22" x14ac:dyDescent="0.2">
      <c r="A28" s="6"/>
      <c r="B28" s="6"/>
      <c r="C28" s="6"/>
      <c r="D28" s="6"/>
      <c r="E28" s="6"/>
      <c r="F28" s="6"/>
      <c r="R28" s="70">
        <v>41827</v>
      </c>
      <c r="S28">
        <v>867</v>
      </c>
    </row>
    <row r="29" spans="1:22" x14ac:dyDescent="0.2">
      <c r="A29" s="6"/>
      <c r="B29" s="6"/>
      <c r="C29" s="6"/>
      <c r="D29" s="6"/>
      <c r="E29" s="6"/>
      <c r="F29" s="6"/>
      <c r="R29" s="70">
        <v>41834</v>
      </c>
      <c r="S29">
        <v>122</v>
      </c>
    </row>
    <row r="30" spans="1:22" x14ac:dyDescent="0.2">
      <c r="A30" s="6"/>
      <c r="B30" s="6"/>
      <c r="C30" s="6"/>
      <c r="D30" s="6"/>
      <c r="E30" s="6"/>
      <c r="F30" s="6"/>
      <c r="R30" s="70">
        <v>41848</v>
      </c>
      <c r="S30">
        <v>867</v>
      </c>
    </row>
    <row r="31" spans="1:22" x14ac:dyDescent="0.2">
      <c r="B31" s="52" t="s">
        <v>207</v>
      </c>
      <c r="C31" s="44" t="s">
        <v>242</v>
      </c>
      <c r="D31" s="44" t="s">
        <v>232</v>
      </c>
      <c r="E31" s="44" t="s">
        <v>233</v>
      </c>
      <c r="F31" s="44" t="s">
        <v>234</v>
      </c>
      <c r="G31" s="44" t="s">
        <v>240</v>
      </c>
      <c r="H31" s="44" t="s">
        <v>235</v>
      </c>
      <c r="I31" s="44" t="s">
        <v>236</v>
      </c>
      <c r="J31" s="44" t="s">
        <v>237</v>
      </c>
      <c r="K31" s="44" t="s">
        <v>238</v>
      </c>
      <c r="L31" s="44" t="s">
        <v>239</v>
      </c>
      <c r="M31" s="44" t="s">
        <v>243</v>
      </c>
      <c r="R31" s="70">
        <v>41849</v>
      </c>
      <c r="S31">
        <v>866</v>
      </c>
    </row>
    <row r="32" spans="1:22" x14ac:dyDescent="0.2">
      <c r="A32">
        <v>1</v>
      </c>
      <c r="B32" s="53">
        <f>MAX(0,Table!I8-75)</f>
        <v>0</v>
      </c>
      <c r="C32" t="str">
        <f t="shared" ref="C32:C55" si="1">IF(AND(A32&gt;=VLOOKUP(date,$B$11:$D$27,3,FALSE),A32&lt;=VLOOKUP(date,$B$11:$E$27,4,FALSE)),1,"")</f>
        <v/>
      </c>
      <c r="D32" s="6" t="str">
        <f>IF($C32=1,Table!F8,"")</f>
        <v/>
      </c>
      <c r="E32" s="6" t="str">
        <f>IF($C32=1,Table!G8,"")</f>
        <v/>
      </c>
      <c r="F32" s="6" t="str">
        <f>IF($C32=1,Table!H8,"")</f>
        <v/>
      </c>
      <c r="G32" s="6" t="str">
        <f>IF($C32=1,B32,"")</f>
        <v/>
      </c>
      <c r="H32" s="6" t="str">
        <f>IF($C32=1,Table!J8,"")</f>
        <v/>
      </c>
      <c r="I32" s="6" t="str">
        <f>IF($C32=1,Table!K8,"")</f>
        <v/>
      </c>
      <c r="J32" s="6" t="str">
        <f>IF($C32=1,Table!L8,"")</f>
        <v/>
      </c>
      <c r="K32" s="6" t="str">
        <f>IF($C32=1,Table!M8,"")</f>
        <v/>
      </c>
      <c r="L32" s="6" t="str">
        <f>IF($C32=1,Table!N8,"")</f>
        <v/>
      </c>
      <c r="M32" s="40" t="str">
        <f>IF(C32=1,((Table!K8-Table!L8)/NORMSINV(0.3))^2,"")</f>
        <v/>
      </c>
      <c r="R32" s="70">
        <v>41850</v>
      </c>
      <c r="S32">
        <v>866</v>
      </c>
    </row>
    <row r="33" spans="1:19" x14ac:dyDescent="0.2">
      <c r="A33">
        <f>A32+1</f>
        <v>2</v>
      </c>
      <c r="B33" s="53">
        <f>MAX(0,Table!I9-75)</f>
        <v>0</v>
      </c>
      <c r="C33" t="str">
        <f t="shared" si="1"/>
        <v/>
      </c>
      <c r="D33" s="6" t="str">
        <f>IF($C33=1,Table!F9,"")</f>
        <v/>
      </c>
      <c r="E33" s="6" t="str">
        <f>IF($C33=1,Table!G9,"")</f>
        <v/>
      </c>
      <c r="F33" s="6" t="str">
        <f>IF($C33=1,Table!H9,"")</f>
        <v/>
      </c>
      <c r="G33" s="6" t="str">
        <f t="shared" ref="G33:G55" si="2">IF($C33=1,B33,"")</f>
        <v/>
      </c>
      <c r="H33" s="6" t="str">
        <f>IF($C33=1,Table!J9,"")</f>
        <v/>
      </c>
      <c r="I33" s="6" t="str">
        <f>IF($C33=1,Table!K9,"")</f>
        <v/>
      </c>
      <c r="J33" s="6" t="str">
        <f>IF($C33=1,Table!L9,"")</f>
        <v/>
      </c>
      <c r="K33" s="6" t="str">
        <f>IF($C33=1,Table!M9,"")</f>
        <v/>
      </c>
      <c r="L33" s="6" t="str">
        <f>IF($C33=1,Table!N9,"")</f>
        <v/>
      </c>
      <c r="M33" s="40" t="str">
        <f>IF(C33=1,((Table!K9-Table!L9)/NORMSINV(0.3))^2,"")</f>
        <v/>
      </c>
      <c r="R33" s="70">
        <v>41851</v>
      </c>
      <c r="S33">
        <v>863</v>
      </c>
    </row>
    <row r="34" spans="1:19" x14ac:dyDescent="0.2">
      <c r="A34">
        <f t="shared" ref="A34:A55" si="3">A33+1</f>
        <v>3</v>
      </c>
      <c r="B34" s="53">
        <f>MAX(0,Table!I10-75)</f>
        <v>0</v>
      </c>
      <c r="C34" t="str">
        <f t="shared" si="1"/>
        <v/>
      </c>
      <c r="D34" s="6" t="str">
        <f>IF($C34=1,Table!F10,"")</f>
        <v/>
      </c>
      <c r="E34" s="6" t="str">
        <f>IF($C34=1,Table!G10,"")</f>
        <v/>
      </c>
      <c r="F34" s="6" t="str">
        <f>IF($C34=1,Table!H10,"")</f>
        <v/>
      </c>
      <c r="G34" s="6" t="str">
        <f t="shared" si="2"/>
        <v/>
      </c>
      <c r="H34" s="6" t="str">
        <f>IF($C34=1,Table!J10,"")</f>
        <v/>
      </c>
      <c r="I34" s="6" t="str">
        <f>IF($C34=1,Table!K10,"")</f>
        <v/>
      </c>
      <c r="J34" s="6" t="str">
        <f>IF($C34=1,Table!L10,"")</f>
        <v/>
      </c>
      <c r="K34" s="6" t="str">
        <f>IF($C34=1,Table!M10,"")</f>
        <v/>
      </c>
      <c r="L34" s="6" t="str">
        <f>IF($C34=1,Table!N10,"")</f>
        <v/>
      </c>
      <c r="M34" s="40" t="str">
        <f>IF(C34=1,((Table!K10-Table!L10)/NORMSINV(0.3))^2,"")</f>
        <v/>
      </c>
      <c r="R34" s="70">
        <v>41852</v>
      </c>
      <c r="S34">
        <v>863</v>
      </c>
    </row>
    <row r="35" spans="1:19" x14ac:dyDescent="0.2">
      <c r="A35">
        <f t="shared" si="3"/>
        <v>4</v>
      </c>
      <c r="B35" s="53">
        <f>MAX(0,Table!I11-75)</f>
        <v>0</v>
      </c>
      <c r="C35" t="str">
        <f t="shared" si="1"/>
        <v/>
      </c>
      <c r="D35" s="6" t="str">
        <f>IF($C35=1,Table!F11,"")</f>
        <v/>
      </c>
      <c r="E35" s="6" t="str">
        <f>IF($C35=1,Table!G11,"")</f>
        <v/>
      </c>
      <c r="F35" s="6" t="str">
        <f>IF($C35=1,Table!H11,"")</f>
        <v/>
      </c>
      <c r="G35" s="6" t="str">
        <f t="shared" si="2"/>
        <v/>
      </c>
      <c r="H35" s="6" t="str">
        <f>IF($C35=1,Table!J11,"")</f>
        <v/>
      </c>
      <c r="I35" s="6" t="str">
        <f>IF($C35=1,Table!K11,"")</f>
        <v/>
      </c>
      <c r="J35" s="6" t="str">
        <f>IF($C35=1,Table!L11,"")</f>
        <v/>
      </c>
      <c r="K35" s="6" t="str">
        <f>IF($C35=1,Table!M11,"")</f>
        <v/>
      </c>
      <c r="L35" s="6" t="str">
        <f>IF($C35=1,Table!N11,"")</f>
        <v/>
      </c>
      <c r="M35" s="40" t="str">
        <f>IF(C35=1,((Table!K11-Table!L11)/NORMSINV(0.3))^2,"")</f>
        <v/>
      </c>
      <c r="R35" s="70">
        <v>41894</v>
      </c>
      <c r="S35">
        <v>99</v>
      </c>
    </row>
    <row r="36" spans="1:19" x14ac:dyDescent="0.2">
      <c r="A36">
        <f t="shared" si="3"/>
        <v>5</v>
      </c>
      <c r="B36" s="53">
        <f>MAX(0,Table!I12-75)</f>
        <v>0</v>
      </c>
      <c r="C36" t="str">
        <f t="shared" si="1"/>
        <v/>
      </c>
      <c r="D36" s="6" t="str">
        <f>IF($C36=1,Table!F12,"")</f>
        <v/>
      </c>
      <c r="E36" s="6" t="str">
        <f>IF($C36=1,Table!G12,"")</f>
        <v/>
      </c>
      <c r="F36" s="6" t="str">
        <f>IF($C36=1,Table!H12,"")</f>
        <v/>
      </c>
      <c r="G36" s="6" t="str">
        <f t="shared" si="2"/>
        <v/>
      </c>
      <c r="H36" s="6" t="str">
        <f>IF($C36=1,Table!J12,"")</f>
        <v/>
      </c>
      <c r="I36" s="6" t="str">
        <f>IF($C36=1,Table!K12,"")</f>
        <v/>
      </c>
      <c r="J36" s="6" t="str">
        <f>IF($C36=1,Table!L12,"")</f>
        <v/>
      </c>
      <c r="K36" s="6" t="str">
        <f>IF($C36=1,Table!M12,"")</f>
        <v/>
      </c>
      <c r="L36" s="6" t="str">
        <f>IF($C36=1,Table!N12,"")</f>
        <v/>
      </c>
      <c r="M36" s="40" t="str">
        <f>IF(C36=1,((Table!K12-Table!L12)/NORMSINV(0.3))^2,"")</f>
        <v/>
      </c>
      <c r="R36" s="70">
        <v>41897</v>
      </c>
      <c r="S36">
        <v>779</v>
      </c>
    </row>
    <row r="37" spans="1:19" x14ac:dyDescent="0.2">
      <c r="A37">
        <f t="shared" si="3"/>
        <v>6</v>
      </c>
      <c r="B37" s="53">
        <f>MAX(0,Table!I13-75)</f>
        <v>0</v>
      </c>
      <c r="C37" t="str">
        <f t="shared" si="1"/>
        <v/>
      </c>
      <c r="D37" s="6" t="str">
        <f>IF($C37=1,Table!F13,"")</f>
        <v/>
      </c>
      <c r="E37" s="6" t="str">
        <f>IF($C37=1,Table!G13,"")</f>
        <v/>
      </c>
      <c r="F37" s="6" t="str">
        <f>IF($C37=1,Table!H13,"")</f>
        <v/>
      </c>
      <c r="G37" s="6" t="str">
        <f t="shared" si="2"/>
        <v/>
      </c>
      <c r="H37" s="6" t="str">
        <f>IF($C37=1,Table!J13,"")</f>
        <v/>
      </c>
      <c r="I37" s="6" t="str">
        <f>IF($C37=1,Table!K13,"")</f>
        <v/>
      </c>
      <c r="J37" s="6" t="str">
        <f>IF($C37=1,Table!L13,"")</f>
        <v/>
      </c>
      <c r="K37" s="6" t="str">
        <f>IF($C37=1,Table!M13,"")</f>
        <v/>
      </c>
      <c r="L37" s="6" t="str">
        <f>IF($C37=1,Table!N13,"")</f>
        <v/>
      </c>
      <c r="M37" s="40" t="str">
        <f>IF(C37=1,((Table!K13-Table!L13)/NORMSINV(0.3))^2,"")</f>
        <v/>
      </c>
      <c r="R37" s="70">
        <v>41898</v>
      </c>
      <c r="S37">
        <v>779</v>
      </c>
    </row>
    <row r="38" spans="1:19" x14ac:dyDescent="0.2">
      <c r="A38">
        <f t="shared" si="3"/>
        <v>7</v>
      </c>
      <c r="B38" s="53">
        <f>MAX(0,Table!I14-75)</f>
        <v>0</v>
      </c>
      <c r="C38" t="str">
        <f t="shared" si="1"/>
        <v/>
      </c>
      <c r="D38" s="6" t="str">
        <f>IF($C38=1,Table!F14,"")</f>
        <v/>
      </c>
      <c r="E38" s="6" t="str">
        <f>IF($C38=1,Table!G14,"")</f>
        <v/>
      </c>
      <c r="F38" s="6" t="str">
        <f>IF($C38=1,Table!H14,"")</f>
        <v/>
      </c>
      <c r="G38" s="6" t="str">
        <f t="shared" si="2"/>
        <v/>
      </c>
      <c r="H38" s="6" t="str">
        <f>IF($C38=1,Table!J14,"")</f>
        <v/>
      </c>
      <c r="I38" s="6" t="str">
        <f>IF($C38=1,Table!K14,"")</f>
        <v/>
      </c>
      <c r="J38" s="6" t="str">
        <f>IF($C38=1,Table!L14,"")</f>
        <v/>
      </c>
      <c r="K38" s="6" t="str">
        <f>IF($C38=1,Table!M14,"")</f>
        <v/>
      </c>
      <c r="L38" s="6" t="str">
        <f>IF($C38=1,Table!N14,"")</f>
        <v/>
      </c>
      <c r="M38" s="40" t="str">
        <f>IF(C38=1,((Table!K14-Table!L14)/NORMSINV(0.3))^2,"")</f>
        <v/>
      </c>
      <c r="R38" t="s">
        <v>2</v>
      </c>
      <c r="S38">
        <v>846</v>
      </c>
    </row>
    <row r="39" spans="1:19" x14ac:dyDescent="0.2">
      <c r="A39">
        <f t="shared" si="3"/>
        <v>8</v>
      </c>
      <c r="B39" s="53">
        <f>MAX(0,Table!I15-75)</f>
        <v>0</v>
      </c>
      <c r="C39" t="str">
        <f t="shared" si="1"/>
        <v/>
      </c>
      <c r="D39" s="6" t="str">
        <f>IF($C39=1,Table!F15,"")</f>
        <v/>
      </c>
      <c r="E39" s="6" t="str">
        <f>IF($C39=1,Table!G15,"")</f>
        <v/>
      </c>
      <c r="F39" s="6" t="str">
        <f>IF($C39=1,Table!H15,"")</f>
        <v/>
      </c>
      <c r="G39" s="6" t="str">
        <f t="shared" si="2"/>
        <v/>
      </c>
      <c r="H39" s="6" t="str">
        <f>IF($C39=1,Table!J15,"")</f>
        <v/>
      </c>
      <c r="I39" s="6" t="str">
        <f>IF($C39=1,Table!K15,"")</f>
        <v/>
      </c>
      <c r="J39" s="6" t="str">
        <f>IF($C39=1,Table!L15,"")</f>
        <v/>
      </c>
      <c r="K39" s="6" t="str">
        <f>IF($C39=1,Table!M15,"")</f>
        <v/>
      </c>
      <c r="L39" s="6" t="str">
        <f>IF($C39=1,Table!N15,"")</f>
        <v/>
      </c>
      <c r="M39" s="40" t="str">
        <f>IF(C39=1,((Table!K15-Table!L15)/NORMSINV(0.3))^2,"")</f>
        <v/>
      </c>
    </row>
    <row r="40" spans="1:19" x14ac:dyDescent="0.2">
      <c r="A40">
        <f t="shared" si="3"/>
        <v>9</v>
      </c>
      <c r="B40" s="53">
        <f>MAX(0,Table!I16-75)</f>
        <v>0</v>
      </c>
      <c r="C40" t="str">
        <f t="shared" si="1"/>
        <v/>
      </c>
      <c r="D40" s="6" t="str">
        <f>IF($C40=1,Table!F16,"")</f>
        <v/>
      </c>
      <c r="E40" s="6" t="str">
        <f>IF($C40=1,Table!G16,"")</f>
        <v/>
      </c>
      <c r="F40" s="6" t="str">
        <f>IF($C40=1,Table!H16,"")</f>
        <v/>
      </c>
      <c r="G40" s="6" t="str">
        <f t="shared" si="2"/>
        <v/>
      </c>
      <c r="H40" s="6" t="str">
        <f>IF($C40=1,Table!J16,"")</f>
        <v/>
      </c>
      <c r="I40" s="6" t="str">
        <f>IF($C40=1,Table!K16,"")</f>
        <v/>
      </c>
      <c r="J40" s="6" t="str">
        <f>IF($C40=1,Table!L16,"")</f>
        <v/>
      </c>
      <c r="K40" s="6" t="str">
        <f>IF($C40=1,Table!M16,"")</f>
        <v/>
      </c>
      <c r="L40" s="6" t="str">
        <f>IF($C40=1,Table!N16,"")</f>
        <v/>
      </c>
      <c r="M40" s="40" t="str">
        <f>IF(C40=1,((Table!K16-Table!L16)/NORMSINV(0.3))^2,"")</f>
        <v/>
      </c>
      <c r="R40" s="44" t="s">
        <v>254</v>
      </c>
      <c r="S40">
        <f>VLOOKUP(date,R26:S38,2,FALSE)</f>
        <v>846</v>
      </c>
    </row>
    <row r="41" spans="1:19" x14ac:dyDescent="0.2">
      <c r="A41">
        <f t="shared" si="3"/>
        <v>10</v>
      </c>
      <c r="B41" s="53">
        <f>MAX(0,Table!I17-75)</f>
        <v>0</v>
      </c>
      <c r="C41" t="str">
        <f t="shared" si="1"/>
        <v/>
      </c>
      <c r="D41" s="6" t="str">
        <f>IF($C41=1,Table!F17,"")</f>
        <v/>
      </c>
      <c r="E41" s="6" t="str">
        <f>IF($C41=1,Table!G17,"")</f>
        <v/>
      </c>
      <c r="F41" s="6" t="str">
        <f>IF($C41=1,Table!H17,"")</f>
        <v/>
      </c>
      <c r="G41" s="6" t="str">
        <f t="shared" si="2"/>
        <v/>
      </c>
      <c r="H41" s="6" t="str">
        <f>IF($C41=1,Table!J17,"")</f>
        <v/>
      </c>
      <c r="I41" s="6" t="str">
        <f>IF($C41=1,Table!K17,"")</f>
        <v/>
      </c>
      <c r="J41" s="6" t="str">
        <f>IF($C41=1,Table!L17,"")</f>
        <v/>
      </c>
      <c r="K41" s="6" t="str">
        <f>IF($C41=1,Table!M17,"")</f>
        <v/>
      </c>
      <c r="L41" s="6" t="str">
        <f>IF($C41=1,Table!N17,"")</f>
        <v/>
      </c>
      <c r="M41" s="40" t="str">
        <f>IF(C41=1,((Table!K17-Table!L17)/NORMSINV(0.3))^2,"")</f>
        <v/>
      </c>
    </row>
    <row r="42" spans="1:19" x14ac:dyDescent="0.2">
      <c r="A42">
        <f t="shared" si="3"/>
        <v>11</v>
      </c>
      <c r="B42" s="53">
        <f>MAX(0,Table!I18-75)</f>
        <v>0.57658000000000698</v>
      </c>
      <c r="C42" t="str">
        <f t="shared" si="1"/>
        <v/>
      </c>
      <c r="D42" s="6" t="str">
        <f>IF($C42=1,Table!F18,"")</f>
        <v/>
      </c>
      <c r="E42" s="6" t="str">
        <f>IF($C42=1,Table!G18,"")</f>
        <v/>
      </c>
      <c r="F42" s="6" t="str">
        <f>IF($C42=1,Table!H18,"")</f>
        <v/>
      </c>
      <c r="G42" s="6" t="str">
        <f t="shared" si="2"/>
        <v/>
      </c>
      <c r="H42" s="6" t="str">
        <f>IF($C42=1,Table!J18,"")</f>
        <v/>
      </c>
      <c r="I42" s="6" t="str">
        <f>IF($C42=1,Table!K18,"")</f>
        <v/>
      </c>
      <c r="J42" s="6" t="str">
        <f>IF($C42=1,Table!L18,"")</f>
        <v/>
      </c>
      <c r="K42" s="6" t="str">
        <f>IF($C42=1,Table!M18,"")</f>
        <v/>
      </c>
      <c r="L42" s="6" t="str">
        <f>IF($C42=1,Table!N18,"")</f>
        <v/>
      </c>
      <c r="M42" s="40" t="str">
        <f>IF(C42=1,((Table!K18-Table!L18)/NORMSINV(0.3))^2,"")</f>
        <v/>
      </c>
    </row>
    <row r="43" spans="1:19" x14ac:dyDescent="0.2">
      <c r="A43">
        <f t="shared" si="3"/>
        <v>12</v>
      </c>
      <c r="B43" s="53">
        <f>MAX(0,Table!I19-75)</f>
        <v>3.7906600000000026</v>
      </c>
      <c r="C43" t="str">
        <f t="shared" si="1"/>
        <v/>
      </c>
      <c r="D43" s="6" t="str">
        <f>IF($C43=1,Table!F19,"")</f>
        <v/>
      </c>
      <c r="E43" s="6" t="str">
        <f>IF($C43=1,Table!G19,"")</f>
        <v/>
      </c>
      <c r="F43" s="6" t="str">
        <f>IF($C43=1,Table!H19,"")</f>
        <v/>
      </c>
      <c r="G43" s="6" t="str">
        <f t="shared" si="2"/>
        <v/>
      </c>
      <c r="H43" s="6" t="str">
        <f>IF($C43=1,Table!J19,"")</f>
        <v/>
      </c>
      <c r="I43" s="6" t="str">
        <f>IF($C43=1,Table!K19,"")</f>
        <v/>
      </c>
      <c r="J43" s="6" t="str">
        <f>IF($C43=1,Table!L19,"")</f>
        <v/>
      </c>
      <c r="K43" s="6" t="str">
        <f>IF($C43=1,Table!M19,"")</f>
        <v/>
      </c>
      <c r="L43" s="6" t="str">
        <f>IF($C43=1,Table!N19,"")</f>
        <v/>
      </c>
      <c r="M43" s="40" t="str">
        <f>IF(C43=1,((Table!K19-Table!L19)/NORMSINV(0.3))^2,"")</f>
        <v/>
      </c>
    </row>
    <row r="44" spans="1:19" x14ac:dyDescent="0.2">
      <c r="A44">
        <f t="shared" si="3"/>
        <v>13</v>
      </c>
      <c r="B44" s="53">
        <f>MAX(0,Table!I20-75)</f>
        <v>6.5386799999999994</v>
      </c>
      <c r="C44">
        <f t="shared" si="1"/>
        <v>1</v>
      </c>
      <c r="D44" s="6">
        <f>IF($C44=1,Table!F20,"")</f>
        <v>667.44820000000004</v>
      </c>
      <c r="E44" s="6">
        <f>IF($C44=1,Table!G20,"")</f>
        <v>639.38415000000009</v>
      </c>
      <c r="F44" s="6">
        <f>IF($C44=1,Table!H20,"")</f>
        <v>28.064050000000002</v>
      </c>
      <c r="G44" s="6">
        <f t="shared" si="2"/>
        <v>6.5386799999999994</v>
      </c>
      <c r="H44" s="6">
        <f>IF($C44=1,Table!J20,"")</f>
        <v>26.88176</v>
      </c>
      <c r="I44" s="6">
        <f>IF($C44=1,Table!K20,"")</f>
        <v>27.580259999999999</v>
      </c>
      <c r="J44" s="6">
        <f>IF($C44=1,Table!L20,"")</f>
        <v>28.064050000000002</v>
      </c>
      <c r="K44" s="6">
        <f>IF($C44=1,Table!M20,"")</f>
        <v>28.547830000000001</v>
      </c>
      <c r="L44" s="6">
        <f>IF($C44=1,Table!N20,"")</f>
        <v>29.24634</v>
      </c>
      <c r="M44" s="40">
        <f>IF(C44=1,((Table!K20-Table!L20)/NORMSINV(0.3))^2,"")</f>
        <v>0.85111365672486217</v>
      </c>
    </row>
    <row r="45" spans="1:19" x14ac:dyDescent="0.2">
      <c r="A45">
        <f t="shared" si="3"/>
        <v>14</v>
      </c>
      <c r="B45" s="53">
        <f>MAX(0,Table!I21-75)</f>
        <v>8.8179499999999962</v>
      </c>
      <c r="C45">
        <f t="shared" si="1"/>
        <v>1</v>
      </c>
      <c r="D45" s="6">
        <f>IF($C45=1,Table!F21,"")</f>
        <v>673.30679999999995</v>
      </c>
      <c r="E45" s="6">
        <f>IF($C45=1,Table!G21,"")</f>
        <v>644.89305999999999</v>
      </c>
      <c r="F45" s="6">
        <f>IF($C45=1,Table!H21,"")</f>
        <v>28.413740000000001</v>
      </c>
      <c r="G45" s="6">
        <f t="shared" si="2"/>
        <v>8.8179499999999962</v>
      </c>
      <c r="H45" s="6">
        <f>IF($C45=1,Table!J21,"")</f>
        <v>27.179030000000001</v>
      </c>
      <c r="I45" s="6">
        <f>IF($C45=1,Table!K21,"")</f>
        <v>27.90851</v>
      </c>
      <c r="J45" s="6">
        <f>IF($C45=1,Table!L21,"")</f>
        <v>28.413740000000001</v>
      </c>
      <c r="K45" s="6">
        <f>IF($C45=1,Table!M21,"")</f>
        <v>28.918980000000001</v>
      </c>
      <c r="L45" s="6">
        <f>IF($C45=1,Table!N21,"")</f>
        <v>29.64846</v>
      </c>
      <c r="M45" s="40">
        <f>IF(C45=1,((Table!K21-Table!L21)/NORMSINV(0.3))^2,"")</f>
        <v>0.92822240261945299</v>
      </c>
    </row>
    <row r="46" spans="1:19" x14ac:dyDescent="0.2">
      <c r="A46">
        <f t="shared" si="3"/>
        <v>15</v>
      </c>
      <c r="B46" s="53">
        <f>MAX(0,Table!I22-75)</f>
        <v>10.137420000000006</v>
      </c>
      <c r="C46">
        <f t="shared" si="1"/>
        <v>1</v>
      </c>
      <c r="D46" s="6">
        <f>IF($C46=1,Table!F22,"")</f>
        <v>672.29420000000005</v>
      </c>
      <c r="E46" s="6">
        <f>IF($C46=1,Table!G22,"")</f>
        <v>646.17869000000007</v>
      </c>
      <c r="F46" s="6">
        <f>IF($C46=1,Table!H22,"")</f>
        <v>26.11551</v>
      </c>
      <c r="G46" s="6">
        <f t="shared" si="2"/>
        <v>10.137420000000006</v>
      </c>
      <c r="H46" s="6">
        <f>IF($C46=1,Table!J22,"")</f>
        <v>24.884650000000001</v>
      </c>
      <c r="I46" s="6">
        <f>IF($C46=1,Table!K22,"")</f>
        <v>25.61185</v>
      </c>
      <c r="J46" s="6">
        <f>IF($C46=1,Table!L22,"")</f>
        <v>26.11551</v>
      </c>
      <c r="K46" s="6">
        <f>IF($C46=1,Table!M22,"")</f>
        <v>26.61917</v>
      </c>
      <c r="L46" s="6">
        <f>IF($C46=1,Table!N22,"")</f>
        <v>27.34637</v>
      </c>
      <c r="M46" s="40">
        <f>IF(C46=1,((Table!K22-Table!L22)/NORMSINV(0.3))^2,"")</f>
        <v>0.92246247196926912</v>
      </c>
    </row>
    <row r="47" spans="1:19" x14ac:dyDescent="0.2">
      <c r="A47">
        <f t="shared" si="3"/>
        <v>16</v>
      </c>
      <c r="B47" s="53">
        <f>MAX(0,Table!I23-75)</f>
        <v>10.748270000000005</v>
      </c>
      <c r="C47">
        <f t="shared" si="1"/>
        <v>1</v>
      </c>
      <c r="D47" s="6">
        <f>IF($C47=1,Table!F23,"")</f>
        <v>659.495</v>
      </c>
      <c r="E47" s="6">
        <f>IF($C47=1,Table!G23,"")</f>
        <v>633.22191999999995</v>
      </c>
      <c r="F47" s="6">
        <f>IF($C47=1,Table!H23,"")</f>
        <v>26.27308</v>
      </c>
      <c r="G47" s="6">
        <f t="shared" si="2"/>
        <v>10.748270000000005</v>
      </c>
      <c r="H47" s="6">
        <f>IF($C47=1,Table!J23,"")</f>
        <v>25.039760000000001</v>
      </c>
      <c r="I47" s="6">
        <f>IF($C47=1,Table!K23,"")</f>
        <v>25.768419999999999</v>
      </c>
      <c r="J47" s="6">
        <f>IF($C47=1,Table!L23,"")</f>
        <v>26.27308</v>
      </c>
      <c r="K47" s="6">
        <f>IF($C47=1,Table!M23,"")</f>
        <v>26.777750000000001</v>
      </c>
      <c r="L47" s="6">
        <f>IF($C47=1,Table!N23,"")</f>
        <v>27.506409999999999</v>
      </c>
      <c r="M47" s="40">
        <f>IF(C47=1,((Table!K23-Table!L23)/NORMSINV(0.3))^2,"")</f>
        <v>0.92612914484813846</v>
      </c>
    </row>
    <row r="48" spans="1:19" x14ac:dyDescent="0.2">
      <c r="A48">
        <f t="shared" si="3"/>
        <v>17</v>
      </c>
      <c r="B48" s="53">
        <f>MAX(0,Table!I24-75)</f>
        <v>10.792550000000006</v>
      </c>
      <c r="C48">
        <f t="shared" si="1"/>
        <v>1</v>
      </c>
      <c r="D48" s="6">
        <f>IF($C48=1,Table!F24,"")</f>
        <v>651.34749999999997</v>
      </c>
      <c r="E48" s="6">
        <f>IF($C48=1,Table!G24,"")</f>
        <v>625.35095999999999</v>
      </c>
      <c r="F48" s="6">
        <f>IF($C48=1,Table!H24,"")</f>
        <v>25.99654</v>
      </c>
      <c r="G48" s="6">
        <f t="shared" si="2"/>
        <v>10.792550000000006</v>
      </c>
      <c r="H48" s="6">
        <f>IF($C48=1,Table!J24,"")</f>
        <v>24.739370000000001</v>
      </c>
      <c r="I48" s="6">
        <f>IF($C48=1,Table!K24,"")</f>
        <v>25.482119999999998</v>
      </c>
      <c r="J48" s="6">
        <f>IF($C48=1,Table!L24,"")</f>
        <v>25.99654</v>
      </c>
      <c r="K48" s="6">
        <f>IF($C48=1,Table!M24,"")</f>
        <v>26.51097</v>
      </c>
      <c r="L48" s="6">
        <f>IF($C48=1,Table!N24,"")</f>
        <v>27.253710000000002</v>
      </c>
      <c r="M48" s="40">
        <f>IF(C48=1,((Table!K24-Table!L24)/NORMSINV(0.3))^2,"")</f>
        <v>0.96229776002443246</v>
      </c>
    </row>
    <row r="49" spans="1:13" x14ac:dyDescent="0.2">
      <c r="A49">
        <f t="shared" si="3"/>
        <v>18</v>
      </c>
      <c r="B49" s="53">
        <f>MAX(0,Table!I25-75)</f>
        <v>10.168170000000003</v>
      </c>
      <c r="C49">
        <f t="shared" si="1"/>
        <v>1</v>
      </c>
      <c r="D49" s="6">
        <f>IF($C49=1,Table!F25,"")</f>
        <v>637.31259999999997</v>
      </c>
      <c r="E49" s="6">
        <f>IF($C49=1,Table!G25,"")</f>
        <v>613.16967</v>
      </c>
      <c r="F49" s="6">
        <f>IF($C49=1,Table!H25,"")</f>
        <v>24.14293</v>
      </c>
      <c r="G49" s="6">
        <f t="shared" si="2"/>
        <v>10.168170000000003</v>
      </c>
      <c r="H49" s="6">
        <f>IF($C49=1,Table!J25,"")</f>
        <v>22.72625</v>
      </c>
      <c r="I49" s="6">
        <f>IF($C49=1,Table!K25,"")</f>
        <v>23.56324</v>
      </c>
      <c r="J49" s="6">
        <f>IF($C49=1,Table!L25,"")</f>
        <v>24.14293</v>
      </c>
      <c r="K49" s="6">
        <f>IF($C49=1,Table!M25,"")</f>
        <v>24.722629999999999</v>
      </c>
      <c r="L49" s="6">
        <f>IF($C49=1,Table!N25,"")</f>
        <v>25.559619999999999</v>
      </c>
      <c r="M49" s="40">
        <f>IF(C49=1,((Table!K25-Table!L25)/NORMSINV(0.3))^2,"")</f>
        <v>1.2219836691230259</v>
      </c>
    </row>
    <row r="50" spans="1:13" x14ac:dyDescent="0.2">
      <c r="A50">
        <f t="shared" si="3"/>
        <v>19</v>
      </c>
      <c r="B50" s="53">
        <f>MAX(0,Table!I26-75)</f>
        <v>8.1116499999999974</v>
      </c>
      <c r="C50">
        <f t="shared" si="1"/>
        <v>1</v>
      </c>
      <c r="D50" s="6">
        <f>IF($C50=1,Table!F26,"")</f>
        <v>625.51099999999997</v>
      </c>
      <c r="E50" s="6">
        <f>IF($C50=1,Table!G26,"")</f>
        <v>603.99243999999999</v>
      </c>
      <c r="F50" s="6">
        <f>IF($C50=1,Table!H26,"")</f>
        <v>21.518560000000001</v>
      </c>
      <c r="G50" s="6">
        <f t="shared" si="2"/>
        <v>8.1116499999999974</v>
      </c>
      <c r="H50" s="6">
        <f>IF($C50=1,Table!J26,"")</f>
        <v>20.082889999999999</v>
      </c>
      <c r="I50" s="6">
        <f>IF($C50=1,Table!K26,"")</f>
        <v>20.931100000000001</v>
      </c>
      <c r="J50" s="6">
        <f>IF($C50=1,Table!L26,"")</f>
        <v>21.518560000000001</v>
      </c>
      <c r="K50" s="6">
        <f>IF($C50=1,Table!M26,"")</f>
        <v>22.106020000000001</v>
      </c>
      <c r="L50" s="6">
        <f>IF($C50=1,Table!N26,"")</f>
        <v>22.954229999999999</v>
      </c>
      <c r="M50" s="40">
        <f>IF(C50=1,((Table!K26-Table!L26)/NORMSINV(0.3))^2,"")</f>
        <v>1.2549614537914933</v>
      </c>
    </row>
    <row r="51" spans="1:13" x14ac:dyDescent="0.2">
      <c r="A51">
        <f t="shared" si="3"/>
        <v>20</v>
      </c>
      <c r="B51" s="53">
        <f>MAX(0,Table!I27-75)</f>
        <v>5.0738199999999978</v>
      </c>
      <c r="C51">
        <f t="shared" si="1"/>
        <v>1</v>
      </c>
      <c r="D51" s="6">
        <f>IF($C51=1,Table!F27,"")</f>
        <v>617.30489999999998</v>
      </c>
      <c r="E51" s="6">
        <f>IF($C51=1,Table!G27,"")</f>
        <v>597.58105999999998</v>
      </c>
      <c r="F51" s="6">
        <f>IF($C51=1,Table!H27,"")</f>
        <v>19.723839999999999</v>
      </c>
      <c r="G51" s="6">
        <f t="shared" si="2"/>
        <v>5.0738199999999978</v>
      </c>
      <c r="H51" s="6">
        <f>IF($C51=1,Table!J27,"")</f>
        <v>18.3201</v>
      </c>
      <c r="I51" s="6">
        <f>IF($C51=1,Table!K27,"")</f>
        <v>19.149439999999998</v>
      </c>
      <c r="J51" s="6">
        <f>IF($C51=1,Table!L27,"")</f>
        <v>19.723839999999999</v>
      </c>
      <c r="K51" s="6">
        <f>IF($C51=1,Table!M27,"")</f>
        <v>20.29823</v>
      </c>
      <c r="L51" s="6">
        <f>IF($C51=1,Table!N27,"")</f>
        <v>21.127569999999999</v>
      </c>
      <c r="M51" s="40">
        <f>IF(C51=1,((Table!K27-Table!L27)/NORMSINV(0.3))^2,"")</f>
        <v>1.1997828430364239</v>
      </c>
    </row>
    <row r="52" spans="1:13" x14ac:dyDescent="0.2">
      <c r="A52">
        <f t="shared" si="3"/>
        <v>21</v>
      </c>
      <c r="B52" s="53">
        <f>MAX(0,Table!I28-75)</f>
        <v>1.8079800000000006</v>
      </c>
      <c r="C52" t="str">
        <f t="shared" si="1"/>
        <v/>
      </c>
      <c r="D52" s="6" t="str">
        <f>IF($C52=1,Table!F28,"")</f>
        <v/>
      </c>
      <c r="E52" s="6" t="str">
        <f>IF($C52=1,Table!G28,"")</f>
        <v/>
      </c>
      <c r="F52" s="6" t="str">
        <f>IF($C52=1,Table!H28,"")</f>
        <v/>
      </c>
      <c r="G52" s="6" t="str">
        <f t="shared" si="2"/>
        <v/>
      </c>
      <c r="H52" s="6" t="str">
        <f>IF($C52=1,Table!J28,"")</f>
        <v/>
      </c>
      <c r="I52" s="6" t="str">
        <f>IF($C52=1,Table!K28,"")</f>
        <v/>
      </c>
      <c r="J52" s="6" t="str">
        <f>IF($C52=1,Table!L28,"")</f>
        <v/>
      </c>
      <c r="K52" s="6" t="str">
        <f>IF($C52=1,Table!M28,"")</f>
        <v/>
      </c>
      <c r="L52" s="6" t="str">
        <f>IF($C52=1,Table!N28,"")</f>
        <v/>
      </c>
      <c r="M52" s="40" t="str">
        <f>IF(C52=1,((Table!K28-Table!L28)/NORMSINV(0.3))^2,"")</f>
        <v/>
      </c>
    </row>
    <row r="53" spans="1:13" x14ac:dyDescent="0.2">
      <c r="A53">
        <f t="shared" si="3"/>
        <v>22</v>
      </c>
      <c r="B53" s="53">
        <f>MAX(0,Table!I29-75)</f>
        <v>0</v>
      </c>
      <c r="C53" t="str">
        <f t="shared" si="1"/>
        <v/>
      </c>
      <c r="D53" s="6" t="str">
        <f>IF($C53=1,Table!F29,"")</f>
        <v/>
      </c>
      <c r="E53" s="6" t="str">
        <f>IF($C53=1,Table!G29,"")</f>
        <v/>
      </c>
      <c r="F53" s="6" t="str">
        <f>IF($C53=1,Table!H29,"")</f>
        <v/>
      </c>
      <c r="G53" s="6" t="str">
        <f t="shared" si="2"/>
        <v/>
      </c>
      <c r="H53" s="6" t="str">
        <f>IF($C53=1,Table!J29,"")</f>
        <v/>
      </c>
      <c r="I53" s="6" t="str">
        <f>IF($C53=1,Table!K29,"")</f>
        <v/>
      </c>
      <c r="J53" s="6" t="str">
        <f>IF($C53=1,Table!L29,"")</f>
        <v/>
      </c>
      <c r="K53" s="6" t="str">
        <f>IF($C53=1,Table!M29,"")</f>
        <v/>
      </c>
      <c r="L53" s="6" t="str">
        <f>IF($C53=1,Table!N29,"")</f>
        <v/>
      </c>
      <c r="M53" s="40" t="str">
        <f>IF(C53=1,((Table!K29-Table!L29)/NORMSINV(0.3))^2,"")</f>
        <v/>
      </c>
    </row>
    <row r="54" spans="1:13" x14ac:dyDescent="0.2">
      <c r="A54">
        <f t="shared" si="3"/>
        <v>23</v>
      </c>
      <c r="B54" s="53">
        <f>MAX(0,Table!I30-75)</f>
        <v>0</v>
      </c>
      <c r="C54" t="str">
        <f t="shared" si="1"/>
        <v/>
      </c>
      <c r="D54" s="6" t="str">
        <f>IF($C54=1,Table!F30,"")</f>
        <v/>
      </c>
      <c r="E54" s="6" t="str">
        <f>IF($C54=1,Table!G30,"")</f>
        <v/>
      </c>
      <c r="F54" s="6" t="str">
        <f>IF($C54=1,Table!H30,"")</f>
        <v/>
      </c>
      <c r="G54" s="6" t="str">
        <f t="shared" si="2"/>
        <v/>
      </c>
      <c r="H54" s="6" t="str">
        <f>IF($C54=1,Table!J30,"")</f>
        <v/>
      </c>
      <c r="I54" s="6" t="str">
        <f>IF($C54=1,Table!K30,"")</f>
        <v/>
      </c>
      <c r="J54" s="6" t="str">
        <f>IF($C54=1,Table!L30,"")</f>
        <v/>
      </c>
      <c r="K54" s="6" t="str">
        <f>IF($C54=1,Table!M30,"")</f>
        <v/>
      </c>
      <c r="L54" s="6" t="str">
        <f>IF($C54=1,Table!N30,"")</f>
        <v/>
      </c>
      <c r="M54" s="40" t="str">
        <f>IF(C54=1,((Table!K30-Table!L30)/NORMSINV(0.3))^2,"")</f>
        <v/>
      </c>
    </row>
    <row r="55" spans="1:13" x14ac:dyDescent="0.2">
      <c r="A55">
        <f t="shared" si="3"/>
        <v>24</v>
      </c>
      <c r="B55" s="53">
        <f>MAX(0,Table!I31-75)</f>
        <v>0</v>
      </c>
      <c r="C55" t="str">
        <f t="shared" si="1"/>
        <v/>
      </c>
      <c r="D55" s="6" t="str">
        <f>IF($C55=1,Table!F31,"")</f>
        <v/>
      </c>
      <c r="E55" s="6" t="str">
        <f>IF($C55=1,Table!G31,"")</f>
        <v/>
      </c>
      <c r="F55" s="6" t="str">
        <f>IF($C55=1,Table!H31,"")</f>
        <v/>
      </c>
      <c r="G55" s="6" t="str">
        <f t="shared" si="2"/>
        <v/>
      </c>
      <c r="H55" s="6" t="str">
        <f>IF($C55=1,Table!J31,"")</f>
        <v/>
      </c>
      <c r="I55" s="6" t="str">
        <f>IF($C55=1,Table!K31,"")</f>
        <v/>
      </c>
      <c r="J55" s="6" t="str">
        <f>IF($C55=1,Table!L31,"")</f>
        <v/>
      </c>
      <c r="K55" s="6" t="str">
        <f>IF($C55=1,Table!M31,"")</f>
        <v/>
      </c>
      <c r="L55" s="6" t="str">
        <f>IF($C55=1,Table!N31,"")</f>
        <v/>
      </c>
      <c r="M55" s="40" t="str">
        <f>IF(C55=1,((Table!K31-Table!L31)/NORMSINV(0.3))^2,"")</f>
        <v/>
      </c>
    </row>
    <row r="56" spans="1:13" x14ac:dyDescent="0.2">
      <c r="A56" s="44" t="s">
        <v>241</v>
      </c>
      <c r="D56">
        <f>AVERAGE(D32:D55)</f>
        <v>650.50252499999999</v>
      </c>
      <c r="E56">
        <f>AVERAGE(E32:E55)</f>
        <v>625.47149375000004</v>
      </c>
      <c r="F56">
        <f>AVERAGE(F32:F55)</f>
        <v>25.031031250000002</v>
      </c>
      <c r="G56" s="6">
        <f>SUM(G32:G55)</f>
        <v>70.388510000000011</v>
      </c>
      <c r="H56">
        <f t="shared" ref="H56:L56" si="4">AVERAGE(H32:H55)</f>
        <v>23.731726249999998</v>
      </c>
      <c r="I56">
        <f t="shared" si="4"/>
        <v>24.499367500000002</v>
      </c>
      <c r="J56">
        <f t="shared" si="4"/>
        <v>25.031031250000002</v>
      </c>
      <c r="K56">
        <f t="shared" si="4"/>
        <v>25.562697500000002</v>
      </c>
      <c r="L56">
        <f t="shared" si="4"/>
        <v>26.330338749999999</v>
      </c>
      <c r="M56" s="53">
        <f>SQRT((1/SUM(C32:C55)^2*SUM(M32:M55)))</f>
        <v>0.35940387714713395</v>
      </c>
    </row>
    <row r="57" spans="1:13" x14ac:dyDescent="0.2">
      <c r="G57" s="6"/>
      <c r="H57" s="6"/>
    </row>
    <row r="58" spans="1:13" x14ac:dyDescent="0.2">
      <c r="G58" s="6"/>
      <c r="H58" s="6"/>
    </row>
    <row r="59" spans="1:13" x14ac:dyDescent="0.2">
      <c r="G59" s="6"/>
      <c r="H59" s="6"/>
    </row>
    <row r="60" spans="1:13" x14ac:dyDescent="0.2">
      <c r="G60" s="6"/>
      <c r="H60" s="6"/>
    </row>
    <row r="61" spans="1:13" x14ac:dyDescent="0.2">
      <c r="G61" s="6"/>
      <c r="H61" s="6"/>
    </row>
    <row r="62" spans="1:13" x14ac:dyDescent="0.2">
      <c r="G62" s="6"/>
      <c r="H62" s="6"/>
    </row>
    <row r="63" spans="1:13" x14ac:dyDescent="0.2">
      <c r="G63" s="6"/>
      <c r="H63" s="6"/>
    </row>
    <row r="64" spans="1:13" x14ac:dyDescent="0.2">
      <c r="G64" s="6"/>
      <c r="H64" s="6"/>
    </row>
    <row r="65" spans="7:8" x14ac:dyDescent="0.2">
      <c r="G65" s="6"/>
      <c r="H65" s="6"/>
    </row>
    <row r="66" spans="7:8" x14ac:dyDescent="0.2">
      <c r="G66" s="6"/>
      <c r="H66" s="6"/>
    </row>
    <row r="67" spans="7:8" x14ac:dyDescent="0.2">
      <c r="G67" s="6"/>
      <c r="H67" s="6"/>
    </row>
    <row r="68" spans="7:8" x14ac:dyDescent="0.2">
      <c r="G68" s="6"/>
      <c r="H68" s="6"/>
    </row>
    <row r="69" spans="7:8" x14ac:dyDescent="0.2">
      <c r="G69" s="6"/>
      <c r="H69" s="6"/>
    </row>
    <row r="70" spans="7:8" x14ac:dyDescent="0.2">
      <c r="G70" s="6"/>
      <c r="H70" s="6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T10242"/>
  <sheetViews>
    <sheetView zoomScaleNormal="100" workbookViewId="0">
      <pane xSplit="7" ySplit="1" topLeftCell="H2" activePane="bottomRight" state="frozen"/>
      <selection activeCell="G33" sqref="G33"/>
      <selection pane="topRight" activeCell="G33" sqref="G33"/>
      <selection pane="bottomLeft" activeCell="G33" sqref="G33"/>
      <selection pane="bottomRight" activeCell="H2" sqref="H2"/>
    </sheetView>
  </sheetViews>
  <sheetFormatPr defaultRowHeight="12.75" x14ac:dyDescent="0.2"/>
  <cols>
    <col min="1" max="1" width="31" bestFit="1" customWidth="1"/>
    <col min="2" max="2" width="15.5703125" customWidth="1"/>
    <col min="3" max="3" width="16.42578125" customWidth="1"/>
    <col min="4" max="4" width="11.85546875" customWidth="1"/>
    <col min="5" max="5" width="16" customWidth="1"/>
    <col min="6" max="6" width="10" customWidth="1"/>
    <col min="7" max="7" width="8" customWidth="1"/>
    <col min="8" max="31" width="10" customWidth="1"/>
    <col min="32" max="40" width="12.85546875" customWidth="1"/>
    <col min="41" max="55" width="14" customWidth="1"/>
    <col min="56" max="64" width="12.85546875" customWidth="1"/>
    <col min="65" max="79" width="14" customWidth="1"/>
    <col min="80" max="88" width="12.85546875" customWidth="1"/>
    <col min="89" max="103" width="14" customWidth="1"/>
    <col min="104" max="112" width="12.85546875" customWidth="1"/>
    <col min="113" max="127" width="14" customWidth="1"/>
    <col min="128" max="136" width="12.85546875" customWidth="1"/>
    <col min="137" max="151" width="14" customWidth="1"/>
    <col min="152" max="160" width="9" customWidth="1"/>
    <col min="161" max="175" width="9.7109375" customWidth="1"/>
    <col min="176" max="177" width="12" bestFit="1" customWidth="1"/>
    <col min="178" max="178" width="9.28515625" customWidth="1"/>
    <col min="179" max="181" width="10.140625" bestFit="1" customWidth="1"/>
  </cols>
  <sheetData>
    <row r="1" spans="1:176" x14ac:dyDescent="0.2">
      <c r="A1" s="69" t="s">
        <v>216</v>
      </c>
      <c r="B1" t="s">
        <v>217</v>
      </c>
      <c r="C1" t="s">
        <v>220</v>
      </c>
      <c r="D1" t="s">
        <v>244</v>
      </c>
      <c r="E1" t="s">
        <v>245</v>
      </c>
      <c r="F1" t="s">
        <v>167</v>
      </c>
      <c r="G1" t="s">
        <v>168</v>
      </c>
      <c r="H1" t="s">
        <v>169</v>
      </c>
      <c r="I1" t="s">
        <v>170</v>
      </c>
      <c r="J1" t="s">
        <v>171</v>
      </c>
      <c r="K1" t="s">
        <v>172</v>
      </c>
      <c r="L1" t="s">
        <v>173</v>
      </c>
      <c r="M1" t="s">
        <v>174</v>
      </c>
      <c r="N1" t="s">
        <v>175</v>
      </c>
      <c r="O1" t="s">
        <v>176</v>
      </c>
      <c r="P1" t="s">
        <v>177</v>
      </c>
      <c r="Q1" t="s">
        <v>178</v>
      </c>
      <c r="R1" t="s">
        <v>179</v>
      </c>
      <c r="S1" t="s">
        <v>180</v>
      </c>
      <c r="T1" t="s">
        <v>181</v>
      </c>
      <c r="U1" t="s">
        <v>182</v>
      </c>
      <c r="V1" t="s">
        <v>183</v>
      </c>
      <c r="W1" t="s">
        <v>184</v>
      </c>
      <c r="X1" t="s">
        <v>185</v>
      </c>
      <c r="Y1" t="s">
        <v>186</v>
      </c>
      <c r="Z1" t="s">
        <v>187</v>
      </c>
      <c r="AA1" t="s">
        <v>188</v>
      </c>
      <c r="AB1" t="s">
        <v>189</v>
      </c>
      <c r="AC1" t="s">
        <v>190</v>
      </c>
      <c r="AD1" t="s">
        <v>22</v>
      </c>
      <c r="AE1" t="s">
        <v>23</v>
      </c>
      <c r="AF1" t="s">
        <v>24</v>
      </c>
      <c r="AG1" t="s">
        <v>25</v>
      </c>
      <c r="AH1" t="s">
        <v>26</v>
      </c>
      <c r="AI1" t="s">
        <v>27</v>
      </c>
      <c r="AJ1" t="s">
        <v>28</v>
      </c>
      <c r="AK1" t="s">
        <v>29</v>
      </c>
      <c r="AL1" t="s">
        <v>30</v>
      </c>
      <c r="AM1" t="s">
        <v>31</v>
      </c>
      <c r="AN1" t="s">
        <v>32</v>
      </c>
      <c r="AO1" t="s">
        <v>33</v>
      </c>
      <c r="AP1" t="s">
        <v>34</v>
      </c>
      <c r="AQ1" t="s">
        <v>35</v>
      </c>
      <c r="AR1" t="s">
        <v>36</v>
      </c>
      <c r="AS1" t="s">
        <v>37</v>
      </c>
      <c r="AT1" t="s">
        <v>38</v>
      </c>
      <c r="AU1" t="s">
        <v>39</v>
      </c>
      <c r="AV1" t="s">
        <v>40</v>
      </c>
      <c r="AW1" t="s">
        <v>41</v>
      </c>
      <c r="AX1" t="s">
        <v>42</v>
      </c>
      <c r="AY1" t="s">
        <v>43</v>
      </c>
      <c r="AZ1" t="s">
        <v>44</v>
      </c>
      <c r="BA1" t="s">
        <v>45</v>
      </c>
      <c r="BB1" t="s">
        <v>46</v>
      </c>
      <c r="BC1" t="s">
        <v>47</v>
      </c>
      <c r="BD1" t="s">
        <v>48</v>
      </c>
      <c r="BE1" t="s">
        <v>49</v>
      </c>
      <c r="BF1" t="s">
        <v>50</v>
      </c>
      <c r="BG1" t="s">
        <v>51</v>
      </c>
      <c r="BH1" t="s">
        <v>52</v>
      </c>
      <c r="BI1" t="s">
        <v>53</v>
      </c>
      <c r="BJ1" t="s">
        <v>54</v>
      </c>
      <c r="BK1" t="s">
        <v>55</v>
      </c>
      <c r="BL1" t="s">
        <v>56</v>
      </c>
      <c r="BM1" t="s">
        <v>57</v>
      </c>
      <c r="BN1" t="s">
        <v>58</v>
      </c>
      <c r="BO1" t="s">
        <v>59</v>
      </c>
      <c r="BP1" t="s">
        <v>60</v>
      </c>
      <c r="BQ1" t="s">
        <v>61</v>
      </c>
      <c r="BR1" t="s">
        <v>62</v>
      </c>
      <c r="BS1" t="s">
        <v>63</v>
      </c>
      <c r="BT1" t="s">
        <v>64</v>
      </c>
      <c r="BU1" t="s">
        <v>65</v>
      </c>
      <c r="BV1" t="s">
        <v>66</v>
      </c>
      <c r="BW1" t="s">
        <v>67</v>
      </c>
      <c r="BX1" t="s">
        <v>68</v>
      </c>
      <c r="BY1" t="s">
        <v>69</v>
      </c>
      <c r="BZ1" t="s">
        <v>70</v>
      </c>
      <c r="CA1" t="s">
        <v>71</v>
      </c>
      <c r="CB1" t="s">
        <v>72</v>
      </c>
      <c r="CC1" t="s">
        <v>73</v>
      </c>
      <c r="CD1" t="s">
        <v>74</v>
      </c>
      <c r="CE1" t="s">
        <v>75</v>
      </c>
      <c r="CF1" t="s">
        <v>76</v>
      </c>
      <c r="CG1" t="s">
        <v>77</v>
      </c>
      <c r="CH1" t="s">
        <v>78</v>
      </c>
      <c r="CI1" t="s">
        <v>79</v>
      </c>
      <c r="CJ1" t="s">
        <v>80</v>
      </c>
      <c r="CK1" t="s">
        <v>81</v>
      </c>
      <c r="CL1" t="s">
        <v>82</v>
      </c>
      <c r="CM1" t="s">
        <v>83</v>
      </c>
      <c r="CN1" t="s">
        <v>84</v>
      </c>
      <c r="CO1" t="s">
        <v>85</v>
      </c>
      <c r="CP1" t="s">
        <v>86</v>
      </c>
      <c r="CQ1" t="s">
        <v>87</v>
      </c>
      <c r="CR1" t="s">
        <v>88</v>
      </c>
      <c r="CS1" t="s">
        <v>89</v>
      </c>
      <c r="CT1" t="s">
        <v>90</v>
      </c>
      <c r="CU1" t="s">
        <v>91</v>
      </c>
      <c r="CV1" t="s">
        <v>92</v>
      </c>
      <c r="CW1" t="s">
        <v>93</v>
      </c>
      <c r="CX1" t="s">
        <v>94</v>
      </c>
      <c r="CY1" t="s">
        <v>95</v>
      </c>
      <c r="CZ1" t="s">
        <v>96</v>
      </c>
      <c r="DA1" t="s">
        <v>97</v>
      </c>
      <c r="DB1" t="s">
        <v>98</v>
      </c>
      <c r="DC1" t="s">
        <v>99</v>
      </c>
      <c r="DD1" t="s">
        <v>100</v>
      </c>
      <c r="DE1" t="s">
        <v>101</v>
      </c>
      <c r="DF1" t="s">
        <v>102</v>
      </c>
      <c r="DG1" t="s">
        <v>103</v>
      </c>
      <c r="DH1" t="s">
        <v>104</v>
      </c>
      <c r="DI1" t="s">
        <v>105</v>
      </c>
      <c r="DJ1" t="s">
        <v>106</v>
      </c>
      <c r="DK1" t="s">
        <v>107</v>
      </c>
      <c r="DL1" t="s">
        <v>108</v>
      </c>
      <c r="DM1" t="s">
        <v>109</v>
      </c>
      <c r="DN1" t="s">
        <v>110</v>
      </c>
      <c r="DO1" t="s">
        <v>111</v>
      </c>
      <c r="DP1" t="s">
        <v>112</v>
      </c>
      <c r="DQ1" t="s">
        <v>113</v>
      </c>
      <c r="DR1" t="s">
        <v>114</v>
      </c>
      <c r="DS1" t="s">
        <v>115</v>
      </c>
      <c r="DT1" t="s">
        <v>116</v>
      </c>
      <c r="DU1" t="s">
        <v>117</v>
      </c>
      <c r="DV1" t="s">
        <v>118</v>
      </c>
      <c r="DW1" t="s">
        <v>119</v>
      </c>
      <c r="DX1" t="s">
        <v>120</v>
      </c>
      <c r="DY1" t="s">
        <v>121</v>
      </c>
      <c r="DZ1" t="s">
        <v>122</v>
      </c>
      <c r="EA1" t="s">
        <v>123</v>
      </c>
      <c r="EB1" t="s">
        <v>124</v>
      </c>
      <c r="EC1" t="s">
        <v>125</v>
      </c>
      <c r="ED1" t="s">
        <v>126</v>
      </c>
      <c r="EE1" t="s">
        <v>127</v>
      </c>
      <c r="EF1" t="s">
        <v>128</v>
      </c>
      <c r="EG1" t="s">
        <v>129</v>
      </c>
      <c r="EH1" t="s">
        <v>130</v>
      </c>
      <c r="EI1" t="s">
        <v>131</v>
      </c>
      <c r="EJ1" t="s">
        <v>132</v>
      </c>
      <c r="EK1" t="s">
        <v>133</v>
      </c>
      <c r="EL1" t="s">
        <v>134</v>
      </c>
      <c r="EM1" t="s">
        <v>135</v>
      </c>
      <c r="EN1" t="s">
        <v>136</v>
      </c>
      <c r="EO1" t="s">
        <v>137</v>
      </c>
      <c r="EP1" t="s">
        <v>138</v>
      </c>
      <c r="EQ1" t="s">
        <v>139</v>
      </c>
      <c r="ER1" t="s">
        <v>140</v>
      </c>
      <c r="ES1" t="s">
        <v>141</v>
      </c>
      <c r="ET1" t="s">
        <v>142</v>
      </c>
      <c r="EU1" t="s">
        <v>143</v>
      </c>
      <c r="EV1" t="s">
        <v>144</v>
      </c>
      <c r="EW1" t="s">
        <v>145</v>
      </c>
      <c r="EX1" t="s">
        <v>146</v>
      </c>
      <c r="EY1" t="s">
        <v>147</v>
      </c>
      <c r="EZ1" t="s">
        <v>148</v>
      </c>
      <c r="FA1" t="s">
        <v>149</v>
      </c>
      <c r="FB1" t="s">
        <v>150</v>
      </c>
      <c r="FC1" t="s">
        <v>151</v>
      </c>
      <c r="FD1" t="s">
        <v>152</v>
      </c>
      <c r="FE1" t="s">
        <v>153</v>
      </c>
      <c r="FF1" t="s">
        <v>154</v>
      </c>
      <c r="FG1" t="s">
        <v>155</v>
      </c>
      <c r="FH1" t="s">
        <v>156</v>
      </c>
      <c r="FI1" t="s">
        <v>157</v>
      </c>
      <c r="FJ1" t="s">
        <v>158</v>
      </c>
      <c r="FK1" t="s">
        <v>159</v>
      </c>
      <c r="FL1" t="s">
        <v>160</v>
      </c>
      <c r="FM1" t="s">
        <v>161</v>
      </c>
      <c r="FN1" t="s">
        <v>162</v>
      </c>
      <c r="FO1" t="s">
        <v>163</v>
      </c>
      <c r="FP1" t="s">
        <v>164</v>
      </c>
      <c r="FQ1" t="s">
        <v>165</v>
      </c>
      <c r="FR1" t="s">
        <v>256</v>
      </c>
      <c r="FT1" s="44"/>
    </row>
    <row r="2" spans="1:176" x14ac:dyDescent="0.2">
      <c r="A2" t="s">
        <v>1</v>
      </c>
      <c r="B2" t="s">
        <v>202</v>
      </c>
      <c r="C2" s="70">
        <v>41773</v>
      </c>
      <c r="D2">
        <v>0</v>
      </c>
      <c r="E2" s="70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>
        <v>0</v>
      </c>
      <c r="CY2">
        <v>0</v>
      </c>
      <c r="CZ2">
        <v>0</v>
      </c>
      <c r="DA2">
        <v>0</v>
      </c>
      <c r="DB2">
        <v>0</v>
      </c>
      <c r="DC2">
        <v>0</v>
      </c>
      <c r="DD2">
        <v>0</v>
      </c>
      <c r="DE2">
        <v>0</v>
      </c>
      <c r="DF2">
        <v>0</v>
      </c>
      <c r="DG2">
        <v>0</v>
      </c>
      <c r="DH2">
        <v>0</v>
      </c>
      <c r="DI2">
        <v>0</v>
      </c>
      <c r="DJ2">
        <v>0</v>
      </c>
      <c r="DK2">
        <v>0</v>
      </c>
      <c r="DL2">
        <v>0</v>
      </c>
      <c r="DM2">
        <v>0</v>
      </c>
      <c r="DN2">
        <v>0</v>
      </c>
      <c r="DO2">
        <v>0</v>
      </c>
      <c r="DP2">
        <v>0</v>
      </c>
      <c r="DQ2">
        <v>0</v>
      </c>
      <c r="DR2">
        <v>0</v>
      </c>
      <c r="DS2">
        <v>0</v>
      </c>
      <c r="DT2">
        <v>0</v>
      </c>
      <c r="DU2">
        <v>0</v>
      </c>
      <c r="DV2">
        <v>0</v>
      </c>
      <c r="DW2">
        <v>0</v>
      </c>
      <c r="DX2">
        <v>0</v>
      </c>
      <c r="DY2">
        <v>0</v>
      </c>
      <c r="DZ2">
        <v>0</v>
      </c>
      <c r="EA2">
        <v>0</v>
      </c>
      <c r="EB2">
        <v>0</v>
      </c>
      <c r="EC2">
        <v>0</v>
      </c>
      <c r="ED2">
        <v>0</v>
      </c>
      <c r="EE2">
        <v>0</v>
      </c>
      <c r="EF2">
        <v>0</v>
      </c>
      <c r="EG2">
        <v>0</v>
      </c>
      <c r="EH2">
        <v>0</v>
      </c>
      <c r="EI2">
        <v>0</v>
      </c>
      <c r="EJ2">
        <v>0</v>
      </c>
      <c r="EK2">
        <v>0</v>
      </c>
      <c r="EL2">
        <v>0</v>
      </c>
      <c r="EM2">
        <v>0</v>
      </c>
      <c r="EN2">
        <v>0</v>
      </c>
      <c r="EO2">
        <v>0</v>
      </c>
      <c r="EP2">
        <v>0</v>
      </c>
      <c r="EQ2">
        <v>0</v>
      </c>
      <c r="ER2">
        <v>0</v>
      </c>
      <c r="ES2">
        <v>0</v>
      </c>
      <c r="ET2">
        <v>0</v>
      </c>
      <c r="EU2">
        <v>0</v>
      </c>
      <c r="EV2">
        <v>0</v>
      </c>
      <c r="EW2">
        <v>0</v>
      </c>
      <c r="EX2">
        <v>0</v>
      </c>
      <c r="EY2">
        <v>0</v>
      </c>
      <c r="EZ2">
        <v>0</v>
      </c>
      <c r="FA2">
        <v>0</v>
      </c>
      <c r="FB2">
        <v>0</v>
      </c>
      <c r="FC2">
        <v>0</v>
      </c>
      <c r="FD2">
        <v>0</v>
      </c>
      <c r="FE2">
        <v>0</v>
      </c>
      <c r="FF2">
        <v>0</v>
      </c>
      <c r="FG2">
        <v>0</v>
      </c>
      <c r="FH2">
        <v>0</v>
      </c>
      <c r="FI2">
        <v>0</v>
      </c>
      <c r="FJ2">
        <v>0</v>
      </c>
      <c r="FK2">
        <v>0</v>
      </c>
      <c r="FL2">
        <v>0</v>
      </c>
      <c r="FM2">
        <v>0</v>
      </c>
      <c r="FN2">
        <v>0</v>
      </c>
      <c r="FO2">
        <v>0</v>
      </c>
      <c r="FP2">
        <v>0</v>
      </c>
      <c r="FQ2">
        <v>0</v>
      </c>
      <c r="FR2">
        <v>0</v>
      </c>
      <c r="FT2" s="44"/>
    </row>
    <row r="3" spans="1:176" x14ac:dyDescent="0.2">
      <c r="A3" t="s">
        <v>1</v>
      </c>
      <c r="B3" t="s">
        <v>202</v>
      </c>
      <c r="C3" s="70">
        <v>41820</v>
      </c>
      <c r="D3">
        <v>14</v>
      </c>
      <c r="E3" s="70">
        <v>175</v>
      </c>
      <c r="F3">
        <v>7.0074170000000002</v>
      </c>
      <c r="G3">
        <v>6.8018640000000001</v>
      </c>
      <c r="H3">
        <v>6.6128299999999998</v>
      </c>
      <c r="I3">
        <v>6.9426600000000001</v>
      </c>
      <c r="J3">
        <v>7.5316960000000002</v>
      </c>
      <c r="K3">
        <v>8.0973570000000006</v>
      </c>
      <c r="L3">
        <v>8.6956679999999995</v>
      </c>
      <c r="M3">
        <v>10.151109999999999</v>
      </c>
      <c r="N3">
        <v>11.58118</v>
      </c>
      <c r="O3">
        <v>13.36589</v>
      </c>
      <c r="P3">
        <v>14.18477</v>
      </c>
      <c r="Q3">
        <v>14.48611</v>
      </c>
      <c r="R3">
        <v>14.495649999999999</v>
      </c>
      <c r="S3">
        <v>14.51694</v>
      </c>
      <c r="T3">
        <v>14.15292</v>
      </c>
      <c r="U3">
        <v>13.800190000000001</v>
      </c>
      <c r="V3">
        <v>13.74953</v>
      </c>
      <c r="W3">
        <v>13.37885</v>
      </c>
      <c r="X3">
        <v>12.565239999999999</v>
      </c>
      <c r="Y3">
        <v>12.20614</v>
      </c>
      <c r="Z3">
        <v>11.68243</v>
      </c>
      <c r="AA3">
        <v>10.84901</v>
      </c>
      <c r="AB3">
        <v>9.3800679999999996</v>
      </c>
      <c r="AC3">
        <v>8.1471769999999992</v>
      </c>
      <c r="AD3">
        <v>-1.8731899999999999E-2</v>
      </c>
      <c r="AE3">
        <v>-6.5492800000000004E-2</v>
      </c>
      <c r="AF3">
        <v>-5.81196E-2</v>
      </c>
      <c r="AG3">
        <v>-7.8830800000000006E-2</v>
      </c>
      <c r="AH3">
        <v>-7.0267700000000002E-2</v>
      </c>
      <c r="AI3">
        <v>7.3160600000000006E-2</v>
      </c>
      <c r="AJ3">
        <v>1.21592E-2</v>
      </c>
      <c r="AK3">
        <v>-1.6213600000000002E-2</v>
      </c>
      <c r="AL3">
        <v>5.2906700000000001E-2</v>
      </c>
      <c r="AM3">
        <v>2.8697199999999999E-2</v>
      </c>
      <c r="AN3">
        <v>2.47806E-2</v>
      </c>
      <c r="AO3">
        <v>2.7629999999999999E-4</v>
      </c>
      <c r="AP3">
        <v>1.6806499999999999E-2</v>
      </c>
      <c r="AQ3">
        <v>-1.3370399999999999E-2</v>
      </c>
      <c r="AR3">
        <v>-6.4556799999999998E-2</v>
      </c>
      <c r="AS3">
        <v>-8.1743800000000005E-2</v>
      </c>
      <c r="AT3">
        <v>-6.4268699999999998E-2</v>
      </c>
      <c r="AU3">
        <v>-4.5040900000000002E-2</v>
      </c>
      <c r="AV3">
        <v>3.8718700000000002E-2</v>
      </c>
      <c r="AW3">
        <v>5.2352599999999999E-2</v>
      </c>
      <c r="AX3">
        <v>2.5851499999999999E-2</v>
      </c>
      <c r="AY3">
        <v>-9.5134999999999994E-3</v>
      </c>
      <c r="AZ3">
        <v>7.2214000000000002E-3</v>
      </c>
      <c r="BA3">
        <v>-6.1573000000000001E-3</v>
      </c>
      <c r="BB3">
        <v>-1.1613500000000001E-2</v>
      </c>
      <c r="BC3">
        <v>-5.5227400000000003E-2</v>
      </c>
      <c r="BD3">
        <v>-4.8087999999999999E-2</v>
      </c>
      <c r="BE3">
        <v>-6.8367800000000006E-2</v>
      </c>
      <c r="BF3">
        <v>-5.8262500000000002E-2</v>
      </c>
      <c r="BG3">
        <v>8.2693799999999998E-2</v>
      </c>
      <c r="BH3">
        <v>2.0134200000000001E-2</v>
      </c>
      <c r="BI3">
        <v>-6.7051000000000003E-3</v>
      </c>
      <c r="BJ3">
        <v>6.7230399999999996E-2</v>
      </c>
      <c r="BK3">
        <v>4.2903799999999999E-2</v>
      </c>
      <c r="BL3">
        <v>3.8445399999999998E-2</v>
      </c>
      <c r="BM3">
        <v>1.06214E-2</v>
      </c>
      <c r="BN3">
        <v>2.65921E-2</v>
      </c>
      <c r="BO3">
        <v>-2.9397999999999998E-3</v>
      </c>
      <c r="BP3">
        <v>-5.4526400000000003E-2</v>
      </c>
      <c r="BQ3">
        <v>-7.1665800000000002E-2</v>
      </c>
      <c r="BR3">
        <v>-5.2658799999999999E-2</v>
      </c>
      <c r="BS3">
        <v>-3.0857200000000001E-2</v>
      </c>
      <c r="BT3">
        <v>5.1394200000000001E-2</v>
      </c>
      <c r="BU3">
        <v>6.3911599999999999E-2</v>
      </c>
      <c r="BV3">
        <v>3.7086099999999997E-2</v>
      </c>
      <c r="BW3">
        <v>-4.148E-4</v>
      </c>
      <c r="BX3">
        <v>1.55391E-2</v>
      </c>
      <c r="BY3">
        <v>2.8002000000000001E-3</v>
      </c>
      <c r="BZ3">
        <v>-6.6832999999999997E-3</v>
      </c>
      <c r="CA3">
        <v>-4.8117600000000003E-2</v>
      </c>
      <c r="CB3">
        <v>-4.1140099999999999E-2</v>
      </c>
      <c r="CC3">
        <v>-6.1121200000000001E-2</v>
      </c>
      <c r="CD3">
        <v>-4.9947699999999998E-2</v>
      </c>
      <c r="CE3">
        <v>8.9296399999999998E-2</v>
      </c>
      <c r="CF3">
        <v>2.5657699999999999E-2</v>
      </c>
      <c r="CG3">
        <v>-1.195E-4</v>
      </c>
      <c r="CH3">
        <v>7.7150899999999994E-2</v>
      </c>
      <c r="CI3">
        <v>5.27433E-2</v>
      </c>
      <c r="CJ3">
        <v>4.7909599999999997E-2</v>
      </c>
      <c r="CK3">
        <v>1.7786400000000001E-2</v>
      </c>
      <c r="CL3">
        <v>3.3369500000000003E-2</v>
      </c>
      <c r="CM3">
        <v>4.2842999999999996E-3</v>
      </c>
      <c r="CN3">
        <v>-4.7579299999999998E-2</v>
      </c>
      <c r="CO3">
        <v>-6.4685800000000002E-2</v>
      </c>
      <c r="CP3">
        <v>-4.4617799999999999E-2</v>
      </c>
      <c r="CQ3">
        <v>-2.10336E-2</v>
      </c>
      <c r="CR3">
        <v>6.0173200000000003E-2</v>
      </c>
      <c r="CS3">
        <v>7.1917300000000003E-2</v>
      </c>
      <c r="CT3">
        <v>4.4867200000000003E-2</v>
      </c>
      <c r="CU3">
        <v>5.8869999999999999E-3</v>
      </c>
      <c r="CV3">
        <v>2.1299800000000001E-2</v>
      </c>
      <c r="CW3">
        <v>9.0040999999999993E-3</v>
      </c>
      <c r="CX3">
        <v>-1.7531000000000001E-3</v>
      </c>
      <c r="CY3">
        <v>-4.1007799999999997E-2</v>
      </c>
      <c r="CZ3">
        <v>-3.4192199999999999E-2</v>
      </c>
      <c r="DA3">
        <v>-5.3874600000000002E-2</v>
      </c>
      <c r="DB3">
        <v>-4.1633000000000003E-2</v>
      </c>
      <c r="DC3">
        <v>9.5899100000000001E-2</v>
      </c>
      <c r="DD3">
        <v>3.1181199999999999E-2</v>
      </c>
      <c r="DE3">
        <v>6.4660999999999998E-3</v>
      </c>
      <c r="DF3">
        <v>8.7071499999999996E-2</v>
      </c>
      <c r="DG3">
        <v>6.2582700000000005E-2</v>
      </c>
      <c r="DH3">
        <v>5.7373800000000003E-2</v>
      </c>
      <c r="DI3">
        <v>2.4951399999999999E-2</v>
      </c>
      <c r="DJ3">
        <v>4.0147000000000002E-2</v>
      </c>
      <c r="DK3">
        <v>1.15085E-2</v>
      </c>
      <c r="DL3">
        <v>-4.06322E-2</v>
      </c>
      <c r="DM3">
        <v>-5.7705899999999997E-2</v>
      </c>
      <c r="DN3">
        <v>-3.6576900000000002E-2</v>
      </c>
      <c r="DO3">
        <v>-1.1209999999999999E-2</v>
      </c>
      <c r="DP3">
        <v>6.8952200000000005E-2</v>
      </c>
      <c r="DQ3">
        <v>7.9922999999999994E-2</v>
      </c>
      <c r="DR3">
        <v>5.2648300000000002E-2</v>
      </c>
      <c r="DS3">
        <v>1.21888E-2</v>
      </c>
      <c r="DT3">
        <v>2.7060600000000001E-2</v>
      </c>
      <c r="DU3">
        <v>1.5207999999999999E-2</v>
      </c>
      <c r="DV3">
        <v>5.3652999999999999E-3</v>
      </c>
      <c r="DW3">
        <v>-3.07424E-2</v>
      </c>
      <c r="DX3">
        <v>-2.4160500000000001E-2</v>
      </c>
      <c r="DY3">
        <v>-4.3411600000000002E-2</v>
      </c>
      <c r="DZ3">
        <v>-2.96277E-2</v>
      </c>
      <c r="EA3">
        <v>0.1054322</v>
      </c>
      <c r="EB3">
        <v>3.9156200000000002E-2</v>
      </c>
      <c r="EC3">
        <v>1.5974599999999999E-2</v>
      </c>
      <c r="ED3">
        <v>0.1013952</v>
      </c>
      <c r="EE3">
        <v>7.6789300000000005E-2</v>
      </c>
      <c r="EF3">
        <v>7.1038599999999993E-2</v>
      </c>
      <c r="EG3">
        <v>3.5296599999999997E-2</v>
      </c>
      <c r="EH3">
        <v>4.9932600000000001E-2</v>
      </c>
      <c r="EI3">
        <v>2.19391E-2</v>
      </c>
      <c r="EJ3">
        <v>-3.0601699999999999E-2</v>
      </c>
      <c r="EK3">
        <v>-4.7627900000000001E-2</v>
      </c>
      <c r="EL3">
        <v>-2.4967E-2</v>
      </c>
      <c r="EM3">
        <v>2.9737000000000001E-3</v>
      </c>
      <c r="EN3">
        <v>8.1627699999999997E-2</v>
      </c>
      <c r="EO3">
        <v>9.1482099999999997E-2</v>
      </c>
      <c r="EP3">
        <v>6.3882900000000006E-2</v>
      </c>
      <c r="EQ3">
        <v>2.1287500000000001E-2</v>
      </c>
      <c r="ER3">
        <v>3.5378199999999999E-2</v>
      </c>
      <c r="ES3">
        <v>2.4165499999999999E-2</v>
      </c>
      <c r="ET3">
        <v>69.906009999999995</v>
      </c>
      <c r="EU3">
        <v>68.616739999999993</v>
      </c>
      <c r="EV3">
        <v>67.302189999999996</v>
      </c>
      <c r="EW3">
        <v>66.032780000000002</v>
      </c>
      <c r="EX3">
        <v>64.989260000000002</v>
      </c>
      <c r="EY3">
        <v>64.209109999999995</v>
      </c>
      <c r="EZ3">
        <v>64.649690000000007</v>
      </c>
      <c r="FA3">
        <v>67.816149999999993</v>
      </c>
      <c r="FB3">
        <v>72.219639999999998</v>
      </c>
      <c r="FC3">
        <v>77.022350000000003</v>
      </c>
      <c r="FD3">
        <v>81.712980000000002</v>
      </c>
      <c r="FE3">
        <v>85.355119999999999</v>
      </c>
      <c r="FF3">
        <v>87.765699999999995</v>
      </c>
      <c r="FG3">
        <v>88.723460000000003</v>
      </c>
      <c r="FH3">
        <v>89.195250000000001</v>
      </c>
      <c r="FI3">
        <v>88.782349999999994</v>
      </c>
      <c r="FJ3">
        <v>87.43159</v>
      </c>
      <c r="FK3">
        <v>85.657650000000004</v>
      </c>
      <c r="FL3">
        <v>82.280540000000002</v>
      </c>
      <c r="FM3">
        <v>78.922399999999996</v>
      </c>
      <c r="FN3">
        <v>76.517359999999996</v>
      </c>
      <c r="FO3">
        <v>73.905069999999995</v>
      </c>
      <c r="FP3">
        <v>72.008129999999994</v>
      </c>
      <c r="FQ3">
        <v>70.809520000000006</v>
      </c>
      <c r="FR3">
        <v>1</v>
      </c>
      <c r="FT3" s="44"/>
    </row>
    <row r="4" spans="1:176" x14ac:dyDescent="0.2">
      <c r="A4" t="s">
        <v>1</v>
      </c>
      <c r="B4" t="s">
        <v>202</v>
      </c>
      <c r="C4" s="70">
        <v>41827</v>
      </c>
      <c r="D4">
        <v>7</v>
      </c>
      <c r="E4" s="70">
        <v>175</v>
      </c>
      <c r="F4">
        <v>6.7361000000000004</v>
      </c>
      <c r="G4">
        <v>6.5736239999999997</v>
      </c>
      <c r="H4">
        <v>6.4746540000000001</v>
      </c>
      <c r="I4">
        <v>6.7212259999999997</v>
      </c>
      <c r="J4">
        <v>7.3053129999999999</v>
      </c>
      <c r="K4">
        <v>7.6895680000000004</v>
      </c>
      <c r="L4">
        <v>8.7911629999999992</v>
      </c>
      <c r="M4">
        <v>9.6709490000000002</v>
      </c>
      <c r="N4">
        <v>10.81875</v>
      </c>
      <c r="O4">
        <v>12.40705</v>
      </c>
      <c r="P4">
        <v>12.95894</v>
      </c>
      <c r="Q4">
        <v>13.018560000000001</v>
      </c>
      <c r="R4">
        <v>13.12567</v>
      </c>
      <c r="S4">
        <v>13.10737</v>
      </c>
      <c r="T4">
        <v>13.150029999999999</v>
      </c>
      <c r="U4">
        <v>12.66184</v>
      </c>
      <c r="V4">
        <v>12.49776</v>
      </c>
      <c r="W4">
        <v>12.417920000000001</v>
      </c>
      <c r="X4">
        <v>11.84787</v>
      </c>
      <c r="Y4">
        <v>11.57474</v>
      </c>
      <c r="Z4">
        <v>11.04444</v>
      </c>
      <c r="AA4">
        <v>10.155250000000001</v>
      </c>
      <c r="AB4">
        <v>8.7609809999999992</v>
      </c>
      <c r="AC4">
        <v>7.5999990000000004</v>
      </c>
      <c r="AD4">
        <v>-4.05644E-2</v>
      </c>
      <c r="AE4">
        <v>-3.3404200000000002E-2</v>
      </c>
      <c r="AF4">
        <v>-3.39362E-2</v>
      </c>
      <c r="AG4">
        <v>-1.51369E-2</v>
      </c>
      <c r="AH4">
        <v>-2.6145000000000002E-2</v>
      </c>
      <c r="AI4">
        <v>1.1164500000000001E-2</v>
      </c>
      <c r="AJ4">
        <v>3.6699000000000002E-2</v>
      </c>
      <c r="AK4">
        <v>-1.8305700000000001E-2</v>
      </c>
      <c r="AL4">
        <v>-1.18724E-2</v>
      </c>
      <c r="AM4">
        <v>6.9199999999999999E-3</v>
      </c>
      <c r="AN4">
        <v>-2.4313999999999998E-3</v>
      </c>
      <c r="AO4">
        <v>-8.3304E-3</v>
      </c>
      <c r="AP4">
        <v>-3.5668999999999999E-2</v>
      </c>
      <c r="AQ4">
        <v>-3.41517E-2</v>
      </c>
      <c r="AR4">
        <v>-5.6976800000000001E-2</v>
      </c>
      <c r="AS4">
        <v>-3.6432399999999997E-2</v>
      </c>
      <c r="AT4">
        <v>-3.9129400000000002E-2</v>
      </c>
      <c r="AU4">
        <v>-2.42507E-2</v>
      </c>
      <c r="AV4">
        <v>-1.2807000000000001E-3</v>
      </c>
      <c r="AW4">
        <v>7.3997000000000004E-3</v>
      </c>
      <c r="AX4">
        <v>-2.2212699999999998E-2</v>
      </c>
      <c r="AY4">
        <v>-4.3440699999999999E-2</v>
      </c>
      <c r="AZ4">
        <v>-2.5298000000000001E-2</v>
      </c>
      <c r="BA4">
        <v>-3.1562800000000002E-2</v>
      </c>
      <c r="BB4">
        <v>-3.5761000000000001E-2</v>
      </c>
      <c r="BC4">
        <v>-2.74778E-2</v>
      </c>
      <c r="BD4">
        <v>-2.8262200000000001E-2</v>
      </c>
      <c r="BE4">
        <v>-8.0090000000000005E-3</v>
      </c>
      <c r="BF4">
        <v>-1.7873199999999999E-2</v>
      </c>
      <c r="BG4">
        <v>1.7468899999999999E-2</v>
      </c>
      <c r="BH4">
        <v>4.17439E-2</v>
      </c>
      <c r="BI4">
        <v>-1.3686800000000001E-2</v>
      </c>
      <c r="BJ4">
        <v>-5.2510999999999999E-3</v>
      </c>
      <c r="BK4">
        <v>1.51278E-2</v>
      </c>
      <c r="BL4">
        <v>5.5944999999999996E-3</v>
      </c>
      <c r="BM4">
        <v>-4.8089999999999998E-4</v>
      </c>
      <c r="BN4">
        <v>-2.8067100000000001E-2</v>
      </c>
      <c r="BO4">
        <v>-2.5463900000000001E-2</v>
      </c>
      <c r="BP4">
        <v>-4.8291100000000003E-2</v>
      </c>
      <c r="BQ4">
        <v>-2.9183299999999999E-2</v>
      </c>
      <c r="BR4">
        <v>-3.2547199999999998E-2</v>
      </c>
      <c r="BS4">
        <v>-1.7584700000000002E-2</v>
      </c>
      <c r="BT4">
        <v>6.0305999999999997E-3</v>
      </c>
      <c r="BU4">
        <v>1.6877799999999998E-2</v>
      </c>
      <c r="BV4">
        <v>-1.3599099999999999E-2</v>
      </c>
      <c r="BW4">
        <v>-3.7040299999999998E-2</v>
      </c>
      <c r="BX4">
        <v>-1.96116E-2</v>
      </c>
      <c r="BY4">
        <v>-2.4832699999999999E-2</v>
      </c>
      <c r="BZ4">
        <v>-3.2434200000000003E-2</v>
      </c>
      <c r="CA4">
        <v>-2.3373100000000001E-2</v>
      </c>
      <c r="CB4">
        <v>-2.4332400000000001E-2</v>
      </c>
      <c r="CC4">
        <v>-3.0722000000000002E-3</v>
      </c>
      <c r="CD4">
        <v>-1.2144200000000001E-2</v>
      </c>
      <c r="CE4">
        <v>2.1835299999999998E-2</v>
      </c>
      <c r="CF4">
        <v>4.5237899999999998E-2</v>
      </c>
      <c r="CG4">
        <v>-1.04878E-2</v>
      </c>
      <c r="CH4">
        <v>-6.6520000000000001E-4</v>
      </c>
      <c r="CI4">
        <v>2.0812500000000001E-2</v>
      </c>
      <c r="CJ4">
        <v>1.11532E-2</v>
      </c>
      <c r="CK4">
        <v>4.9557000000000004E-3</v>
      </c>
      <c r="CL4">
        <v>-2.2801999999999999E-2</v>
      </c>
      <c r="CM4">
        <v>-1.94468E-2</v>
      </c>
      <c r="CN4">
        <v>-4.2275300000000002E-2</v>
      </c>
      <c r="CO4">
        <v>-2.4162599999999999E-2</v>
      </c>
      <c r="CP4">
        <v>-2.79884E-2</v>
      </c>
      <c r="CQ4">
        <v>-1.29678E-2</v>
      </c>
      <c r="CR4">
        <v>1.1094400000000001E-2</v>
      </c>
      <c r="CS4">
        <v>2.3442299999999999E-2</v>
      </c>
      <c r="CT4">
        <v>-7.6334000000000003E-3</v>
      </c>
      <c r="CU4">
        <v>-3.2607400000000002E-2</v>
      </c>
      <c r="CV4">
        <v>-1.5673200000000002E-2</v>
      </c>
      <c r="CW4">
        <v>-2.0171399999999999E-2</v>
      </c>
      <c r="CX4">
        <v>-2.9107500000000001E-2</v>
      </c>
      <c r="CY4">
        <v>-1.9268500000000001E-2</v>
      </c>
      <c r="CZ4">
        <v>-2.04026E-2</v>
      </c>
      <c r="DA4">
        <v>1.8645999999999999E-3</v>
      </c>
      <c r="DB4">
        <v>-6.4152000000000002E-3</v>
      </c>
      <c r="DC4">
        <v>2.6201800000000001E-2</v>
      </c>
      <c r="DD4">
        <v>4.8731900000000002E-2</v>
      </c>
      <c r="DE4">
        <v>-7.2887999999999998E-3</v>
      </c>
      <c r="DF4">
        <v>3.9208000000000003E-3</v>
      </c>
      <c r="DG4">
        <v>2.6497199999999999E-2</v>
      </c>
      <c r="DH4">
        <v>1.6711899999999998E-2</v>
      </c>
      <c r="DI4">
        <v>1.0392200000000001E-2</v>
      </c>
      <c r="DJ4">
        <v>-1.7537000000000001E-2</v>
      </c>
      <c r="DK4">
        <v>-1.3429699999999999E-2</v>
      </c>
      <c r="DL4">
        <v>-3.6259600000000003E-2</v>
      </c>
      <c r="DM4">
        <v>-1.9141999999999999E-2</v>
      </c>
      <c r="DN4">
        <v>-2.3429599999999998E-2</v>
      </c>
      <c r="DO4">
        <v>-8.3510000000000008E-3</v>
      </c>
      <c r="DP4">
        <v>1.6158200000000001E-2</v>
      </c>
      <c r="DQ4">
        <v>3.00069E-2</v>
      </c>
      <c r="DR4">
        <v>-1.6676E-3</v>
      </c>
      <c r="DS4">
        <v>-2.8174500000000002E-2</v>
      </c>
      <c r="DT4">
        <v>-1.17348E-2</v>
      </c>
      <c r="DU4">
        <v>-1.55102E-2</v>
      </c>
      <c r="DV4">
        <v>-2.4304099999999999E-2</v>
      </c>
      <c r="DW4">
        <v>-1.3342100000000001E-2</v>
      </c>
      <c r="DX4">
        <v>-1.47286E-2</v>
      </c>
      <c r="DY4">
        <v>8.9925000000000005E-3</v>
      </c>
      <c r="DZ4">
        <v>1.8565999999999999E-3</v>
      </c>
      <c r="EA4">
        <v>3.2506199999999999E-2</v>
      </c>
      <c r="EB4">
        <v>5.3776699999999997E-2</v>
      </c>
      <c r="EC4">
        <v>-2.6698999999999998E-3</v>
      </c>
      <c r="ED4">
        <v>1.05421E-2</v>
      </c>
      <c r="EE4">
        <v>3.4705E-2</v>
      </c>
      <c r="EF4">
        <v>2.4737800000000001E-2</v>
      </c>
      <c r="EG4">
        <v>1.82417E-2</v>
      </c>
      <c r="EH4">
        <v>-9.9351000000000005E-3</v>
      </c>
      <c r="EI4">
        <v>-4.7419999999999997E-3</v>
      </c>
      <c r="EJ4">
        <v>-2.7573899999999998E-2</v>
      </c>
      <c r="EK4">
        <v>-1.18929E-2</v>
      </c>
      <c r="EL4">
        <v>-1.6847399999999998E-2</v>
      </c>
      <c r="EM4">
        <v>-1.6849E-3</v>
      </c>
      <c r="EN4">
        <v>2.34696E-2</v>
      </c>
      <c r="EO4">
        <v>3.9484999999999999E-2</v>
      </c>
      <c r="EP4">
        <v>6.9459999999999999E-3</v>
      </c>
      <c r="EQ4">
        <v>-2.1774100000000001E-2</v>
      </c>
      <c r="ER4">
        <v>-6.0483999999999998E-3</v>
      </c>
      <c r="ES4">
        <v>-8.7799999999999996E-3</v>
      </c>
      <c r="ET4">
        <v>66.254379999999998</v>
      </c>
      <c r="EU4">
        <v>65.371089999999995</v>
      </c>
      <c r="EV4">
        <v>64.441860000000005</v>
      </c>
      <c r="EW4">
        <v>64.174189999999996</v>
      </c>
      <c r="EX4">
        <v>63.438589999999998</v>
      </c>
      <c r="EY4">
        <v>62.751930000000002</v>
      </c>
      <c r="EZ4">
        <v>62.15305</v>
      </c>
      <c r="FA4">
        <v>63.36477</v>
      </c>
      <c r="FB4">
        <v>65.635239999999996</v>
      </c>
      <c r="FC4">
        <v>69.769289999999998</v>
      </c>
      <c r="FD4">
        <v>72.9786</v>
      </c>
      <c r="FE4">
        <v>74.470770000000002</v>
      </c>
      <c r="FF4">
        <v>77.422190000000001</v>
      </c>
      <c r="FG4">
        <v>78.919449999999998</v>
      </c>
      <c r="FH4">
        <v>80.004379999999998</v>
      </c>
      <c r="FI4">
        <v>79.927419999999998</v>
      </c>
      <c r="FJ4">
        <v>80.225849999999994</v>
      </c>
      <c r="FK4">
        <v>80.590450000000004</v>
      </c>
      <c r="FL4">
        <v>79.273099999999999</v>
      </c>
      <c r="FM4">
        <v>76.336879999999994</v>
      </c>
      <c r="FN4">
        <v>73.728890000000007</v>
      </c>
      <c r="FO4">
        <v>70.442729999999997</v>
      </c>
      <c r="FP4">
        <v>68.812129999999996</v>
      </c>
      <c r="FQ4">
        <v>67.303430000000006</v>
      </c>
      <c r="FR4">
        <v>1</v>
      </c>
      <c r="FT4" s="44"/>
    </row>
    <row r="5" spans="1:176" x14ac:dyDescent="0.2">
      <c r="A5" t="s">
        <v>1</v>
      </c>
      <c r="B5" t="s">
        <v>202</v>
      </c>
      <c r="C5" s="70">
        <v>41834</v>
      </c>
      <c r="D5">
        <v>0</v>
      </c>
      <c r="E5" s="70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  <c r="DG5">
        <v>0</v>
      </c>
      <c r="DH5">
        <v>0</v>
      </c>
      <c r="DI5">
        <v>0</v>
      </c>
      <c r="DJ5">
        <v>0</v>
      </c>
      <c r="DK5">
        <v>0</v>
      </c>
      <c r="DL5">
        <v>0</v>
      </c>
      <c r="DM5">
        <v>0</v>
      </c>
      <c r="DN5">
        <v>0</v>
      </c>
      <c r="DO5">
        <v>0</v>
      </c>
      <c r="DP5">
        <v>0</v>
      </c>
      <c r="DQ5">
        <v>0</v>
      </c>
      <c r="DR5">
        <v>0</v>
      </c>
      <c r="DS5">
        <v>0</v>
      </c>
      <c r="DT5">
        <v>0</v>
      </c>
      <c r="DU5">
        <v>0</v>
      </c>
      <c r="DV5">
        <v>0</v>
      </c>
      <c r="DW5">
        <v>0</v>
      </c>
      <c r="DX5">
        <v>0</v>
      </c>
      <c r="DY5">
        <v>0</v>
      </c>
      <c r="DZ5">
        <v>0</v>
      </c>
      <c r="EA5">
        <v>0</v>
      </c>
      <c r="EB5">
        <v>0</v>
      </c>
      <c r="EC5">
        <v>0</v>
      </c>
      <c r="ED5">
        <v>0</v>
      </c>
      <c r="EE5">
        <v>0</v>
      </c>
      <c r="EF5">
        <v>0</v>
      </c>
      <c r="EG5">
        <v>0</v>
      </c>
      <c r="EH5">
        <v>0</v>
      </c>
      <c r="EI5">
        <v>0</v>
      </c>
      <c r="EJ5">
        <v>0</v>
      </c>
      <c r="EK5">
        <v>0</v>
      </c>
      <c r="EL5">
        <v>0</v>
      </c>
      <c r="EM5">
        <v>0</v>
      </c>
      <c r="EN5">
        <v>0</v>
      </c>
      <c r="EO5">
        <v>0</v>
      </c>
      <c r="EP5">
        <v>0</v>
      </c>
      <c r="EQ5">
        <v>0</v>
      </c>
      <c r="ER5">
        <v>0</v>
      </c>
      <c r="ES5">
        <v>0</v>
      </c>
      <c r="ET5">
        <v>0</v>
      </c>
      <c r="EU5">
        <v>0</v>
      </c>
      <c r="EV5">
        <v>0</v>
      </c>
      <c r="EW5">
        <v>0</v>
      </c>
      <c r="EX5">
        <v>0</v>
      </c>
      <c r="EY5">
        <v>0</v>
      </c>
      <c r="EZ5">
        <v>0</v>
      </c>
      <c r="FA5">
        <v>0</v>
      </c>
      <c r="FB5">
        <v>0</v>
      </c>
      <c r="FC5">
        <v>0</v>
      </c>
      <c r="FD5">
        <v>0</v>
      </c>
      <c r="FE5">
        <v>0</v>
      </c>
      <c r="FF5">
        <v>0</v>
      </c>
      <c r="FG5">
        <v>0</v>
      </c>
      <c r="FH5">
        <v>0</v>
      </c>
      <c r="FI5">
        <v>0</v>
      </c>
      <c r="FJ5">
        <v>0</v>
      </c>
      <c r="FK5">
        <v>0</v>
      </c>
      <c r="FL5">
        <v>0</v>
      </c>
      <c r="FM5">
        <v>0</v>
      </c>
      <c r="FN5">
        <v>0</v>
      </c>
      <c r="FO5">
        <v>0</v>
      </c>
      <c r="FP5">
        <v>0</v>
      </c>
      <c r="FQ5">
        <v>0</v>
      </c>
      <c r="FR5">
        <v>0</v>
      </c>
      <c r="FT5" s="44"/>
    </row>
    <row r="6" spans="1:176" x14ac:dyDescent="0.2">
      <c r="A6" t="s">
        <v>1</v>
      </c>
      <c r="B6" t="s">
        <v>202</v>
      </c>
      <c r="C6" s="70">
        <v>41848</v>
      </c>
      <c r="D6">
        <v>6</v>
      </c>
      <c r="E6" s="70">
        <v>173</v>
      </c>
      <c r="F6">
        <v>6.6815239999999996</v>
      </c>
      <c r="G6">
        <v>6.4421059999999999</v>
      </c>
      <c r="H6">
        <v>6.2601240000000002</v>
      </c>
      <c r="I6">
        <v>6.5395830000000004</v>
      </c>
      <c r="J6">
        <v>7.2181839999999999</v>
      </c>
      <c r="K6">
        <v>7.7605240000000002</v>
      </c>
      <c r="L6">
        <v>8.8949580000000008</v>
      </c>
      <c r="M6">
        <v>9.8461730000000003</v>
      </c>
      <c r="N6">
        <v>10.952489999999999</v>
      </c>
      <c r="O6">
        <v>12.52327</v>
      </c>
      <c r="P6">
        <v>13.183199999999999</v>
      </c>
      <c r="Q6">
        <v>13.42722</v>
      </c>
      <c r="R6">
        <v>13.499140000000001</v>
      </c>
      <c r="S6">
        <v>13.63705</v>
      </c>
      <c r="T6">
        <v>13.482559999999999</v>
      </c>
      <c r="U6">
        <v>12.901389999999999</v>
      </c>
      <c r="V6">
        <v>12.597950000000001</v>
      </c>
      <c r="W6">
        <v>12.38721</v>
      </c>
      <c r="X6">
        <v>11.63031</v>
      </c>
      <c r="Y6">
        <v>11.540100000000001</v>
      </c>
      <c r="Z6">
        <v>11.128640000000001</v>
      </c>
      <c r="AA6">
        <v>10.44079</v>
      </c>
      <c r="AB6">
        <v>9.1285720000000001</v>
      </c>
      <c r="AC6">
        <v>7.8024680000000002</v>
      </c>
      <c r="AD6">
        <v>3.7992199999999997E-2</v>
      </c>
      <c r="AE6">
        <v>3.1552799999999999E-2</v>
      </c>
      <c r="AF6">
        <v>3.0291999999999999E-2</v>
      </c>
      <c r="AG6">
        <v>4.1689200000000003E-2</v>
      </c>
      <c r="AH6">
        <v>1.52572E-2</v>
      </c>
      <c r="AI6">
        <v>6.7160800000000007E-2</v>
      </c>
      <c r="AJ6">
        <v>1.66042E-2</v>
      </c>
      <c r="AK6">
        <v>1.8203299999999999E-2</v>
      </c>
      <c r="AL6">
        <v>1.4955100000000001E-2</v>
      </c>
      <c r="AM6">
        <v>2.8237499999999999E-2</v>
      </c>
      <c r="AN6">
        <v>5.2047200000000002E-2</v>
      </c>
      <c r="AO6">
        <v>5.8546500000000001E-2</v>
      </c>
      <c r="AP6">
        <v>7.1643799999999994E-2</v>
      </c>
      <c r="AQ6">
        <v>9.7706000000000001E-2</v>
      </c>
      <c r="AR6">
        <v>9.8087999999999995E-2</v>
      </c>
      <c r="AS6">
        <v>7.3159799999999997E-2</v>
      </c>
      <c r="AT6">
        <v>6.3502199999999995E-2</v>
      </c>
      <c r="AU6">
        <v>7.7899399999999994E-2</v>
      </c>
      <c r="AV6">
        <v>9.0683200000000005E-2</v>
      </c>
      <c r="AW6">
        <v>0.1052872</v>
      </c>
      <c r="AX6">
        <v>9.8325599999999999E-2</v>
      </c>
      <c r="AY6">
        <v>9.7525899999999999E-2</v>
      </c>
      <c r="AZ6">
        <v>0.1004757</v>
      </c>
      <c r="BA6">
        <v>9.2151700000000003E-2</v>
      </c>
      <c r="BB6">
        <v>4.8030700000000003E-2</v>
      </c>
      <c r="BC6">
        <v>4.2516900000000003E-2</v>
      </c>
      <c r="BD6">
        <v>4.1012699999999999E-2</v>
      </c>
      <c r="BE6">
        <v>5.2319400000000002E-2</v>
      </c>
      <c r="BF6">
        <v>2.6937699999999998E-2</v>
      </c>
      <c r="BG6">
        <v>7.7870099999999998E-2</v>
      </c>
      <c r="BH6">
        <v>2.5724299999999999E-2</v>
      </c>
      <c r="BI6">
        <v>2.8505099999999998E-2</v>
      </c>
      <c r="BJ6">
        <v>2.8445499999999999E-2</v>
      </c>
      <c r="BK6">
        <v>4.1433299999999999E-2</v>
      </c>
      <c r="BL6">
        <v>6.5650500000000001E-2</v>
      </c>
      <c r="BM6">
        <v>7.3981900000000003E-2</v>
      </c>
      <c r="BN6">
        <v>8.6630399999999996E-2</v>
      </c>
      <c r="BO6">
        <v>0.1150477</v>
      </c>
      <c r="BP6">
        <v>0.11444559999999999</v>
      </c>
      <c r="BQ6">
        <v>8.9117299999999997E-2</v>
      </c>
      <c r="BR6">
        <v>7.9975099999999993E-2</v>
      </c>
      <c r="BS6">
        <v>9.6943399999999999E-2</v>
      </c>
      <c r="BT6">
        <v>0.1085576</v>
      </c>
      <c r="BU6">
        <v>0.1235594</v>
      </c>
      <c r="BV6">
        <v>0.1159298</v>
      </c>
      <c r="BW6">
        <v>0.112817</v>
      </c>
      <c r="BX6">
        <v>0.1155317</v>
      </c>
      <c r="BY6">
        <v>0.1067921</v>
      </c>
      <c r="BZ6">
        <v>5.4983400000000002E-2</v>
      </c>
      <c r="CA6">
        <v>5.0110500000000002E-2</v>
      </c>
      <c r="CB6">
        <v>4.8437800000000003E-2</v>
      </c>
      <c r="CC6">
        <v>5.9681900000000003E-2</v>
      </c>
      <c r="CD6">
        <v>3.5027599999999999E-2</v>
      </c>
      <c r="CE6">
        <v>8.5287299999999996E-2</v>
      </c>
      <c r="CF6">
        <v>3.2040899999999997E-2</v>
      </c>
      <c r="CG6">
        <v>3.5639999999999998E-2</v>
      </c>
      <c r="CH6">
        <v>3.77889E-2</v>
      </c>
      <c r="CI6">
        <v>5.0572699999999998E-2</v>
      </c>
      <c r="CJ6">
        <v>7.5072100000000003E-2</v>
      </c>
      <c r="CK6">
        <v>8.4672399999999995E-2</v>
      </c>
      <c r="CL6">
        <v>9.7010100000000002E-2</v>
      </c>
      <c r="CM6">
        <v>0.12705849999999999</v>
      </c>
      <c r="CN6">
        <v>0.12577479999999999</v>
      </c>
      <c r="CO6">
        <v>0.1001693</v>
      </c>
      <c r="CP6">
        <v>9.1384199999999999E-2</v>
      </c>
      <c r="CQ6">
        <v>0.1101333</v>
      </c>
      <c r="CR6">
        <v>0.1209374</v>
      </c>
      <c r="CS6">
        <v>0.13621469999999999</v>
      </c>
      <c r="CT6">
        <v>0.1281224</v>
      </c>
      <c r="CU6">
        <v>0.1234075</v>
      </c>
      <c r="CV6">
        <v>0.1259594</v>
      </c>
      <c r="CW6">
        <v>0.11693190000000001</v>
      </c>
      <c r="CX6">
        <v>6.1936100000000001E-2</v>
      </c>
      <c r="CY6">
        <v>5.7704199999999997E-2</v>
      </c>
      <c r="CZ6">
        <v>5.58629E-2</v>
      </c>
      <c r="DA6">
        <v>6.7044300000000001E-2</v>
      </c>
      <c r="DB6">
        <v>4.3117500000000003E-2</v>
      </c>
      <c r="DC6">
        <v>9.2704499999999995E-2</v>
      </c>
      <c r="DD6">
        <v>3.83574E-2</v>
      </c>
      <c r="DE6">
        <v>4.2775000000000001E-2</v>
      </c>
      <c r="DF6">
        <v>4.7132300000000002E-2</v>
      </c>
      <c r="DG6">
        <v>5.9712000000000001E-2</v>
      </c>
      <c r="DH6">
        <v>8.4493700000000005E-2</v>
      </c>
      <c r="DI6">
        <v>9.53629E-2</v>
      </c>
      <c r="DJ6">
        <v>0.10738979999999999</v>
      </c>
      <c r="DK6">
        <v>0.13906930000000001</v>
      </c>
      <c r="DL6">
        <v>0.13710410000000001</v>
      </c>
      <c r="DM6">
        <v>0.1112214</v>
      </c>
      <c r="DN6">
        <v>0.1027933</v>
      </c>
      <c r="DO6">
        <v>0.12332319999999999</v>
      </c>
      <c r="DP6">
        <v>0.1333172</v>
      </c>
      <c r="DQ6">
        <v>0.1488699</v>
      </c>
      <c r="DR6">
        <v>0.140315</v>
      </c>
      <c r="DS6">
        <v>0.13399810000000001</v>
      </c>
      <c r="DT6">
        <v>0.13638719999999999</v>
      </c>
      <c r="DU6">
        <v>0.12707180000000001</v>
      </c>
      <c r="DV6">
        <v>7.19746E-2</v>
      </c>
      <c r="DW6">
        <v>6.8668300000000002E-2</v>
      </c>
      <c r="DX6">
        <v>6.6583600000000007E-2</v>
      </c>
      <c r="DY6">
        <v>7.7674599999999996E-2</v>
      </c>
      <c r="DZ6">
        <v>5.4797999999999999E-2</v>
      </c>
      <c r="EA6">
        <v>0.1034138</v>
      </c>
      <c r="EB6">
        <v>4.7477499999999999E-2</v>
      </c>
      <c r="EC6">
        <v>5.30768E-2</v>
      </c>
      <c r="ED6">
        <v>6.0622599999999999E-2</v>
      </c>
      <c r="EE6">
        <v>7.2907799999999995E-2</v>
      </c>
      <c r="EF6">
        <v>9.8097100000000007E-2</v>
      </c>
      <c r="EG6">
        <v>0.1107982</v>
      </c>
      <c r="EH6">
        <v>0.1223764</v>
      </c>
      <c r="EI6">
        <v>0.1564111</v>
      </c>
      <c r="EJ6">
        <v>0.15346170000000001</v>
      </c>
      <c r="EK6">
        <v>0.12717880000000001</v>
      </c>
      <c r="EL6">
        <v>0.1192662</v>
      </c>
      <c r="EM6">
        <v>0.1423672</v>
      </c>
      <c r="EN6">
        <v>0.15119160000000001</v>
      </c>
      <c r="EO6">
        <v>0.16714209999999999</v>
      </c>
      <c r="EP6">
        <v>0.15791930000000001</v>
      </c>
      <c r="EQ6">
        <v>0.14928920000000001</v>
      </c>
      <c r="ER6">
        <v>0.1514432</v>
      </c>
      <c r="ES6">
        <v>0.14171210000000001</v>
      </c>
      <c r="ET6">
        <v>68.955939999999998</v>
      </c>
      <c r="EU6">
        <v>68.584230000000005</v>
      </c>
      <c r="EV6">
        <v>67.758870000000002</v>
      </c>
      <c r="EW6">
        <v>66.783550000000005</v>
      </c>
      <c r="EX6">
        <v>65.595780000000005</v>
      </c>
      <c r="EY6">
        <v>65.518199999999993</v>
      </c>
      <c r="EZ6">
        <v>64.964849999999998</v>
      </c>
      <c r="FA6">
        <v>65.586929999999995</v>
      </c>
      <c r="FB6">
        <v>68.156239999999997</v>
      </c>
      <c r="FC6">
        <v>71.270179999999996</v>
      </c>
      <c r="FD6">
        <v>74.656840000000003</v>
      </c>
      <c r="FE6">
        <v>78.107830000000007</v>
      </c>
      <c r="FF6">
        <v>80.726380000000006</v>
      </c>
      <c r="FG6">
        <v>82.485380000000006</v>
      </c>
      <c r="FH6">
        <v>83.016689999999997</v>
      </c>
      <c r="FI6">
        <v>83.203239999999994</v>
      </c>
      <c r="FJ6">
        <v>82.300079999999994</v>
      </c>
      <c r="FK6">
        <v>81.258200000000002</v>
      </c>
      <c r="FL6">
        <v>79.40652</v>
      </c>
      <c r="FM6">
        <v>76.788889999999995</v>
      </c>
      <c r="FN6">
        <v>73.957009999999997</v>
      </c>
      <c r="FO6">
        <v>71.589179999999999</v>
      </c>
      <c r="FP6">
        <v>70.459850000000003</v>
      </c>
      <c r="FQ6">
        <v>69.515839999999997</v>
      </c>
      <c r="FR6">
        <v>1</v>
      </c>
      <c r="FT6" s="44"/>
    </row>
    <row r="7" spans="1:176" x14ac:dyDescent="0.2">
      <c r="A7" t="s">
        <v>1</v>
      </c>
      <c r="B7" t="s">
        <v>202</v>
      </c>
      <c r="C7" s="70">
        <v>41849</v>
      </c>
      <c r="D7">
        <v>0</v>
      </c>
      <c r="E7" s="70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0</v>
      </c>
      <c r="DK7">
        <v>0</v>
      </c>
      <c r="DL7">
        <v>0</v>
      </c>
      <c r="DM7">
        <v>0</v>
      </c>
      <c r="DN7">
        <v>0</v>
      </c>
      <c r="DO7">
        <v>0</v>
      </c>
      <c r="DP7">
        <v>0</v>
      </c>
      <c r="DQ7">
        <v>0</v>
      </c>
      <c r="DR7">
        <v>0</v>
      </c>
      <c r="DS7">
        <v>0</v>
      </c>
      <c r="DT7">
        <v>0</v>
      </c>
      <c r="DU7">
        <v>0</v>
      </c>
      <c r="DV7">
        <v>0</v>
      </c>
      <c r="DW7">
        <v>0</v>
      </c>
      <c r="DX7">
        <v>0</v>
      </c>
      <c r="DY7">
        <v>0</v>
      </c>
      <c r="DZ7">
        <v>0</v>
      </c>
      <c r="EA7">
        <v>0</v>
      </c>
      <c r="EB7">
        <v>0</v>
      </c>
      <c r="EC7">
        <v>0</v>
      </c>
      <c r="ED7">
        <v>0</v>
      </c>
      <c r="EE7">
        <v>0</v>
      </c>
      <c r="EF7">
        <v>0</v>
      </c>
      <c r="EG7">
        <v>0</v>
      </c>
      <c r="EH7">
        <v>0</v>
      </c>
      <c r="EI7">
        <v>0</v>
      </c>
      <c r="EJ7">
        <v>0</v>
      </c>
      <c r="EK7">
        <v>0</v>
      </c>
      <c r="EL7">
        <v>0</v>
      </c>
      <c r="EM7">
        <v>0</v>
      </c>
      <c r="EN7">
        <v>0</v>
      </c>
      <c r="EO7">
        <v>0</v>
      </c>
      <c r="EP7">
        <v>0</v>
      </c>
      <c r="EQ7">
        <v>0</v>
      </c>
      <c r="ER7">
        <v>0</v>
      </c>
      <c r="ES7">
        <v>0</v>
      </c>
      <c r="ET7">
        <v>0</v>
      </c>
      <c r="EU7">
        <v>0</v>
      </c>
      <c r="EV7">
        <v>0</v>
      </c>
      <c r="EW7">
        <v>0</v>
      </c>
      <c r="EX7">
        <v>0</v>
      </c>
      <c r="EY7">
        <v>0</v>
      </c>
      <c r="EZ7">
        <v>0</v>
      </c>
      <c r="FA7">
        <v>0</v>
      </c>
      <c r="FB7">
        <v>0</v>
      </c>
      <c r="FC7">
        <v>0</v>
      </c>
      <c r="FD7">
        <v>0</v>
      </c>
      <c r="FE7">
        <v>0</v>
      </c>
      <c r="FF7">
        <v>0</v>
      </c>
      <c r="FG7">
        <v>0</v>
      </c>
      <c r="FH7">
        <v>0</v>
      </c>
      <c r="FI7">
        <v>0</v>
      </c>
      <c r="FJ7">
        <v>0</v>
      </c>
      <c r="FK7">
        <v>0</v>
      </c>
      <c r="FL7">
        <v>0</v>
      </c>
      <c r="FM7">
        <v>0</v>
      </c>
      <c r="FN7">
        <v>0</v>
      </c>
      <c r="FO7">
        <v>0</v>
      </c>
      <c r="FP7">
        <v>0</v>
      </c>
      <c r="FQ7">
        <v>0</v>
      </c>
      <c r="FR7">
        <v>0</v>
      </c>
      <c r="FT7" s="44"/>
    </row>
    <row r="8" spans="1:176" x14ac:dyDescent="0.2">
      <c r="A8" t="s">
        <v>1</v>
      </c>
      <c r="B8" t="s">
        <v>202</v>
      </c>
      <c r="C8" s="70">
        <v>41850</v>
      </c>
      <c r="D8">
        <v>6</v>
      </c>
      <c r="E8" s="70">
        <v>173</v>
      </c>
      <c r="F8">
        <v>7.301647</v>
      </c>
      <c r="G8">
        <v>6.9721669999999998</v>
      </c>
      <c r="H8">
        <v>6.6959650000000002</v>
      </c>
      <c r="I8">
        <v>6.8125349999999996</v>
      </c>
      <c r="J8">
        <v>7.3524089999999998</v>
      </c>
      <c r="K8">
        <v>8.2799239999999994</v>
      </c>
      <c r="L8">
        <v>9.3526869999999995</v>
      </c>
      <c r="M8">
        <v>10.23983</v>
      </c>
      <c r="N8">
        <v>11.23638</v>
      </c>
      <c r="O8">
        <v>12.59652</v>
      </c>
      <c r="P8">
        <v>13.30565</v>
      </c>
      <c r="Q8">
        <v>13.5486</v>
      </c>
      <c r="R8">
        <v>13.64903</v>
      </c>
      <c r="S8">
        <v>13.66169</v>
      </c>
      <c r="T8">
        <v>13.745150000000001</v>
      </c>
      <c r="U8">
        <v>13.697710000000001</v>
      </c>
      <c r="V8">
        <v>13.604240000000001</v>
      </c>
      <c r="W8">
        <v>13.18144</v>
      </c>
      <c r="X8">
        <v>12.46218</v>
      </c>
      <c r="Y8">
        <v>11.848319999999999</v>
      </c>
      <c r="Z8">
        <v>11.17647</v>
      </c>
      <c r="AA8">
        <v>10.47653</v>
      </c>
      <c r="AB8">
        <v>9.0389800000000005</v>
      </c>
      <c r="AC8">
        <v>7.726845</v>
      </c>
      <c r="AD8">
        <v>-2.2959999999999999E-3</v>
      </c>
      <c r="AE8">
        <v>-4.2077E-3</v>
      </c>
      <c r="AF8">
        <v>-5.0664000000000004E-3</v>
      </c>
      <c r="AG8">
        <v>5.1320999999999997E-3</v>
      </c>
      <c r="AH8">
        <v>2.7410500000000001E-2</v>
      </c>
      <c r="AI8">
        <v>-3.9472800000000002E-2</v>
      </c>
      <c r="AJ8">
        <v>-6.72378E-2</v>
      </c>
      <c r="AK8">
        <v>-1.17813E-2</v>
      </c>
      <c r="AL8">
        <v>-2.9260600000000001E-2</v>
      </c>
      <c r="AM8">
        <v>-3.2910000000000001E-3</v>
      </c>
      <c r="AN8">
        <v>-9.8448599999999997E-2</v>
      </c>
      <c r="AO8">
        <v>-5.3389899999999997E-2</v>
      </c>
      <c r="AP8">
        <v>1.28618E-2</v>
      </c>
      <c r="AQ8">
        <v>5.7746000000000004E-3</v>
      </c>
      <c r="AR8">
        <v>1.0773E-3</v>
      </c>
      <c r="AS8">
        <v>4.5450999999999998E-3</v>
      </c>
      <c r="AT8">
        <v>2.8488599999999999E-2</v>
      </c>
      <c r="AU8">
        <v>1.57745E-2</v>
      </c>
      <c r="AV8">
        <v>4.7807500000000003E-2</v>
      </c>
      <c r="AW8">
        <v>8.6303000000000005E-3</v>
      </c>
      <c r="AX8">
        <v>-3.3342799999999999E-2</v>
      </c>
      <c r="AY8">
        <v>-6.7175299999999993E-2</v>
      </c>
      <c r="AZ8">
        <v>-6.7752999999999994E-2</v>
      </c>
      <c r="BA8">
        <v>-6.8463499999999997E-2</v>
      </c>
      <c r="BB8">
        <v>7.3899999999999997E-4</v>
      </c>
      <c r="BC8">
        <v>8.4820000000000002E-4</v>
      </c>
      <c r="BD8">
        <v>-9.8240000000000003E-4</v>
      </c>
      <c r="BE8">
        <v>1.06328E-2</v>
      </c>
      <c r="BF8">
        <v>3.4794600000000002E-2</v>
      </c>
      <c r="BG8">
        <v>-3.4188900000000001E-2</v>
      </c>
      <c r="BH8">
        <v>-6.1939399999999999E-2</v>
      </c>
      <c r="BI8">
        <v>-7.0350999999999999E-3</v>
      </c>
      <c r="BJ8">
        <v>-2.39435E-2</v>
      </c>
      <c r="BK8">
        <v>3.5506000000000001E-3</v>
      </c>
      <c r="BL8">
        <v>-9.0926699999999999E-2</v>
      </c>
      <c r="BM8">
        <v>-4.5815700000000001E-2</v>
      </c>
      <c r="BN8">
        <v>2.1310200000000001E-2</v>
      </c>
      <c r="BO8">
        <v>1.41339E-2</v>
      </c>
      <c r="BP8">
        <v>9.7938999999999995E-3</v>
      </c>
      <c r="BQ8">
        <v>1.24292E-2</v>
      </c>
      <c r="BR8">
        <v>3.7096400000000002E-2</v>
      </c>
      <c r="BS8">
        <v>2.3766900000000001E-2</v>
      </c>
      <c r="BT8">
        <v>5.7889700000000002E-2</v>
      </c>
      <c r="BU8">
        <v>1.8274499999999999E-2</v>
      </c>
      <c r="BV8">
        <v>-2.46E-2</v>
      </c>
      <c r="BW8">
        <v>-5.8942300000000003E-2</v>
      </c>
      <c r="BX8">
        <v>-5.9855100000000001E-2</v>
      </c>
      <c r="BY8">
        <v>-6.0817299999999998E-2</v>
      </c>
      <c r="BZ8">
        <v>2.8410000000000002E-3</v>
      </c>
      <c r="CA8">
        <v>4.3499000000000003E-3</v>
      </c>
      <c r="CB8">
        <v>1.8461E-3</v>
      </c>
      <c r="CC8">
        <v>1.44425E-2</v>
      </c>
      <c r="CD8">
        <v>3.9908800000000001E-2</v>
      </c>
      <c r="CE8">
        <v>-3.0529299999999999E-2</v>
      </c>
      <c r="CF8">
        <v>-5.8269700000000001E-2</v>
      </c>
      <c r="CG8">
        <v>-3.7479000000000002E-3</v>
      </c>
      <c r="CH8">
        <v>-2.0260899999999998E-2</v>
      </c>
      <c r="CI8">
        <v>8.2892E-3</v>
      </c>
      <c r="CJ8">
        <v>-8.5717000000000002E-2</v>
      </c>
      <c r="CK8">
        <v>-4.0569800000000003E-2</v>
      </c>
      <c r="CL8">
        <v>2.7161500000000002E-2</v>
      </c>
      <c r="CM8">
        <v>1.99235E-2</v>
      </c>
      <c r="CN8">
        <v>1.5831000000000001E-2</v>
      </c>
      <c r="CO8">
        <v>1.7889700000000001E-2</v>
      </c>
      <c r="CP8">
        <v>4.3058199999999998E-2</v>
      </c>
      <c r="CQ8">
        <v>2.9302499999999999E-2</v>
      </c>
      <c r="CR8">
        <v>6.4872600000000002E-2</v>
      </c>
      <c r="CS8">
        <v>2.49541E-2</v>
      </c>
      <c r="CT8">
        <v>-1.85448E-2</v>
      </c>
      <c r="CU8">
        <v>-5.3240200000000001E-2</v>
      </c>
      <c r="CV8">
        <v>-5.4385099999999999E-2</v>
      </c>
      <c r="CW8">
        <v>-5.55217E-2</v>
      </c>
      <c r="CX8">
        <v>4.9430000000000003E-3</v>
      </c>
      <c r="CY8">
        <v>7.8516000000000002E-3</v>
      </c>
      <c r="CZ8">
        <v>4.6746000000000001E-3</v>
      </c>
      <c r="DA8">
        <v>1.8252299999999999E-2</v>
      </c>
      <c r="DB8">
        <v>4.5023100000000003E-2</v>
      </c>
      <c r="DC8">
        <v>-2.68697E-2</v>
      </c>
      <c r="DD8">
        <v>-5.4600000000000003E-2</v>
      </c>
      <c r="DE8">
        <v>-4.6059999999999997E-4</v>
      </c>
      <c r="DF8">
        <v>-1.6578300000000001E-2</v>
      </c>
      <c r="DG8">
        <v>1.30277E-2</v>
      </c>
      <c r="DH8">
        <v>-8.0507400000000007E-2</v>
      </c>
      <c r="DI8">
        <v>-3.5323899999999998E-2</v>
      </c>
      <c r="DJ8">
        <v>3.3012899999999998E-2</v>
      </c>
      <c r="DK8">
        <v>2.5713099999999999E-2</v>
      </c>
      <c r="DL8">
        <v>2.1868100000000001E-2</v>
      </c>
      <c r="DM8">
        <v>2.3350300000000001E-2</v>
      </c>
      <c r="DN8">
        <v>4.9019899999999998E-2</v>
      </c>
      <c r="DO8">
        <v>3.4838099999999997E-2</v>
      </c>
      <c r="DP8">
        <v>7.1855500000000003E-2</v>
      </c>
      <c r="DQ8">
        <v>3.1633599999999998E-2</v>
      </c>
      <c r="DR8">
        <v>-1.24896E-2</v>
      </c>
      <c r="DS8">
        <v>-4.75381E-2</v>
      </c>
      <c r="DT8">
        <v>-4.8915E-2</v>
      </c>
      <c r="DU8">
        <v>-5.0226E-2</v>
      </c>
      <c r="DV8">
        <v>7.9778999999999996E-3</v>
      </c>
      <c r="DW8">
        <v>1.2907500000000001E-2</v>
      </c>
      <c r="DX8">
        <v>8.7585000000000007E-3</v>
      </c>
      <c r="DY8">
        <v>2.3753E-2</v>
      </c>
      <c r="DZ8">
        <v>5.2407200000000001E-2</v>
      </c>
      <c r="EA8">
        <v>-2.1585900000000002E-2</v>
      </c>
      <c r="EB8">
        <v>-4.9301600000000001E-2</v>
      </c>
      <c r="EC8">
        <v>4.2855999999999997E-3</v>
      </c>
      <c r="ED8">
        <v>-1.1261200000000001E-2</v>
      </c>
      <c r="EE8">
        <v>1.9869399999999999E-2</v>
      </c>
      <c r="EF8">
        <v>-7.2985499999999995E-2</v>
      </c>
      <c r="EG8">
        <v>-2.7749699999999999E-2</v>
      </c>
      <c r="EH8">
        <v>4.1461199999999997E-2</v>
      </c>
      <c r="EI8">
        <v>3.4072400000000003E-2</v>
      </c>
      <c r="EJ8">
        <v>3.05846E-2</v>
      </c>
      <c r="EK8">
        <v>3.1234399999999999E-2</v>
      </c>
      <c r="EL8">
        <v>5.76278E-2</v>
      </c>
      <c r="EM8">
        <v>4.2830500000000001E-2</v>
      </c>
      <c r="EN8">
        <v>8.1937700000000002E-2</v>
      </c>
      <c r="EO8">
        <v>4.1277800000000003E-2</v>
      </c>
      <c r="EP8">
        <v>-3.7467999999999998E-3</v>
      </c>
      <c r="EQ8">
        <v>-3.9305100000000003E-2</v>
      </c>
      <c r="ER8">
        <v>-4.1017100000000001E-2</v>
      </c>
      <c r="ES8">
        <v>-4.2579899999999997E-2</v>
      </c>
      <c r="ET8">
        <v>69.440550000000002</v>
      </c>
      <c r="EU8">
        <v>68.547120000000007</v>
      </c>
      <c r="EV8">
        <v>67.827979999999997</v>
      </c>
      <c r="EW8">
        <v>67.185460000000006</v>
      </c>
      <c r="EX8">
        <v>65.855800000000002</v>
      </c>
      <c r="EY8">
        <v>65.203019999999995</v>
      </c>
      <c r="EZ8">
        <v>64.709789999999998</v>
      </c>
      <c r="FA8">
        <v>65.921390000000002</v>
      </c>
      <c r="FB8">
        <v>68.108699999999999</v>
      </c>
      <c r="FC8">
        <v>71.050120000000007</v>
      </c>
      <c r="FD8">
        <v>74.427369999999996</v>
      </c>
      <c r="FE8">
        <v>77.318529999999996</v>
      </c>
      <c r="FF8">
        <v>80.556299999999993</v>
      </c>
      <c r="FG8">
        <v>82.606639999999999</v>
      </c>
      <c r="FH8">
        <v>84.275239999999997</v>
      </c>
      <c r="FI8">
        <v>85.839410000000001</v>
      </c>
      <c r="FJ8">
        <v>85.816649999999996</v>
      </c>
      <c r="FK8">
        <v>84.910570000000007</v>
      </c>
      <c r="FL8">
        <v>82.517039999999994</v>
      </c>
      <c r="FM8">
        <v>78.862700000000004</v>
      </c>
      <c r="FN8">
        <v>75.28998</v>
      </c>
      <c r="FO8">
        <v>72.650000000000006</v>
      </c>
      <c r="FP8">
        <v>71.095179999999999</v>
      </c>
      <c r="FQ8">
        <v>69.502549999999999</v>
      </c>
      <c r="FR8">
        <v>1</v>
      </c>
      <c r="FT8" s="44"/>
    </row>
    <row r="9" spans="1:176" x14ac:dyDescent="0.2">
      <c r="A9" t="s">
        <v>1</v>
      </c>
      <c r="B9" t="s">
        <v>202</v>
      </c>
      <c r="C9" s="70">
        <v>41851</v>
      </c>
      <c r="D9">
        <v>5</v>
      </c>
      <c r="E9" s="70">
        <v>171</v>
      </c>
      <c r="F9">
        <v>7.0645740000000004</v>
      </c>
      <c r="G9">
        <v>6.8620130000000001</v>
      </c>
      <c r="H9">
        <v>6.7095989999999999</v>
      </c>
      <c r="I9">
        <v>6.9545070000000004</v>
      </c>
      <c r="J9">
        <v>7.2150869999999996</v>
      </c>
      <c r="K9">
        <v>8.1741580000000003</v>
      </c>
      <c r="L9">
        <v>9.3697540000000004</v>
      </c>
      <c r="M9">
        <v>10.17332</v>
      </c>
      <c r="N9">
        <v>11.03093</v>
      </c>
      <c r="O9">
        <v>12.26768</v>
      </c>
      <c r="P9">
        <v>12.826739999999999</v>
      </c>
      <c r="Q9">
        <v>13.180669999999999</v>
      </c>
      <c r="R9">
        <v>13.39706</v>
      </c>
      <c r="S9">
        <v>13.70603</v>
      </c>
      <c r="T9">
        <v>13.732139999999999</v>
      </c>
      <c r="U9">
        <v>13.81992</v>
      </c>
      <c r="V9">
        <v>13.653</v>
      </c>
      <c r="W9">
        <v>13.11228</v>
      </c>
      <c r="X9">
        <v>12.43482</v>
      </c>
      <c r="Y9">
        <v>11.64175</v>
      </c>
      <c r="Z9">
        <v>11.00273</v>
      </c>
      <c r="AA9">
        <v>10.283899999999999</v>
      </c>
      <c r="AB9">
        <v>8.9405160000000006</v>
      </c>
      <c r="AC9">
        <v>7.7289960000000004</v>
      </c>
      <c r="AD9">
        <v>-2.1332E-3</v>
      </c>
      <c r="AE9">
        <v>-2.8704999999999998E-3</v>
      </c>
      <c r="AF9">
        <v>-2.9827999999999999E-3</v>
      </c>
      <c r="AG9">
        <v>5.2798999999999997E-3</v>
      </c>
      <c r="AH9">
        <v>1.1452199999999999E-2</v>
      </c>
      <c r="AI9">
        <v>-3.3314099999999999E-2</v>
      </c>
      <c r="AJ9">
        <v>-5.2233599999999998E-2</v>
      </c>
      <c r="AK9">
        <v>-1.9219699999999999E-2</v>
      </c>
      <c r="AL9">
        <v>-8.4396000000000002E-3</v>
      </c>
      <c r="AM9">
        <v>-1.6745699999999999E-2</v>
      </c>
      <c r="AN9">
        <v>-8.1127000000000005E-3</v>
      </c>
      <c r="AO9">
        <v>-3.3279499999999997E-2</v>
      </c>
      <c r="AP9">
        <v>-3.5767500000000001E-2</v>
      </c>
      <c r="AQ9">
        <v>-1.03392E-2</v>
      </c>
      <c r="AR9">
        <v>-1.0102699999999999E-2</v>
      </c>
      <c r="AS9">
        <v>-3.2020399999999997E-2</v>
      </c>
      <c r="AT9">
        <v>-1.14985E-2</v>
      </c>
      <c r="AU9">
        <v>-8.6642999999999998E-3</v>
      </c>
      <c r="AV9">
        <v>3.2035099999999997E-2</v>
      </c>
      <c r="AW9">
        <v>5.8987699999999997E-2</v>
      </c>
      <c r="AX9">
        <v>3.9411700000000001E-2</v>
      </c>
      <c r="AY9">
        <v>7.1885999999999999E-3</v>
      </c>
      <c r="AZ9">
        <v>2.3452E-3</v>
      </c>
      <c r="BA9">
        <v>-2.4607000000000001E-3</v>
      </c>
      <c r="BB9">
        <v>-1.9450000000000001E-4</v>
      </c>
      <c r="BC9">
        <v>-6.0999999999999997E-4</v>
      </c>
      <c r="BD9">
        <v>-6.2330000000000003E-4</v>
      </c>
      <c r="BE9">
        <v>9.4614999999999994E-3</v>
      </c>
      <c r="BF9">
        <v>1.7373900000000001E-2</v>
      </c>
      <c r="BG9">
        <v>-2.9479700000000001E-2</v>
      </c>
      <c r="BH9">
        <v>-4.8391400000000001E-2</v>
      </c>
      <c r="BI9">
        <v>-1.5934400000000001E-2</v>
      </c>
      <c r="BJ9">
        <v>-4.4980999999999997E-3</v>
      </c>
      <c r="BK9">
        <v>-1.17333E-2</v>
      </c>
      <c r="BL9">
        <v>-3.3538000000000001E-3</v>
      </c>
      <c r="BM9">
        <v>-2.8473100000000001E-2</v>
      </c>
      <c r="BN9">
        <v>-3.1481299999999997E-2</v>
      </c>
      <c r="BO9">
        <v>-6.6404000000000003E-3</v>
      </c>
      <c r="BP9">
        <v>-6.7044000000000001E-3</v>
      </c>
      <c r="BQ9">
        <v>-2.8663500000000001E-2</v>
      </c>
      <c r="BR9">
        <v>-8.1610999999999993E-3</v>
      </c>
      <c r="BS9">
        <v>-4.3769000000000004E-3</v>
      </c>
      <c r="BT9">
        <v>3.7584100000000002E-2</v>
      </c>
      <c r="BU9">
        <v>6.6142300000000001E-2</v>
      </c>
      <c r="BV9">
        <v>4.5712900000000001E-2</v>
      </c>
      <c r="BW9">
        <v>1.0327899999999999E-2</v>
      </c>
      <c r="BX9">
        <v>5.4923999999999997E-3</v>
      </c>
      <c r="BY9">
        <v>-6.0130000000000003E-4</v>
      </c>
      <c r="BZ9">
        <v>1.1482E-3</v>
      </c>
      <c r="CA9">
        <v>9.5560000000000003E-4</v>
      </c>
      <c r="CB9">
        <v>1.0108999999999999E-3</v>
      </c>
      <c r="CC9">
        <v>1.23576E-2</v>
      </c>
      <c r="CD9">
        <v>2.1475299999999999E-2</v>
      </c>
      <c r="CE9">
        <v>-2.68241E-2</v>
      </c>
      <c r="CF9">
        <v>-4.5730300000000002E-2</v>
      </c>
      <c r="CG9">
        <v>-1.3658999999999999E-2</v>
      </c>
      <c r="CH9">
        <v>-1.7681999999999999E-3</v>
      </c>
      <c r="CI9">
        <v>-8.2617000000000003E-3</v>
      </c>
      <c r="CJ9">
        <v>-5.77E-5</v>
      </c>
      <c r="CK9">
        <v>-2.5144199999999998E-2</v>
      </c>
      <c r="CL9">
        <v>-2.8512599999999999E-2</v>
      </c>
      <c r="CM9">
        <v>-4.0787000000000002E-3</v>
      </c>
      <c r="CN9">
        <v>-4.3508000000000002E-3</v>
      </c>
      <c r="CO9">
        <v>-2.6338500000000001E-2</v>
      </c>
      <c r="CP9">
        <v>-5.8497000000000002E-3</v>
      </c>
      <c r="CQ9">
        <v>-1.4074000000000001E-3</v>
      </c>
      <c r="CR9">
        <v>4.14273E-2</v>
      </c>
      <c r="CS9">
        <v>7.1097499999999994E-2</v>
      </c>
      <c r="CT9">
        <v>5.0077000000000003E-2</v>
      </c>
      <c r="CU9">
        <v>1.25021E-2</v>
      </c>
      <c r="CV9">
        <v>7.6721000000000003E-3</v>
      </c>
      <c r="CW9">
        <v>6.8659999999999999E-4</v>
      </c>
      <c r="CX9">
        <v>2.4908999999999999E-3</v>
      </c>
      <c r="CY9">
        <v>2.5211999999999999E-3</v>
      </c>
      <c r="CZ9">
        <v>2.6451000000000001E-3</v>
      </c>
      <c r="DA9">
        <v>1.52537E-2</v>
      </c>
      <c r="DB9">
        <v>2.5576600000000001E-2</v>
      </c>
      <c r="DC9">
        <v>-2.4168499999999999E-2</v>
      </c>
      <c r="DD9">
        <v>-4.3069200000000002E-2</v>
      </c>
      <c r="DE9">
        <v>-1.1383600000000001E-2</v>
      </c>
      <c r="DF9">
        <v>9.6170000000000001E-4</v>
      </c>
      <c r="DG9">
        <v>-4.7901000000000003E-3</v>
      </c>
      <c r="DH9">
        <v>3.2382999999999999E-3</v>
      </c>
      <c r="DI9">
        <v>-2.1815299999999999E-2</v>
      </c>
      <c r="DJ9">
        <v>-2.5543900000000001E-2</v>
      </c>
      <c r="DK9">
        <v>-1.5169999999999999E-3</v>
      </c>
      <c r="DL9">
        <v>-1.9972000000000002E-3</v>
      </c>
      <c r="DM9">
        <v>-2.40135E-2</v>
      </c>
      <c r="DN9">
        <v>-3.5382E-3</v>
      </c>
      <c r="DO9">
        <v>1.562E-3</v>
      </c>
      <c r="DP9">
        <v>4.5270499999999998E-2</v>
      </c>
      <c r="DQ9">
        <v>7.6052800000000004E-2</v>
      </c>
      <c r="DR9">
        <v>5.4441099999999999E-2</v>
      </c>
      <c r="DS9">
        <v>1.4676399999999999E-2</v>
      </c>
      <c r="DT9">
        <v>9.8519000000000002E-3</v>
      </c>
      <c r="DU9">
        <v>1.9743999999999999E-3</v>
      </c>
      <c r="DV9">
        <v>4.4295999999999997E-3</v>
      </c>
      <c r="DW9">
        <v>4.7816999999999998E-3</v>
      </c>
      <c r="DX9">
        <v>5.0045999999999997E-3</v>
      </c>
      <c r="DY9">
        <v>1.9435299999999999E-2</v>
      </c>
      <c r="DZ9">
        <v>3.1498400000000003E-2</v>
      </c>
      <c r="EA9">
        <v>-2.0334100000000001E-2</v>
      </c>
      <c r="EB9">
        <v>-3.9226999999999998E-2</v>
      </c>
      <c r="EC9">
        <v>-8.0981999999999998E-3</v>
      </c>
      <c r="ED9">
        <v>4.9031999999999999E-3</v>
      </c>
      <c r="EE9">
        <v>2.2240000000000001E-4</v>
      </c>
      <c r="EF9">
        <v>7.9973000000000006E-3</v>
      </c>
      <c r="EG9">
        <v>-1.70089E-2</v>
      </c>
      <c r="EH9">
        <v>-2.1257700000000001E-2</v>
      </c>
      <c r="EI9">
        <v>2.1817999999999998E-3</v>
      </c>
      <c r="EJ9">
        <v>1.4011E-3</v>
      </c>
      <c r="EK9">
        <v>-2.0656600000000001E-2</v>
      </c>
      <c r="EL9">
        <v>-2.008E-4</v>
      </c>
      <c r="EM9">
        <v>5.8494999999999997E-3</v>
      </c>
      <c r="EN9">
        <v>5.0819400000000001E-2</v>
      </c>
      <c r="EO9">
        <v>8.3207299999999998E-2</v>
      </c>
      <c r="EP9">
        <v>6.0742299999999999E-2</v>
      </c>
      <c r="EQ9">
        <v>1.7815600000000001E-2</v>
      </c>
      <c r="ER9">
        <v>1.2999E-2</v>
      </c>
      <c r="ES9">
        <v>3.8338999999999999E-3</v>
      </c>
      <c r="ET9">
        <v>68.602059999999994</v>
      </c>
      <c r="EU9">
        <v>68.045689999999993</v>
      </c>
      <c r="EV9">
        <v>67.229470000000006</v>
      </c>
      <c r="EW9">
        <v>66.715999999999994</v>
      </c>
      <c r="EX9">
        <v>66.164019999999994</v>
      </c>
      <c r="EY9">
        <v>65.153750000000002</v>
      </c>
      <c r="EZ9">
        <v>64.426609999999997</v>
      </c>
      <c r="FA9">
        <v>65.916970000000006</v>
      </c>
      <c r="FB9">
        <v>67.695340000000002</v>
      </c>
      <c r="FC9">
        <v>70.338220000000007</v>
      </c>
      <c r="FD9">
        <v>73.758039999999994</v>
      </c>
      <c r="FE9">
        <v>77.304569999999998</v>
      </c>
      <c r="FF9">
        <v>80.21181</v>
      </c>
      <c r="FG9">
        <v>83.004949999999994</v>
      </c>
      <c r="FH9">
        <v>84.614189999999994</v>
      </c>
      <c r="FI9">
        <v>86.354709999999997</v>
      </c>
      <c r="FJ9">
        <v>86.694329999999994</v>
      </c>
      <c r="FK9">
        <v>86.172219999999996</v>
      </c>
      <c r="FL9">
        <v>83.824619999999996</v>
      </c>
      <c r="FM9">
        <v>80.096180000000004</v>
      </c>
      <c r="FN9">
        <v>76.386979999999994</v>
      </c>
      <c r="FO9">
        <v>73.604929999999996</v>
      </c>
      <c r="FP9">
        <v>71.986980000000003</v>
      </c>
      <c r="FQ9">
        <v>70.250579999999999</v>
      </c>
      <c r="FR9">
        <v>1</v>
      </c>
      <c r="FT9" s="44"/>
    </row>
    <row r="10" spans="1:176" x14ac:dyDescent="0.2">
      <c r="A10" t="s">
        <v>1</v>
      </c>
      <c r="B10" t="s">
        <v>202</v>
      </c>
      <c r="C10" s="70">
        <v>41852</v>
      </c>
      <c r="D10">
        <v>6</v>
      </c>
      <c r="E10" s="70">
        <v>171</v>
      </c>
      <c r="F10">
        <v>7.1651689999999997</v>
      </c>
      <c r="G10">
        <v>6.9911849999999998</v>
      </c>
      <c r="H10">
        <v>6.9004909999999997</v>
      </c>
      <c r="I10">
        <v>7.0533400000000004</v>
      </c>
      <c r="J10">
        <v>7.3408959999999999</v>
      </c>
      <c r="K10">
        <v>7.998151</v>
      </c>
      <c r="L10">
        <v>8.8711769999999994</v>
      </c>
      <c r="M10">
        <v>9.6424570000000003</v>
      </c>
      <c r="N10">
        <v>10.88799</v>
      </c>
      <c r="O10">
        <v>12.220599999999999</v>
      </c>
      <c r="P10">
        <v>12.88945</v>
      </c>
      <c r="Q10">
        <v>13.18465</v>
      </c>
      <c r="R10">
        <v>13.42291</v>
      </c>
      <c r="S10">
        <v>13.55742</v>
      </c>
      <c r="T10">
        <v>13.611929999999999</v>
      </c>
      <c r="U10">
        <v>12.88212</v>
      </c>
      <c r="V10">
        <v>12.68181</v>
      </c>
      <c r="W10">
        <v>12.28668</v>
      </c>
      <c r="X10">
        <v>11.352309999999999</v>
      </c>
      <c r="Y10">
        <v>11.144360000000001</v>
      </c>
      <c r="Z10">
        <v>10.79106</v>
      </c>
      <c r="AA10">
        <v>10.01661</v>
      </c>
      <c r="AB10">
        <v>9.2760149999999992</v>
      </c>
      <c r="AC10">
        <v>7.5559269999999996</v>
      </c>
      <c r="AD10">
        <v>-2.9091100000000002E-2</v>
      </c>
      <c r="AE10">
        <v>-2.68743E-2</v>
      </c>
      <c r="AF10">
        <v>-1.8858900000000001E-2</v>
      </c>
      <c r="AG10">
        <v>-1.07949E-2</v>
      </c>
      <c r="AH10">
        <v>4.8193999999999997E-3</v>
      </c>
      <c r="AI10">
        <v>-4.6737899999999999E-2</v>
      </c>
      <c r="AJ10">
        <v>-2.0077999999999999E-2</v>
      </c>
      <c r="AK10">
        <v>-3.1552799999999999E-2</v>
      </c>
      <c r="AL10">
        <v>-1.7294199999999999E-2</v>
      </c>
      <c r="AM10">
        <v>2.3781299999999998E-2</v>
      </c>
      <c r="AN10">
        <v>1.21712E-2</v>
      </c>
      <c r="AO10">
        <v>3.3979200000000001E-2</v>
      </c>
      <c r="AP10">
        <v>-1.5573699999999999E-2</v>
      </c>
      <c r="AQ10">
        <v>4.6692000000000001E-3</v>
      </c>
      <c r="AR10">
        <v>-1.0272099999999999E-2</v>
      </c>
      <c r="AS10">
        <v>6.3674999999999999E-3</v>
      </c>
      <c r="AT10">
        <v>-6.5094999999999997E-3</v>
      </c>
      <c r="AU10">
        <v>-6.4573E-3</v>
      </c>
      <c r="AV10">
        <v>1.669E-2</v>
      </c>
      <c r="AW10">
        <v>4.1723499999999997E-2</v>
      </c>
      <c r="AX10">
        <v>3.6515600000000002E-2</v>
      </c>
      <c r="AY10">
        <v>1.91051E-2</v>
      </c>
      <c r="AZ10">
        <v>1.9131100000000002E-2</v>
      </c>
      <c r="BA10">
        <v>-3.7312999999999999E-2</v>
      </c>
      <c r="BB10">
        <v>-1.7547199999999999E-2</v>
      </c>
      <c r="BC10">
        <v>-1.72274E-2</v>
      </c>
      <c r="BD10">
        <v>-9.2592000000000004E-3</v>
      </c>
      <c r="BE10">
        <v>-5.5130000000000001E-4</v>
      </c>
      <c r="BF10">
        <v>1.6249E-2</v>
      </c>
      <c r="BG10">
        <v>-3.6166200000000003E-2</v>
      </c>
      <c r="BH10">
        <v>-1.1670700000000001E-2</v>
      </c>
      <c r="BI10">
        <v>-1.9565099999999998E-2</v>
      </c>
      <c r="BJ10">
        <v>-3.4204000000000001E-3</v>
      </c>
      <c r="BK10">
        <v>3.7876199999999999E-2</v>
      </c>
      <c r="BL10">
        <v>2.6182500000000001E-2</v>
      </c>
      <c r="BM10">
        <v>4.7127799999999997E-2</v>
      </c>
      <c r="BN10">
        <v>-9.5960000000000001E-4</v>
      </c>
      <c r="BO10">
        <v>2.0794699999999999E-2</v>
      </c>
      <c r="BP10">
        <v>6.6030999999999998E-3</v>
      </c>
      <c r="BQ10">
        <v>2.1424200000000001E-2</v>
      </c>
      <c r="BR10">
        <v>8.1081999999999994E-3</v>
      </c>
      <c r="BS10">
        <v>9.7484000000000008E-3</v>
      </c>
      <c r="BT10">
        <v>3.4793900000000003E-2</v>
      </c>
      <c r="BU10">
        <v>5.9306900000000003E-2</v>
      </c>
      <c r="BV10">
        <v>5.4170500000000003E-2</v>
      </c>
      <c r="BW10">
        <v>3.6515699999999998E-2</v>
      </c>
      <c r="BX10">
        <v>3.6672400000000001E-2</v>
      </c>
      <c r="BY10">
        <v>-1.9265299999999999E-2</v>
      </c>
      <c r="BZ10">
        <v>-9.5519999999999997E-3</v>
      </c>
      <c r="CA10">
        <v>-1.0546E-2</v>
      </c>
      <c r="CB10">
        <v>-2.6105E-3</v>
      </c>
      <c r="CC10">
        <v>6.5434000000000004E-3</v>
      </c>
      <c r="CD10">
        <v>2.4165200000000001E-2</v>
      </c>
      <c r="CE10">
        <v>-2.88442E-2</v>
      </c>
      <c r="CF10">
        <v>-5.8478999999999996E-3</v>
      </c>
      <c r="CG10">
        <v>-1.12625E-2</v>
      </c>
      <c r="CH10">
        <v>6.1885999999999998E-3</v>
      </c>
      <c r="CI10">
        <v>4.7638199999999999E-2</v>
      </c>
      <c r="CJ10">
        <v>3.5886700000000001E-2</v>
      </c>
      <c r="CK10">
        <v>5.6234399999999997E-2</v>
      </c>
      <c r="CL10">
        <v>9.1620999999999994E-3</v>
      </c>
      <c r="CM10">
        <v>3.1963100000000001E-2</v>
      </c>
      <c r="CN10">
        <v>1.8290899999999999E-2</v>
      </c>
      <c r="CO10">
        <v>3.1852400000000003E-2</v>
      </c>
      <c r="CP10">
        <v>1.8232399999999999E-2</v>
      </c>
      <c r="CQ10">
        <v>2.0972399999999999E-2</v>
      </c>
      <c r="CR10">
        <v>4.7332600000000002E-2</v>
      </c>
      <c r="CS10">
        <v>7.1485000000000007E-2</v>
      </c>
      <c r="CT10">
        <v>6.6398299999999993E-2</v>
      </c>
      <c r="CU10">
        <v>4.8574199999999998E-2</v>
      </c>
      <c r="CV10">
        <v>4.8821499999999997E-2</v>
      </c>
      <c r="CW10">
        <v>-6.7656000000000001E-3</v>
      </c>
      <c r="CX10">
        <v>-1.5567000000000001E-3</v>
      </c>
      <c r="CY10">
        <v>-3.8644999999999999E-3</v>
      </c>
      <c r="CZ10">
        <v>4.0382999999999999E-3</v>
      </c>
      <c r="DA10">
        <v>1.36381E-2</v>
      </c>
      <c r="DB10">
        <v>3.20813E-2</v>
      </c>
      <c r="DC10">
        <v>-2.1522199999999998E-2</v>
      </c>
      <c r="DD10">
        <v>-2.5000000000000001E-5</v>
      </c>
      <c r="DE10">
        <v>-2.9599000000000001E-3</v>
      </c>
      <c r="DF10">
        <v>1.5797499999999999E-2</v>
      </c>
      <c r="DG10">
        <v>5.7400300000000001E-2</v>
      </c>
      <c r="DH10">
        <v>4.5590899999999997E-2</v>
      </c>
      <c r="DI10">
        <v>6.5341099999999999E-2</v>
      </c>
      <c r="DJ10">
        <v>1.92838E-2</v>
      </c>
      <c r="DK10">
        <v>4.3131599999999999E-2</v>
      </c>
      <c r="DL10">
        <v>2.9978600000000001E-2</v>
      </c>
      <c r="DM10">
        <v>4.2280600000000002E-2</v>
      </c>
      <c r="DN10">
        <v>2.83565E-2</v>
      </c>
      <c r="DO10">
        <v>3.21964E-2</v>
      </c>
      <c r="DP10">
        <v>5.9871399999999998E-2</v>
      </c>
      <c r="DQ10">
        <v>8.3663199999999993E-2</v>
      </c>
      <c r="DR10">
        <v>7.8626000000000001E-2</v>
      </c>
      <c r="DS10">
        <v>6.0632699999999998E-2</v>
      </c>
      <c r="DT10">
        <v>6.09706E-2</v>
      </c>
      <c r="DU10">
        <v>5.7342000000000001E-3</v>
      </c>
      <c r="DV10">
        <v>9.9871999999999999E-3</v>
      </c>
      <c r="DW10">
        <v>5.7824E-3</v>
      </c>
      <c r="DX10">
        <v>1.3638000000000001E-2</v>
      </c>
      <c r="DY10">
        <v>2.3881699999999999E-2</v>
      </c>
      <c r="DZ10">
        <v>4.3511000000000001E-2</v>
      </c>
      <c r="EA10">
        <v>-1.09505E-2</v>
      </c>
      <c r="EB10">
        <v>8.3823000000000005E-3</v>
      </c>
      <c r="EC10">
        <v>9.0278000000000008E-3</v>
      </c>
      <c r="ED10">
        <v>2.9671300000000001E-2</v>
      </c>
      <c r="EE10">
        <v>7.1495199999999995E-2</v>
      </c>
      <c r="EF10">
        <v>5.9602200000000001E-2</v>
      </c>
      <c r="EG10">
        <v>7.8489600000000007E-2</v>
      </c>
      <c r="EH10">
        <v>3.3897900000000002E-2</v>
      </c>
      <c r="EI10">
        <v>5.9256999999999997E-2</v>
      </c>
      <c r="EJ10">
        <v>4.6853899999999997E-2</v>
      </c>
      <c r="EK10">
        <v>5.7337300000000001E-2</v>
      </c>
      <c r="EL10">
        <v>4.2974199999999997E-2</v>
      </c>
      <c r="EM10">
        <v>4.8402100000000003E-2</v>
      </c>
      <c r="EN10">
        <v>7.7975299999999997E-2</v>
      </c>
      <c r="EO10">
        <v>0.1012465</v>
      </c>
      <c r="EP10">
        <v>9.6280900000000003E-2</v>
      </c>
      <c r="EQ10">
        <v>7.8043199999999993E-2</v>
      </c>
      <c r="ER10">
        <v>7.8511899999999996E-2</v>
      </c>
      <c r="ES10">
        <v>2.3781900000000002E-2</v>
      </c>
      <c r="ET10">
        <v>69.143100000000004</v>
      </c>
      <c r="EU10">
        <v>68.374009999999998</v>
      </c>
      <c r="EV10">
        <v>67.264889999999994</v>
      </c>
      <c r="EW10">
        <v>66.345339999999993</v>
      </c>
      <c r="EX10">
        <v>65.347409999999996</v>
      </c>
      <c r="EY10">
        <v>64.670749999999998</v>
      </c>
      <c r="EZ10">
        <v>64.198419999999999</v>
      </c>
      <c r="FA10">
        <v>66.472350000000006</v>
      </c>
      <c r="FB10">
        <v>69.573139999999995</v>
      </c>
      <c r="FC10">
        <v>72.76173</v>
      </c>
      <c r="FD10">
        <v>76.56371</v>
      </c>
      <c r="FE10">
        <v>79.576840000000004</v>
      </c>
      <c r="FF10">
        <v>82.225849999999994</v>
      </c>
      <c r="FG10">
        <v>84.812740000000005</v>
      </c>
      <c r="FH10">
        <v>87.224490000000003</v>
      </c>
      <c r="FI10">
        <v>87.60163</v>
      </c>
      <c r="FJ10">
        <v>87.328320000000005</v>
      </c>
      <c r="FK10">
        <v>85.958420000000004</v>
      </c>
      <c r="FL10">
        <v>83.880849999999995</v>
      </c>
      <c r="FM10">
        <v>80.682280000000006</v>
      </c>
      <c r="FN10">
        <v>76.448390000000003</v>
      </c>
      <c r="FO10">
        <v>72.603390000000005</v>
      </c>
      <c r="FP10">
        <v>69.854489999999998</v>
      </c>
      <c r="FQ10">
        <v>68.429659999999998</v>
      </c>
      <c r="FR10">
        <v>1</v>
      </c>
      <c r="FT10" s="44"/>
    </row>
    <row r="11" spans="1:176" x14ac:dyDescent="0.2">
      <c r="A11" t="s">
        <v>1</v>
      </c>
      <c r="B11" t="s">
        <v>202</v>
      </c>
      <c r="C11" s="70">
        <v>41894</v>
      </c>
      <c r="D11">
        <v>0</v>
      </c>
      <c r="E11" s="70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  <c r="DG11">
        <v>0</v>
      </c>
      <c r="DH11">
        <v>0</v>
      </c>
      <c r="DI11">
        <v>0</v>
      </c>
      <c r="DJ11">
        <v>0</v>
      </c>
      <c r="DK11">
        <v>0</v>
      </c>
      <c r="DL11">
        <v>0</v>
      </c>
      <c r="DM11">
        <v>0</v>
      </c>
      <c r="DN11">
        <v>0</v>
      </c>
      <c r="DO11">
        <v>0</v>
      </c>
      <c r="DP11">
        <v>0</v>
      </c>
      <c r="DQ11">
        <v>0</v>
      </c>
      <c r="DR11">
        <v>0</v>
      </c>
      <c r="DS11">
        <v>0</v>
      </c>
      <c r="DT11">
        <v>0</v>
      </c>
      <c r="DU11">
        <v>0</v>
      </c>
      <c r="DV11">
        <v>0</v>
      </c>
      <c r="DW11">
        <v>0</v>
      </c>
      <c r="DX11">
        <v>0</v>
      </c>
      <c r="DY11">
        <v>0</v>
      </c>
      <c r="DZ11">
        <v>0</v>
      </c>
      <c r="EA11">
        <v>0</v>
      </c>
      <c r="EB11">
        <v>0</v>
      </c>
      <c r="EC11">
        <v>0</v>
      </c>
      <c r="ED11">
        <v>0</v>
      </c>
      <c r="EE11">
        <v>0</v>
      </c>
      <c r="EF11">
        <v>0</v>
      </c>
      <c r="EG11">
        <v>0</v>
      </c>
      <c r="EH11">
        <v>0</v>
      </c>
      <c r="EI11">
        <v>0</v>
      </c>
      <c r="EJ11">
        <v>0</v>
      </c>
      <c r="EK11">
        <v>0</v>
      </c>
      <c r="EL11">
        <v>0</v>
      </c>
      <c r="EM11">
        <v>0</v>
      </c>
      <c r="EN11">
        <v>0</v>
      </c>
      <c r="EO11">
        <v>0</v>
      </c>
      <c r="EP11">
        <v>0</v>
      </c>
      <c r="EQ11">
        <v>0</v>
      </c>
      <c r="ER11">
        <v>0</v>
      </c>
      <c r="ES11">
        <v>0</v>
      </c>
      <c r="ET11">
        <v>0</v>
      </c>
      <c r="EU11">
        <v>0</v>
      </c>
      <c r="EV11">
        <v>0</v>
      </c>
      <c r="EW11">
        <v>0</v>
      </c>
      <c r="EX11">
        <v>0</v>
      </c>
      <c r="EY11">
        <v>0</v>
      </c>
      <c r="EZ11">
        <v>0</v>
      </c>
      <c r="FA11">
        <v>0</v>
      </c>
      <c r="FB11">
        <v>0</v>
      </c>
      <c r="FC11">
        <v>0</v>
      </c>
      <c r="FD11">
        <v>0</v>
      </c>
      <c r="FE11">
        <v>0</v>
      </c>
      <c r="FF11">
        <v>0</v>
      </c>
      <c r="FG11">
        <v>0</v>
      </c>
      <c r="FH11">
        <v>0</v>
      </c>
      <c r="FI11">
        <v>0</v>
      </c>
      <c r="FJ11">
        <v>0</v>
      </c>
      <c r="FK11">
        <v>0</v>
      </c>
      <c r="FL11">
        <v>0</v>
      </c>
      <c r="FM11">
        <v>0</v>
      </c>
      <c r="FN11">
        <v>0</v>
      </c>
      <c r="FO11">
        <v>0</v>
      </c>
      <c r="FP11">
        <v>0</v>
      </c>
      <c r="FQ11">
        <v>0</v>
      </c>
      <c r="FR11">
        <v>0</v>
      </c>
      <c r="FT11" s="44"/>
    </row>
    <row r="12" spans="1:176" x14ac:dyDescent="0.2">
      <c r="A12" t="s">
        <v>1</v>
      </c>
      <c r="B12" t="s">
        <v>202</v>
      </c>
      <c r="C12" s="70">
        <v>41897</v>
      </c>
      <c r="D12">
        <v>0</v>
      </c>
      <c r="E12" s="70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  <c r="DG12">
        <v>0</v>
      </c>
      <c r="DH12">
        <v>0</v>
      </c>
      <c r="DI12">
        <v>0</v>
      </c>
      <c r="DJ12">
        <v>0</v>
      </c>
      <c r="DK12">
        <v>0</v>
      </c>
      <c r="DL12">
        <v>0</v>
      </c>
      <c r="DM12">
        <v>0</v>
      </c>
      <c r="DN12">
        <v>0</v>
      </c>
      <c r="DO12">
        <v>0</v>
      </c>
      <c r="DP12">
        <v>0</v>
      </c>
      <c r="DQ12">
        <v>0</v>
      </c>
      <c r="DR12">
        <v>0</v>
      </c>
      <c r="DS12">
        <v>0</v>
      </c>
      <c r="DT12">
        <v>0</v>
      </c>
      <c r="DU12">
        <v>0</v>
      </c>
      <c r="DV12">
        <v>0</v>
      </c>
      <c r="DW12">
        <v>0</v>
      </c>
      <c r="DX12">
        <v>0</v>
      </c>
      <c r="DY12">
        <v>0</v>
      </c>
      <c r="DZ12">
        <v>0</v>
      </c>
      <c r="EA12">
        <v>0</v>
      </c>
      <c r="EB12">
        <v>0</v>
      </c>
      <c r="EC12">
        <v>0</v>
      </c>
      <c r="ED12">
        <v>0</v>
      </c>
      <c r="EE12">
        <v>0</v>
      </c>
      <c r="EF12">
        <v>0</v>
      </c>
      <c r="EG12">
        <v>0</v>
      </c>
      <c r="EH12">
        <v>0</v>
      </c>
      <c r="EI12">
        <v>0</v>
      </c>
      <c r="EJ12">
        <v>0</v>
      </c>
      <c r="EK12">
        <v>0</v>
      </c>
      <c r="EL12">
        <v>0</v>
      </c>
      <c r="EM12">
        <v>0</v>
      </c>
      <c r="EN12">
        <v>0</v>
      </c>
      <c r="EO12">
        <v>0</v>
      </c>
      <c r="EP12">
        <v>0</v>
      </c>
      <c r="EQ12">
        <v>0</v>
      </c>
      <c r="ER12">
        <v>0</v>
      </c>
      <c r="ES12">
        <v>0</v>
      </c>
      <c r="ET12">
        <v>0</v>
      </c>
      <c r="EU12">
        <v>0</v>
      </c>
      <c r="EV12">
        <v>0</v>
      </c>
      <c r="EW12">
        <v>0</v>
      </c>
      <c r="EX12">
        <v>0</v>
      </c>
      <c r="EY12">
        <v>0</v>
      </c>
      <c r="EZ12">
        <v>0</v>
      </c>
      <c r="FA12">
        <v>0</v>
      </c>
      <c r="FB12">
        <v>0</v>
      </c>
      <c r="FC12">
        <v>0</v>
      </c>
      <c r="FD12">
        <v>0</v>
      </c>
      <c r="FE12">
        <v>0</v>
      </c>
      <c r="FF12">
        <v>0</v>
      </c>
      <c r="FG12">
        <v>0</v>
      </c>
      <c r="FH12">
        <v>0</v>
      </c>
      <c r="FI12">
        <v>0</v>
      </c>
      <c r="FJ12">
        <v>0</v>
      </c>
      <c r="FK12">
        <v>0</v>
      </c>
      <c r="FL12">
        <v>0</v>
      </c>
      <c r="FM12">
        <v>0</v>
      </c>
      <c r="FN12">
        <v>0</v>
      </c>
      <c r="FO12">
        <v>0</v>
      </c>
      <c r="FP12">
        <v>0</v>
      </c>
      <c r="FQ12">
        <v>0</v>
      </c>
      <c r="FR12">
        <v>0</v>
      </c>
      <c r="FT12" s="44"/>
    </row>
    <row r="13" spans="1:176" x14ac:dyDescent="0.2">
      <c r="A13" t="s">
        <v>1</v>
      </c>
      <c r="B13" t="s">
        <v>202</v>
      </c>
      <c r="C13" s="70">
        <v>41898</v>
      </c>
      <c r="D13">
        <v>0</v>
      </c>
      <c r="E13" s="70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  <c r="DG13">
        <v>0</v>
      </c>
      <c r="DH13">
        <v>0</v>
      </c>
      <c r="DI13">
        <v>0</v>
      </c>
      <c r="DJ13">
        <v>0</v>
      </c>
      <c r="DK13">
        <v>0</v>
      </c>
      <c r="DL13">
        <v>0</v>
      </c>
      <c r="DM13">
        <v>0</v>
      </c>
      <c r="DN13">
        <v>0</v>
      </c>
      <c r="DO13">
        <v>0</v>
      </c>
      <c r="DP13">
        <v>0</v>
      </c>
      <c r="DQ13">
        <v>0</v>
      </c>
      <c r="DR13">
        <v>0</v>
      </c>
      <c r="DS13">
        <v>0</v>
      </c>
      <c r="DT13">
        <v>0</v>
      </c>
      <c r="DU13">
        <v>0</v>
      </c>
      <c r="DV13">
        <v>0</v>
      </c>
      <c r="DW13">
        <v>0</v>
      </c>
      <c r="DX13">
        <v>0</v>
      </c>
      <c r="DY13">
        <v>0</v>
      </c>
      <c r="DZ13">
        <v>0</v>
      </c>
      <c r="EA13">
        <v>0</v>
      </c>
      <c r="EB13">
        <v>0</v>
      </c>
      <c r="EC13">
        <v>0</v>
      </c>
      <c r="ED13">
        <v>0</v>
      </c>
      <c r="EE13">
        <v>0</v>
      </c>
      <c r="EF13">
        <v>0</v>
      </c>
      <c r="EG13">
        <v>0</v>
      </c>
      <c r="EH13">
        <v>0</v>
      </c>
      <c r="EI13">
        <v>0</v>
      </c>
      <c r="EJ13">
        <v>0</v>
      </c>
      <c r="EK13">
        <v>0</v>
      </c>
      <c r="EL13">
        <v>0</v>
      </c>
      <c r="EM13">
        <v>0</v>
      </c>
      <c r="EN13">
        <v>0</v>
      </c>
      <c r="EO13">
        <v>0</v>
      </c>
      <c r="EP13">
        <v>0</v>
      </c>
      <c r="EQ13">
        <v>0</v>
      </c>
      <c r="ER13">
        <v>0</v>
      </c>
      <c r="ES13">
        <v>0</v>
      </c>
      <c r="ET13">
        <v>0</v>
      </c>
      <c r="EU13">
        <v>0</v>
      </c>
      <c r="EV13">
        <v>0</v>
      </c>
      <c r="EW13">
        <v>0</v>
      </c>
      <c r="EX13">
        <v>0</v>
      </c>
      <c r="EY13">
        <v>0</v>
      </c>
      <c r="EZ13">
        <v>0</v>
      </c>
      <c r="FA13">
        <v>0</v>
      </c>
      <c r="FB13">
        <v>0</v>
      </c>
      <c r="FC13">
        <v>0</v>
      </c>
      <c r="FD13">
        <v>0</v>
      </c>
      <c r="FE13">
        <v>0</v>
      </c>
      <c r="FF13">
        <v>0</v>
      </c>
      <c r="FG13">
        <v>0</v>
      </c>
      <c r="FH13">
        <v>0</v>
      </c>
      <c r="FI13">
        <v>0</v>
      </c>
      <c r="FJ13">
        <v>0</v>
      </c>
      <c r="FK13">
        <v>0</v>
      </c>
      <c r="FL13">
        <v>0</v>
      </c>
      <c r="FM13">
        <v>0</v>
      </c>
      <c r="FN13">
        <v>0</v>
      </c>
      <c r="FO13">
        <v>0</v>
      </c>
      <c r="FP13">
        <v>0</v>
      </c>
      <c r="FQ13">
        <v>0</v>
      </c>
      <c r="FR13">
        <v>0</v>
      </c>
      <c r="FT13" s="44"/>
    </row>
    <row r="14" spans="1:176" x14ac:dyDescent="0.2">
      <c r="A14" t="s">
        <v>1</v>
      </c>
      <c r="B14" t="s">
        <v>202</v>
      </c>
      <c r="C14" s="70" t="s">
        <v>2</v>
      </c>
      <c r="D14">
        <v>7</v>
      </c>
      <c r="E14" s="70">
        <v>161.44399999999999</v>
      </c>
      <c r="F14">
        <v>6.3732199999999999</v>
      </c>
      <c r="G14">
        <v>6.1958950000000002</v>
      </c>
      <c r="H14">
        <v>6.0515749999999997</v>
      </c>
      <c r="I14">
        <v>6.2450910000000004</v>
      </c>
      <c r="J14">
        <v>6.6663870000000003</v>
      </c>
      <c r="K14">
        <v>7.32064</v>
      </c>
      <c r="L14">
        <v>8.2956240000000001</v>
      </c>
      <c r="M14">
        <v>9.1746040000000004</v>
      </c>
      <c r="N14">
        <v>10.25661</v>
      </c>
      <c r="O14">
        <v>11.628819999999999</v>
      </c>
      <c r="P14">
        <v>12.240869999999999</v>
      </c>
      <c r="Q14">
        <v>12.471959999999999</v>
      </c>
      <c r="R14">
        <v>12.57039</v>
      </c>
      <c r="S14">
        <v>12.6813</v>
      </c>
      <c r="T14">
        <v>12.62726</v>
      </c>
      <c r="U14">
        <v>12.342610000000001</v>
      </c>
      <c r="V14">
        <v>12.16747</v>
      </c>
      <c r="W14">
        <v>11.8058</v>
      </c>
      <c r="X14">
        <v>11.03589</v>
      </c>
      <c r="Y14">
        <v>10.66254</v>
      </c>
      <c r="Z14">
        <v>10.21321</v>
      </c>
      <c r="AA14">
        <v>9.5185019999999998</v>
      </c>
      <c r="AB14">
        <v>8.2697579999999995</v>
      </c>
      <c r="AC14">
        <v>7.0536719999999997</v>
      </c>
      <c r="AD14">
        <v>-9.3766000000000006E-3</v>
      </c>
      <c r="AE14">
        <v>-1.5348199999999999E-2</v>
      </c>
      <c r="AF14">
        <v>-1.4120300000000001E-2</v>
      </c>
      <c r="AG14">
        <v>-7.8171999999999998E-3</v>
      </c>
      <c r="AH14">
        <v>-1.02275E-2</v>
      </c>
      <c r="AI14">
        <v>-7.4979000000000001E-3</v>
      </c>
      <c r="AJ14">
        <v>-2.0220499999999999E-2</v>
      </c>
      <c r="AK14">
        <v>-1.22887E-2</v>
      </c>
      <c r="AL14">
        <v>-4.6549E-3</v>
      </c>
      <c r="AM14">
        <v>-1.1593300000000001E-2</v>
      </c>
      <c r="AN14">
        <v>-1.4600699999999999E-2</v>
      </c>
      <c r="AO14">
        <v>-2.0026000000000002E-3</v>
      </c>
      <c r="AP14">
        <v>3.1438999999999998E-3</v>
      </c>
      <c r="AQ14">
        <v>9.4684000000000001E-3</v>
      </c>
      <c r="AR14">
        <v>1.9927999999999999E-3</v>
      </c>
      <c r="AS14">
        <v>-3.6056999999999999E-3</v>
      </c>
      <c r="AT14">
        <v>2.826E-3</v>
      </c>
      <c r="AU14">
        <v>2.7068000000000001E-3</v>
      </c>
      <c r="AV14">
        <v>2.5531999999999999E-2</v>
      </c>
      <c r="AW14">
        <v>2.8914499999999999E-2</v>
      </c>
      <c r="AX14">
        <v>1.8406800000000001E-2</v>
      </c>
      <c r="AY14">
        <v>9.7420000000000007E-3</v>
      </c>
      <c r="AZ14">
        <v>1.3156299999999999E-2</v>
      </c>
      <c r="BA14">
        <v>1.4959999999999999E-3</v>
      </c>
      <c r="BB14">
        <v>-2.5967999999999998E-3</v>
      </c>
      <c r="BC14">
        <v>-7.8761999999999999E-3</v>
      </c>
      <c r="BD14">
        <v>-6.9037999999999999E-3</v>
      </c>
      <c r="BE14">
        <v>1.563E-4</v>
      </c>
      <c r="BF14">
        <v>-1.1731000000000001E-3</v>
      </c>
      <c r="BG14">
        <v>8.4300000000000003E-5</v>
      </c>
      <c r="BH14">
        <v>-1.37708E-2</v>
      </c>
      <c r="BI14">
        <v>-4.6882E-3</v>
      </c>
      <c r="BJ14">
        <v>5.0546000000000002E-3</v>
      </c>
      <c r="BK14">
        <v>-1.3288E-3</v>
      </c>
      <c r="BL14">
        <v>-4.3144999999999998E-3</v>
      </c>
      <c r="BM14">
        <v>8.1539000000000004E-3</v>
      </c>
      <c r="BN14">
        <v>1.32386E-2</v>
      </c>
      <c r="BO14">
        <v>2.0832099999999999E-2</v>
      </c>
      <c r="BP14">
        <v>1.3231400000000001E-2</v>
      </c>
      <c r="BQ14">
        <v>6.6778999999999996E-3</v>
      </c>
      <c r="BR14">
        <v>1.33813E-2</v>
      </c>
      <c r="BS14">
        <v>1.4467900000000001E-2</v>
      </c>
      <c r="BT14">
        <v>3.7691000000000002E-2</v>
      </c>
      <c r="BU14">
        <v>4.1272499999999997E-2</v>
      </c>
      <c r="BV14">
        <v>3.0406099999999998E-2</v>
      </c>
      <c r="BW14">
        <v>2.0632399999999999E-2</v>
      </c>
      <c r="BX14">
        <v>2.4056500000000001E-2</v>
      </c>
      <c r="BY14">
        <v>1.2529500000000001E-2</v>
      </c>
      <c r="BZ14">
        <v>2.0988000000000001E-3</v>
      </c>
      <c r="CA14">
        <v>-2.7011000000000001E-3</v>
      </c>
      <c r="CB14">
        <v>-1.9055999999999999E-3</v>
      </c>
      <c r="CC14">
        <v>5.6787000000000001E-3</v>
      </c>
      <c r="CD14">
        <v>5.0978999999999998E-3</v>
      </c>
      <c r="CE14">
        <v>5.3356999999999996E-3</v>
      </c>
      <c r="CF14">
        <v>-9.3037999999999992E-3</v>
      </c>
      <c r="CG14">
        <v>5.7589999999999996E-4</v>
      </c>
      <c r="CH14">
        <v>1.1779400000000001E-2</v>
      </c>
      <c r="CI14">
        <v>5.7803000000000004E-3</v>
      </c>
      <c r="CJ14">
        <v>2.8096000000000002E-3</v>
      </c>
      <c r="CK14">
        <v>1.5188200000000001E-2</v>
      </c>
      <c r="CL14">
        <v>2.02303E-2</v>
      </c>
      <c r="CM14">
        <v>2.8702600000000002E-2</v>
      </c>
      <c r="CN14">
        <v>2.1015300000000001E-2</v>
      </c>
      <c r="CO14">
        <v>1.38003E-2</v>
      </c>
      <c r="CP14">
        <v>2.06918E-2</v>
      </c>
      <c r="CQ14">
        <v>2.2613500000000002E-2</v>
      </c>
      <c r="CR14">
        <v>4.6112300000000002E-2</v>
      </c>
      <c r="CS14">
        <v>4.9831599999999997E-2</v>
      </c>
      <c r="CT14">
        <v>3.8716800000000003E-2</v>
      </c>
      <c r="CU14">
        <v>2.8174999999999999E-2</v>
      </c>
      <c r="CV14">
        <v>3.1605899999999999E-2</v>
      </c>
      <c r="CW14">
        <v>2.01713E-2</v>
      </c>
      <c r="CX14">
        <v>6.7945000000000002E-3</v>
      </c>
      <c r="CY14">
        <v>2.4740000000000001E-3</v>
      </c>
      <c r="CZ14">
        <v>3.0925000000000002E-3</v>
      </c>
      <c r="DA14">
        <v>1.12012E-2</v>
      </c>
      <c r="DB14">
        <v>1.1368899999999999E-2</v>
      </c>
      <c r="DC14">
        <v>1.05871E-2</v>
      </c>
      <c r="DD14">
        <v>-4.8367999999999996E-3</v>
      </c>
      <c r="DE14">
        <v>5.8399000000000003E-3</v>
      </c>
      <c r="DF14">
        <v>1.8504099999999999E-2</v>
      </c>
      <c r="DG14">
        <v>1.28895E-2</v>
      </c>
      <c r="DH14">
        <v>9.9337999999999996E-3</v>
      </c>
      <c r="DI14">
        <v>2.2222499999999999E-2</v>
      </c>
      <c r="DJ14">
        <v>2.72219E-2</v>
      </c>
      <c r="DK14">
        <v>3.6573099999999997E-2</v>
      </c>
      <c r="DL14">
        <v>2.8799100000000001E-2</v>
      </c>
      <c r="DM14">
        <v>2.0922699999999999E-2</v>
      </c>
      <c r="DN14">
        <v>2.80024E-2</v>
      </c>
      <c r="DO14">
        <v>3.07592E-2</v>
      </c>
      <c r="DP14">
        <v>5.4533499999999999E-2</v>
      </c>
      <c r="DQ14">
        <v>5.8390699999999997E-2</v>
      </c>
      <c r="DR14">
        <v>4.70275E-2</v>
      </c>
      <c r="DS14">
        <v>3.5717699999999998E-2</v>
      </c>
      <c r="DT14">
        <v>3.91554E-2</v>
      </c>
      <c r="DU14">
        <v>2.78131E-2</v>
      </c>
      <c r="DV14">
        <v>1.3574299999999999E-2</v>
      </c>
      <c r="DW14">
        <v>9.946E-3</v>
      </c>
      <c r="DX14">
        <v>1.0309E-2</v>
      </c>
      <c r="DY14">
        <v>1.9174699999999999E-2</v>
      </c>
      <c r="DZ14">
        <v>2.0423299999999998E-2</v>
      </c>
      <c r="EA14">
        <v>1.8169299999999999E-2</v>
      </c>
      <c r="EB14">
        <v>1.6129E-3</v>
      </c>
      <c r="EC14">
        <v>1.34404E-2</v>
      </c>
      <c r="ED14">
        <v>2.8213700000000001E-2</v>
      </c>
      <c r="EE14">
        <v>2.3154000000000001E-2</v>
      </c>
      <c r="EF14">
        <v>2.0219899999999999E-2</v>
      </c>
      <c r="EG14">
        <v>3.2378999999999998E-2</v>
      </c>
      <c r="EH14">
        <v>3.7316599999999998E-2</v>
      </c>
      <c r="EI14">
        <v>4.7936800000000002E-2</v>
      </c>
      <c r="EJ14">
        <v>4.0037799999999998E-2</v>
      </c>
      <c r="EK14">
        <v>3.1206299999999999E-2</v>
      </c>
      <c r="EL14">
        <v>3.8557599999999997E-2</v>
      </c>
      <c r="EM14">
        <v>4.2520200000000001E-2</v>
      </c>
      <c r="EN14">
        <v>6.6692500000000002E-2</v>
      </c>
      <c r="EO14">
        <v>7.0748699999999998E-2</v>
      </c>
      <c r="EP14">
        <v>5.9026799999999997E-2</v>
      </c>
      <c r="EQ14">
        <v>4.66081E-2</v>
      </c>
      <c r="ER14">
        <v>5.0055599999999999E-2</v>
      </c>
      <c r="ES14">
        <v>3.8846600000000002E-2</v>
      </c>
      <c r="ET14">
        <v>68.412329999999997</v>
      </c>
      <c r="EU14">
        <v>67.568049999999999</v>
      </c>
      <c r="EV14">
        <v>66.653769999999994</v>
      </c>
      <c r="EW14">
        <v>65.923599999999993</v>
      </c>
      <c r="EX14">
        <v>64.908230000000003</v>
      </c>
      <c r="EY14">
        <v>64.180440000000004</v>
      </c>
      <c r="EZ14">
        <v>63.73648</v>
      </c>
      <c r="FA14">
        <v>65.261830000000003</v>
      </c>
      <c r="FB14">
        <v>68.064819999999997</v>
      </c>
      <c r="FC14">
        <v>71.532589999999999</v>
      </c>
      <c r="FD14">
        <v>75.205420000000004</v>
      </c>
      <c r="FE14">
        <v>78.357749999999996</v>
      </c>
      <c r="FF14">
        <v>81.104190000000003</v>
      </c>
      <c r="FG14">
        <v>83.199359999999999</v>
      </c>
      <c r="FH14">
        <v>84.558909999999997</v>
      </c>
      <c r="FI14">
        <v>85.089280000000002</v>
      </c>
      <c r="FJ14">
        <v>84.725989999999996</v>
      </c>
      <c r="FK14">
        <v>83.744600000000005</v>
      </c>
      <c r="FL14">
        <v>81.242500000000007</v>
      </c>
      <c r="FM14">
        <v>77.796409999999995</v>
      </c>
      <c r="FN14">
        <v>74.723420000000004</v>
      </c>
      <c r="FO14">
        <v>72.081729999999993</v>
      </c>
      <c r="FP14">
        <v>70.483890000000002</v>
      </c>
      <c r="FQ14">
        <v>69.133080000000007</v>
      </c>
      <c r="FR14">
        <v>1</v>
      </c>
      <c r="FT14" s="44"/>
    </row>
    <row r="15" spans="1:176" x14ac:dyDescent="0.2">
      <c r="A15" t="s">
        <v>1</v>
      </c>
      <c r="B15" t="s">
        <v>204</v>
      </c>
      <c r="C15" s="70">
        <v>41773</v>
      </c>
      <c r="D15">
        <v>11</v>
      </c>
      <c r="E15" s="70">
        <v>635</v>
      </c>
      <c r="F15">
        <v>123.5098</v>
      </c>
      <c r="G15">
        <v>119.691</v>
      </c>
      <c r="H15">
        <v>117.68680000000001</v>
      </c>
      <c r="I15">
        <v>117.35899999999999</v>
      </c>
      <c r="J15">
        <v>118.4988</v>
      </c>
      <c r="K15">
        <v>122.2231</v>
      </c>
      <c r="L15">
        <v>129.6311</v>
      </c>
      <c r="M15">
        <v>138.1337</v>
      </c>
      <c r="N15">
        <v>146.45750000000001</v>
      </c>
      <c r="O15">
        <v>153.43639999999999</v>
      </c>
      <c r="P15">
        <v>160.91730000000001</v>
      </c>
      <c r="Q15">
        <v>165.92599999999999</v>
      </c>
      <c r="R15">
        <v>169.13890000000001</v>
      </c>
      <c r="S15">
        <v>170.2448</v>
      </c>
      <c r="T15">
        <v>171.78899999999999</v>
      </c>
      <c r="U15">
        <v>169.4384</v>
      </c>
      <c r="V15">
        <v>167.2175</v>
      </c>
      <c r="W15">
        <v>161.65979999999999</v>
      </c>
      <c r="X15">
        <v>154.68620000000001</v>
      </c>
      <c r="Y15">
        <v>148.12520000000001</v>
      </c>
      <c r="Z15">
        <v>144.9393</v>
      </c>
      <c r="AA15">
        <v>140.5557</v>
      </c>
      <c r="AB15">
        <v>135.87110000000001</v>
      </c>
      <c r="AC15">
        <v>131.4485</v>
      </c>
      <c r="AD15">
        <v>0.2787367</v>
      </c>
      <c r="AE15">
        <v>-1.6366499999999999E-2</v>
      </c>
      <c r="AF15">
        <v>-0.18656349999999999</v>
      </c>
      <c r="AG15">
        <v>1.5563499999999999E-2</v>
      </c>
      <c r="AH15">
        <v>3.7074999999999997E-2</v>
      </c>
      <c r="AI15">
        <v>-0.40139180000000002</v>
      </c>
      <c r="AJ15">
        <v>8.0178899999999997E-2</v>
      </c>
      <c r="AK15">
        <v>5.59336E-2</v>
      </c>
      <c r="AL15">
        <v>-7.3048999999999996E-3</v>
      </c>
      <c r="AM15">
        <v>-4.7006399999999997E-2</v>
      </c>
      <c r="AN15">
        <v>9.8126900000000003E-2</v>
      </c>
      <c r="AO15">
        <v>1.8780669999999999</v>
      </c>
      <c r="AP15">
        <v>7.3186879999999999</v>
      </c>
      <c r="AQ15">
        <v>6.2209380000000003</v>
      </c>
      <c r="AR15">
        <v>5.8326830000000003</v>
      </c>
      <c r="AS15">
        <v>5.823258</v>
      </c>
      <c r="AT15">
        <v>4.1137329999999999</v>
      </c>
      <c r="AU15">
        <v>3.4582359999999999</v>
      </c>
      <c r="AV15">
        <v>3.4267319999999999</v>
      </c>
      <c r="AW15">
        <v>3.5057520000000002</v>
      </c>
      <c r="AX15">
        <v>2.0172539999999999</v>
      </c>
      <c r="AY15">
        <v>0.50754169999999998</v>
      </c>
      <c r="AZ15">
        <v>1.0668709999999999</v>
      </c>
      <c r="BA15">
        <v>0.92690870000000003</v>
      </c>
      <c r="BB15">
        <v>0.36093459999999999</v>
      </c>
      <c r="BC15">
        <v>4.8434100000000001E-2</v>
      </c>
      <c r="BD15">
        <v>-0.1216213</v>
      </c>
      <c r="BE15">
        <v>8.2093399999999997E-2</v>
      </c>
      <c r="BF15">
        <v>0.1038172</v>
      </c>
      <c r="BG15">
        <v>-0.26751659999999999</v>
      </c>
      <c r="BH15">
        <v>0.1325315</v>
      </c>
      <c r="BI15">
        <v>0.13764970000000001</v>
      </c>
      <c r="BJ15">
        <v>0.1366348</v>
      </c>
      <c r="BK15">
        <v>8.6478200000000005E-2</v>
      </c>
      <c r="BL15">
        <v>0.23122760000000001</v>
      </c>
      <c r="BM15">
        <v>2.0271129999999999</v>
      </c>
      <c r="BN15">
        <v>7.4597420000000003</v>
      </c>
      <c r="BO15">
        <v>6.3577430000000001</v>
      </c>
      <c r="BP15">
        <v>5.9834120000000004</v>
      </c>
      <c r="BQ15">
        <v>6.0000859999999996</v>
      </c>
      <c r="BR15">
        <v>4.3328980000000001</v>
      </c>
      <c r="BS15">
        <v>3.7402129999999998</v>
      </c>
      <c r="BT15">
        <v>3.7257220000000002</v>
      </c>
      <c r="BU15">
        <v>3.8278460000000001</v>
      </c>
      <c r="BV15">
        <v>2.3284129999999998</v>
      </c>
      <c r="BW15">
        <v>0.82002949999999997</v>
      </c>
      <c r="BX15">
        <v>1.3847449999999999</v>
      </c>
      <c r="BY15">
        <v>1.2233620000000001</v>
      </c>
      <c r="BZ15">
        <v>0.41786469999999998</v>
      </c>
      <c r="CA15">
        <v>9.3314800000000003E-2</v>
      </c>
      <c r="CB15">
        <v>-7.6642500000000002E-2</v>
      </c>
      <c r="CC15">
        <v>0.1281718</v>
      </c>
      <c r="CD15">
        <v>0.1500427</v>
      </c>
      <c r="CE15">
        <v>-0.17479500000000001</v>
      </c>
      <c r="CF15">
        <v>0.16879069999999999</v>
      </c>
      <c r="CG15">
        <v>0.194246</v>
      </c>
      <c r="CH15">
        <v>0.23632700000000001</v>
      </c>
      <c r="CI15">
        <v>0.17892920000000001</v>
      </c>
      <c r="CJ15">
        <v>0.3234128</v>
      </c>
      <c r="CK15">
        <v>2.1303420000000002</v>
      </c>
      <c r="CL15">
        <v>7.5574349999999999</v>
      </c>
      <c r="CM15">
        <v>6.4524939999999997</v>
      </c>
      <c r="CN15">
        <v>6.0878059999999996</v>
      </c>
      <c r="CO15">
        <v>6.1225560000000003</v>
      </c>
      <c r="CP15">
        <v>4.4846909999999998</v>
      </c>
      <c r="CQ15">
        <v>3.9355099999999998</v>
      </c>
      <c r="CR15">
        <v>3.932801</v>
      </c>
      <c r="CS15">
        <v>4.0509269999999997</v>
      </c>
      <c r="CT15">
        <v>2.5439210000000001</v>
      </c>
      <c r="CU15">
        <v>1.0364580000000001</v>
      </c>
      <c r="CV15">
        <v>1.604903</v>
      </c>
      <c r="CW15">
        <v>1.428685</v>
      </c>
      <c r="CX15">
        <v>0.47479470000000001</v>
      </c>
      <c r="CY15">
        <v>0.1381955</v>
      </c>
      <c r="CZ15">
        <v>-3.1663700000000003E-2</v>
      </c>
      <c r="DA15">
        <v>0.17425019999999999</v>
      </c>
      <c r="DB15">
        <v>0.1962682</v>
      </c>
      <c r="DC15">
        <v>-8.2073400000000005E-2</v>
      </c>
      <c r="DD15">
        <v>0.20504990000000001</v>
      </c>
      <c r="DE15">
        <v>0.25084230000000002</v>
      </c>
      <c r="DF15">
        <v>0.33601910000000001</v>
      </c>
      <c r="DG15">
        <v>0.27138030000000002</v>
      </c>
      <c r="DH15">
        <v>0.41559800000000002</v>
      </c>
      <c r="DI15">
        <v>2.233571</v>
      </c>
      <c r="DJ15">
        <v>7.6551280000000004</v>
      </c>
      <c r="DK15">
        <v>6.5472450000000002</v>
      </c>
      <c r="DL15">
        <v>6.1921999999999997</v>
      </c>
      <c r="DM15">
        <v>6.2450270000000003</v>
      </c>
      <c r="DN15">
        <v>4.6364840000000003</v>
      </c>
      <c r="DO15">
        <v>4.1308069999999999</v>
      </c>
      <c r="DP15">
        <v>4.1398809999999999</v>
      </c>
      <c r="DQ15">
        <v>4.2740080000000003</v>
      </c>
      <c r="DR15">
        <v>2.7594289999999999</v>
      </c>
      <c r="DS15">
        <v>1.2528859999999999</v>
      </c>
      <c r="DT15">
        <v>1.825062</v>
      </c>
      <c r="DU15">
        <v>1.6340079999999999</v>
      </c>
      <c r="DV15">
        <v>0.55699270000000001</v>
      </c>
      <c r="DW15">
        <v>0.20299610000000001</v>
      </c>
      <c r="DX15">
        <v>3.3278599999999998E-2</v>
      </c>
      <c r="DY15">
        <v>0.24077999999999999</v>
      </c>
      <c r="DZ15">
        <v>0.26301049999999998</v>
      </c>
      <c r="EA15">
        <v>5.1801800000000002E-2</v>
      </c>
      <c r="EB15">
        <v>0.25740249999999998</v>
      </c>
      <c r="EC15">
        <v>0.33255839999999998</v>
      </c>
      <c r="ED15">
        <v>0.47995880000000002</v>
      </c>
      <c r="EE15">
        <v>0.40486490000000003</v>
      </c>
      <c r="EF15">
        <v>0.54869880000000004</v>
      </c>
      <c r="EG15">
        <v>2.3826170000000002</v>
      </c>
      <c r="EH15">
        <v>7.7961809999999998</v>
      </c>
      <c r="EI15">
        <v>6.68405</v>
      </c>
      <c r="EJ15">
        <v>6.3429279999999997</v>
      </c>
      <c r="EK15">
        <v>6.4218539999999997</v>
      </c>
      <c r="EL15">
        <v>4.8556489999999997</v>
      </c>
      <c r="EM15">
        <v>4.4127850000000004</v>
      </c>
      <c r="EN15">
        <v>4.4388699999999996</v>
      </c>
      <c r="EO15">
        <v>4.596101</v>
      </c>
      <c r="EP15">
        <v>3.070589</v>
      </c>
      <c r="EQ15">
        <v>1.5653729999999999</v>
      </c>
      <c r="ER15">
        <v>2.1429360000000002</v>
      </c>
      <c r="ES15">
        <v>1.930461</v>
      </c>
      <c r="ET15">
        <v>67.065470000000005</v>
      </c>
      <c r="EU15">
        <v>65.928730000000002</v>
      </c>
      <c r="EV15">
        <v>64.499920000000003</v>
      </c>
      <c r="EW15">
        <v>63.890929999999997</v>
      </c>
      <c r="EX15">
        <v>63.262360000000001</v>
      </c>
      <c r="EY15">
        <v>62.43432</v>
      </c>
      <c r="EZ15">
        <v>63.066589999999998</v>
      </c>
      <c r="FA15">
        <v>66.619079999999997</v>
      </c>
      <c r="FB15">
        <v>71.455280000000002</v>
      </c>
      <c r="FC15">
        <v>76.543859999999995</v>
      </c>
      <c r="FD15">
        <v>80.998019999999997</v>
      </c>
      <c r="FE15">
        <v>84.797569999999993</v>
      </c>
      <c r="FF15">
        <v>87.236490000000003</v>
      </c>
      <c r="FG15">
        <v>88.817499999999995</v>
      </c>
      <c r="FH15">
        <v>90.227209999999999</v>
      </c>
      <c r="FI15">
        <v>90.461640000000003</v>
      </c>
      <c r="FJ15">
        <v>89.142560000000003</v>
      </c>
      <c r="FK15">
        <v>87.986459999999994</v>
      </c>
      <c r="FL15">
        <v>86.098650000000006</v>
      </c>
      <c r="FM15">
        <v>81.27055</v>
      </c>
      <c r="FN15">
        <v>77.28049</v>
      </c>
      <c r="FO15">
        <v>74.975080000000005</v>
      </c>
      <c r="FP15">
        <v>72.632670000000005</v>
      </c>
      <c r="FQ15">
        <v>70.776439999999994</v>
      </c>
      <c r="FR15">
        <v>1</v>
      </c>
      <c r="FT15" s="44"/>
    </row>
    <row r="16" spans="1:176" x14ac:dyDescent="0.2">
      <c r="A16" t="s">
        <v>1</v>
      </c>
      <c r="B16" t="s">
        <v>204</v>
      </c>
      <c r="C16" s="70">
        <v>41820</v>
      </c>
      <c r="D16">
        <v>82</v>
      </c>
      <c r="E16" s="70">
        <v>672</v>
      </c>
      <c r="F16">
        <v>489.24630000000002</v>
      </c>
      <c r="G16">
        <v>490.32429999999999</v>
      </c>
      <c r="H16">
        <v>490.9545</v>
      </c>
      <c r="I16">
        <v>495.0797</v>
      </c>
      <c r="J16">
        <v>503.8</v>
      </c>
      <c r="K16">
        <v>524.40340000000003</v>
      </c>
      <c r="L16">
        <v>548.78899999999999</v>
      </c>
      <c r="M16">
        <v>576.39440000000002</v>
      </c>
      <c r="N16">
        <v>597.9375</v>
      </c>
      <c r="O16">
        <v>622.77769999999998</v>
      </c>
      <c r="P16">
        <v>637.23530000000005</v>
      </c>
      <c r="Q16">
        <v>650.19529999999997</v>
      </c>
      <c r="R16">
        <v>651.08500000000004</v>
      </c>
      <c r="S16">
        <v>654.39980000000003</v>
      </c>
      <c r="T16">
        <v>652.16899999999998</v>
      </c>
      <c r="U16">
        <v>637.71270000000004</v>
      </c>
      <c r="V16">
        <v>626.99009999999998</v>
      </c>
      <c r="W16">
        <v>613.3098</v>
      </c>
      <c r="X16">
        <v>600.67589999999996</v>
      </c>
      <c r="Y16">
        <v>591.38760000000002</v>
      </c>
      <c r="Z16">
        <v>586.95320000000004</v>
      </c>
      <c r="AA16">
        <v>577.31179999999995</v>
      </c>
      <c r="AB16">
        <v>564.25030000000004</v>
      </c>
      <c r="AC16">
        <v>549.84050000000002</v>
      </c>
      <c r="AD16">
        <v>-5.1198990000000002</v>
      </c>
      <c r="AE16">
        <v>-4.429805</v>
      </c>
      <c r="AF16">
        <v>-3.5426980000000001</v>
      </c>
      <c r="AG16">
        <v>-3.6986289999999999</v>
      </c>
      <c r="AH16">
        <v>-3.0124080000000002</v>
      </c>
      <c r="AI16">
        <v>-2.163662</v>
      </c>
      <c r="AJ16">
        <v>1.15E-5</v>
      </c>
      <c r="AK16">
        <v>-0.48131390000000002</v>
      </c>
      <c r="AL16">
        <v>5.7999989999999997</v>
      </c>
      <c r="AM16">
        <v>6.9586119999999996</v>
      </c>
      <c r="AN16">
        <v>7.7773079999999997</v>
      </c>
      <c r="AO16">
        <v>12.485889999999999</v>
      </c>
      <c r="AP16">
        <v>48.043999999999997</v>
      </c>
      <c r="AQ16">
        <v>51.940359999999998</v>
      </c>
      <c r="AR16">
        <v>38.825879999999998</v>
      </c>
      <c r="AS16">
        <v>32.627989999999997</v>
      </c>
      <c r="AT16">
        <v>34.518360000000001</v>
      </c>
      <c r="AU16">
        <v>35.732370000000003</v>
      </c>
      <c r="AV16">
        <v>33.116909999999997</v>
      </c>
      <c r="AW16">
        <v>26.330079999999999</v>
      </c>
      <c r="AX16">
        <v>16.78518</v>
      </c>
      <c r="AY16">
        <v>6.1722549999999998</v>
      </c>
      <c r="AZ16">
        <v>1.2448539999999999</v>
      </c>
      <c r="BA16">
        <v>0.54507260000000002</v>
      </c>
      <c r="BB16">
        <v>-4.3325889999999996</v>
      </c>
      <c r="BC16">
        <v>-3.7975690000000002</v>
      </c>
      <c r="BD16">
        <v>-3.0009079999999999</v>
      </c>
      <c r="BE16">
        <v>-3.1226069999999999</v>
      </c>
      <c r="BF16">
        <v>-2.5554160000000001</v>
      </c>
      <c r="BG16">
        <v>-1.6713039999999999</v>
      </c>
      <c r="BH16">
        <v>0.53431050000000002</v>
      </c>
      <c r="BI16">
        <v>0.16342709999999999</v>
      </c>
      <c r="BJ16">
        <v>6.5464339999999996</v>
      </c>
      <c r="BK16">
        <v>7.721285</v>
      </c>
      <c r="BL16">
        <v>8.5720209999999994</v>
      </c>
      <c r="BM16">
        <v>13.34731</v>
      </c>
      <c r="BN16">
        <v>49.078859999999999</v>
      </c>
      <c r="BO16">
        <v>53.03875</v>
      </c>
      <c r="BP16">
        <v>39.903550000000003</v>
      </c>
      <c r="BQ16">
        <v>33.691229999999997</v>
      </c>
      <c r="BR16">
        <v>35.598930000000003</v>
      </c>
      <c r="BS16">
        <v>36.978520000000003</v>
      </c>
      <c r="BT16">
        <v>34.477229999999999</v>
      </c>
      <c r="BU16">
        <v>27.629010000000001</v>
      </c>
      <c r="BV16">
        <v>17.984310000000001</v>
      </c>
      <c r="BW16">
        <v>7.4027159999999999</v>
      </c>
      <c r="BX16">
        <v>2.5353409999999998</v>
      </c>
      <c r="BY16">
        <v>1.8097490000000001</v>
      </c>
      <c r="BZ16">
        <v>-3.7873000000000001</v>
      </c>
      <c r="CA16">
        <v>-3.3596840000000001</v>
      </c>
      <c r="CB16">
        <v>-2.6256659999999998</v>
      </c>
      <c r="CC16">
        <v>-2.7236549999999999</v>
      </c>
      <c r="CD16">
        <v>-2.2389060000000001</v>
      </c>
      <c r="CE16">
        <v>-1.3302989999999999</v>
      </c>
      <c r="CF16">
        <v>0.90436430000000001</v>
      </c>
      <c r="CG16">
        <v>0.60997270000000003</v>
      </c>
      <c r="CH16">
        <v>7.0634129999999997</v>
      </c>
      <c r="CI16">
        <v>8.2495100000000008</v>
      </c>
      <c r="CJ16">
        <v>9.1224380000000007</v>
      </c>
      <c r="CK16">
        <v>13.94393</v>
      </c>
      <c r="CL16">
        <v>49.7956</v>
      </c>
      <c r="CM16">
        <v>53.799500000000002</v>
      </c>
      <c r="CN16">
        <v>40.649940000000001</v>
      </c>
      <c r="CO16">
        <v>34.427630000000001</v>
      </c>
      <c r="CP16">
        <v>36.347320000000003</v>
      </c>
      <c r="CQ16">
        <v>37.841589999999997</v>
      </c>
      <c r="CR16">
        <v>35.419379999999997</v>
      </c>
      <c r="CS16">
        <v>28.528639999999999</v>
      </c>
      <c r="CT16">
        <v>18.814820000000001</v>
      </c>
      <c r="CU16">
        <v>8.2549299999999999</v>
      </c>
      <c r="CV16">
        <v>3.429128</v>
      </c>
      <c r="CW16">
        <v>2.6856610000000001</v>
      </c>
      <c r="CX16">
        <v>-3.2420110000000002</v>
      </c>
      <c r="CY16">
        <v>-2.9218000000000002</v>
      </c>
      <c r="CZ16">
        <v>-2.2504249999999999</v>
      </c>
      <c r="DA16">
        <v>-2.3247040000000001</v>
      </c>
      <c r="DB16">
        <v>-1.9223950000000001</v>
      </c>
      <c r="DC16">
        <v>-0.98929330000000004</v>
      </c>
      <c r="DD16">
        <v>1.2744180000000001</v>
      </c>
      <c r="DE16">
        <v>1.0565180000000001</v>
      </c>
      <c r="DF16">
        <v>7.5803909999999997</v>
      </c>
      <c r="DG16">
        <v>8.7777349999999998</v>
      </c>
      <c r="DH16">
        <v>9.6728550000000002</v>
      </c>
      <c r="DI16">
        <v>14.54055</v>
      </c>
      <c r="DJ16">
        <v>50.512349999999998</v>
      </c>
      <c r="DK16">
        <v>54.56024</v>
      </c>
      <c r="DL16">
        <v>41.396340000000002</v>
      </c>
      <c r="DM16">
        <v>35.164029999999997</v>
      </c>
      <c r="DN16">
        <v>37.095709999999997</v>
      </c>
      <c r="DO16">
        <v>38.70467</v>
      </c>
      <c r="DP16">
        <v>36.361530000000002</v>
      </c>
      <c r="DQ16">
        <v>29.428260000000002</v>
      </c>
      <c r="DR16">
        <v>19.645330000000001</v>
      </c>
      <c r="DS16">
        <v>9.1071430000000007</v>
      </c>
      <c r="DT16">
        <v>4.3229160000000002</v>
      </c>
      <c r="DU16">
        <v>3.561572</v>
      </c>
      <c r="DV16">
        <v>-2.454701</v>
      </c>
      <c r="DW16">
        <v>-2.2895639999999999</v>
      </c>
      <c r="DX16">
        <v>-1.7086349999999999</v>
      </c>
      <c r="DY16">
        <v>-1.7486820000000001</v>
      </c>
      <c r="DZ16">
        <v>-1.4654039999999999</v>
      </c>
      <c r="EA16">
        <v>-0.49693540000000003</v>
      </c>
      <c r="EB16">
        <v>1.8087169999999999</v>
      </c>
      <c r="EC16">
        <v>1.7012590000000001</v>
      </c>
      <c r="ED16">
        <v>8.3268260000000005</v>
      </c>
      <c r="EE16">
        <v>9.5404070000000001</v>
      </c>
      <c r="EF16">
        <v>10.46757</v>
      </c>
      <c r="EG16">
        <v>15.40197</v>
      </c>
      <c r="EH16">
        <v>51.54721</v>
      </c>
      <c r="EI16">
        <v>55.658630000000002</v>
      </c>
      <c r="EJ16">
        <v>42.47401</v>
      </c>
      <c r="EK16">
        <v>36.22728</v>
      </c>
      <c r="EL16">
        <v>38.176279999999998</v>
      </c>
      <c r="EM16">
        <v>39.95082</v>
      </c>
      <c r="EN16">
        <v>37.72184</v>
      </c>
      <c r="EO16">
        <v>30.72719</v>
      </c>
      <c r="EP16">
        <v>20.844449999999998</v>
      </c>
      <c r="EQ16">
        <v>10.3376</v>
      </c>
      <c r="ER16">
        <v>5.6134029999999999</v>
      </c>
      <c r="ES16">
        <v>4.8262489999999998</v>
      </c>
      <c r="ET16">
        <v>70.010120000000001</v>
      </c>
      <c r="EU16">
        <v>68.690200000000004</v>
      </c>
      <c r="EV16">
        <v>67.670389999999998</v>
      </c>
      <c r="EW16">
        <v>66.651929999999993</v>
      </c>
      <c r="EX16">
        <v>65.72466</v>
      </c>
      <c r="EY16">
        <v>64.945340000000002</v>
      </c>
      <c r="EZ16">
        <v>65.234909999999999</v>
      </c>
      <c r="FA16">
        <v>68.419880000000006</v>
      </c>
      <c r="FB16">
        <v>72.616699999999994</v>
      </c>
      <c r="FC16">
        <v>77.466419999999999</v>
      </c>
      <c r="FD16">
        <v>82.348479999999995</v>
      </c>
      <c r="FE16">
        <v>86.468860000000006</v>
      </c>
      <c r="FF16">
        <v>89.113709999999998</v>
      </c>
      <c r="FG16">
        <v>90.302629999999994</v>
      </c>
      <c r="FH16">
        <v>90.484430000000003</v>
      </c>
      <c r="FI16">
        <v>89.82441</v>
      </c>
      <c r="FJ16">
        <v>89.240049999999997</v>
      </c>
      <c r="FK16">
        <v>88.228279999999998</v>
      </c>
      <c r="FL16">
        <v>84.875969999999995</v>
      </c>
      <c r="FM16">
        <v>81.591920000000002</v>
      </c>
      <c r="FN16">
        <v>78.311030000000002</v>
      </c>
      <c r="FO16">
        <v>75.561599999999999</v>
      </c>
      <c r="FP16">
        <v>73.504649999999998</v>
      </c>
      <c r="FQ16">
        <v>71.963120000000004</v>
      </c>
      <c r="FR16">
        <v>1</v>
      </c>
      <c r="FT16" s="44"/>
    </row>
    <row r="17" spans="1:176" x14ac:dyDescent="0.2">
      <c r="A17" t="s">
        <v>1</v>
      </c>
      <c r="B17" t="s">
        <v>204</v>
      </c>
      <c r="C17" s="70">
        <v>41827</v>
      </c>
      <c r="D17">
        <v>74</v>
      </c>
      <c r="E17" s="70">
        <v>671</v>
      </c>
      <c r="F17">
        <v>489.10509999999999</v>
      </c>
      <c r="G17">
        <v>485.79160000000002</v>
      </c>
      <c r="H17">
        <v>480.4812</v>
      </c>
      <c r="I17">
        <v>480.12040000000002</v>
      </c>
      <c r="J17">
        <v>492.78620000000001</v>
      </c>
      <c r="K17">
        <v>515.61760000000004</v>
      </c>
      <c r="L17">
        <v>542.45550000000003</v>
      </c>
      <c r="M17">
        <v>561.72069999999997</v>
      </c>
      <c r="N17">
        <v>583.72159999999997</v>
      </c>
      <c r="O17">
        <v>605.12009999999998</v>
      </c>
      <c r="P17">
        <v>616.49009999999998</v>
      </c>
      <c r="Q17">
        <v>624.47280000000001</v>
      </c>
      <c r="R17">
        <v>623.12549999999999</v>
      </c>
      <c r="S17">
        <v>627.66039999999998</v>
      </c>
      <c r="T17">
        <v>627.9796</v>
      </c>
      <c r="U17">
        <v>612.00540000000001</v>
      </c>
      <c r="V17">
        <v>607.10979999999995</v>
      </c>
      <c r="W17">
        <v>594.197</v>
      </c>
      <c r="X17">
        <v>584.0992</v>
      </c>
      <c r="Y17">
        <v>581.55759999999998</v>
      </c>
      <c r="Z17">
        <v>580.67399999999998</v>
      </c>
      <c r="AA17">
        <v>569.82259999999997</v>
      </c>
      <c r="AB17">
        <v>550.84050000000002</v>
      </c>
      <c r="AC17">
        <v>539.40989999999999</v>
      </c>
      <c r="AD17">
        <v>-1.0529740000000001</v>
      </c>
      <c r="AE17">
        <v>-1.4275679999999999</v>
      </c>
      <c r="AF17">
        <v>-0.86866270000000001</v>
      </c>
      <c r="AG17">
        <v>0.4947452</v>
      </c>
      <c r="AH17">
        <v>0.2241949</v>
      </c>
      <c r="AI17">
        <v>0.53676440000000003</v>
      </c>
      <c r="AJ17">
        <v>0.678006</v>
      </c>
      <c r="AK17">
        <v>-0.41486719999999999</v>
      </c>
      <c r="AL17">
        <v>-1.2200439999999999</v>
      </c>
      <c r="AM17">
        <v>-2.2379630000000001</v>
      </c>
      <c r="AN17">
        <v>-0.30550559999999999</v>
      </c>
      <c r="AO17">
        <v>2.2217530000000001</v>
      </c>
      <c r="AP17">
        <v>15.990769999999999</v>
      </c>
      <c r="AQ17">
        <v>15.271420000000001</v>
      </c>
      <c r="AR17">
        <v>16.079049999999999</v>
      </c>
      <c r="AS17">
        <v>16.54025</v>
      </c>
      <c r="AT17">
        <v>16.036629999999999</v>
      </c>
      <c r="AU17">
        <v>16.095839999999999</v>
      </c>
      <c r="AV17">
        <v>11.871040000000001</v>
      </c>
      <c r="AW17">
        <v>11.449540000000001</v>
      </c>
      <c r="AX17">
        <v>3.4673020000000001</v>
      </c>
      <c r="AY17">
        <v>0.50422389999999995</v>
      </c>
      <c r="AZ17">
        <v>1.6299760000000001</v>
      </c>
      <c r="BA17">
        <v>1.5048049999999999</v>
      </c>
      <c r="BB17">
        <v>-0.73052130000000004</v>
      </c>
      <c r="BC17">
        <v>-1.154676</v>
      </c>
      <c r="BD17">
        <v>-0.63607829999999999</v>
      </c>
      <c r="BE17">
        <v>0.71059419999999995</v>
      </c>
      <c r="BF17">
        <v>0.4374323</v>
      </c>
      <c r="BG17">
        <v>0.75139049999999996</v>
      </c>
      <c r="BH17">
        <v>0.88334820000000003</v>
      </c>
      <c r="BI17">
        <v>-0.1562867</v>
      </c>
      <c r="BJ17">
        <v>-0.91526320000000005</v>
      </c>
      <c r="BK17">
        <v>-1.898442</v>
      </c>
      <c r="BL17">
        <v>9.8949099999999998E-2</v>
      </c>
      <c r="BM17">
        <v>2.6328740000000002</v>
      </c>
      <c r="BN17">
        <v>16.49513</v>
      </c>
      <c r="BO17">
        <v>15.84979</v>
      </c>
      <c r="BP17">
        <v>16.585699999999999</v>
      </c>
      <c r="BQ17">
        <v>16.97645</v>
      </c>
      <c r="BR17">
        <v>16.440429999999999</v>
      </c>
      <c r="BS17">
        <v>16.501159999999999</v>
      </c>
      <c r="BT17">
        <v>12.27563</v>
      </c>
      <c r="BU17">
        <v>11.850210000000001</v>
      </c>
      <c r="BV17">
        <v>3.8891990000000001</v>
      </c>
      <c r="BW17">
        <v>0.93685019999999997</v>
      </c>
      <c r="BX17">
        <v>2.0746199999999999</v>
      </c>
      <c r="BY17">
        <v>1.9631289999999999</v>
      </c>
      <c r="BZ17">
        <v>-0.50719170000000002</v>
      </c>
      <c r="CA17">
        <v>-0.9656711</v>
      </c>
      <c r="CB17">
        <v>-0.4749911</v>
      </c>
      <c r="CC17">
        <v>0.86009060000000004</v>
      </c>
      <c r="CD17">
        <v>0.58511979999999997</v>
      </c>
      <c r="CE17">
        <v>0.9000399</v>
      </c>
      <c r="CF17">
        <v>1.025568</v>
      </c>
      <c r="CG17">
        <v>2.28054E-2</v>
      </c>
      <c r="CH17">
        <v>-0.70417280000000004</v>
      </c>
      <c r="CI17">
        <v>-1.6632899999999999</v>
      </c>
      <c r="CJ17">
        <v>0.3790733</v>
      </c>
      <c r="CK17">
        <v>2.9176150000000001</v>
      </c>
      <c r="CL17">
        <v>16.844449999999998</v>
      </c>
      <c r="CM17">
        <v>16.25037</v>
      </c>
      <c r="CN17">
        <v>16.936589999999999</v>
      </c>
      <c r="CO17">
        <v>17.278559999999999</v>
      </c>
      <c r="CP17">
        <v>16.720099999999999</v>
      </c>
      <c r="CQ17">
        <v>16.781880000000001</v>
      </c>
      <c r="CR17">
        <v>12.55584</v>
      </c>
      <c r="CS17">
        <v>12.12771</v>
      </c>
      <c r="CT17">
        <v>4.1814039999999997</v>
      </c>
      <c r="CU17">
        <v>1.236486</v>
      </c>
      <c r="CV17">
        <v>2.3825789999999998</v>
      </c>
      <c r="CW17">
        <v>2.2805629999999999</v>
      </c>
      <c r="CX17">
        <v>-0.28386220000000001</v>
      </c>
      <c r="CY17">
        <v>-0.77666659999999998</v>
      </c>
      <c r="CZ17">
        <v>-0.31390380000000001</v>
      </c>
      <c r="DA17">
        <v>1.009587</v>
      </c>
      <c r="DB17">
        <v>0.7328074</v>
      </c>
      <c r="DC17">
        <v>1.048689</v>
      </c>
      <c r="DD17">
        <v>1.1677869999999999</v>
      </c>
      <c r="DE17">
        <v>0.20189750000000001</v>
      </c>
      <c r="DF17">
        <v>-0.49308239999999998</v>
      </c>
      <c r="DG17">
        <v>-1.4281379999999999</v>
      </c>
      <c r="DH17">
        <v>0.65919740000000004</v>
      </c>
      <c r="DI17">
        <v>3.202356</v>
      </c>
      <c r="DJ17">
        <v>17.193770000000001</v>
      </c>
      <c r="DK17">
        <v>16.650950000000002</v>
      </c>
      <c r="DL17">
        <v>17.287489999999998</v>
      </c>
      <c r="DM17">
        <v>17.580680000000001</v>
      </c>
      <c r="DN17">
        <v>16.999770000000002</v>
      </c>
      <c r="DO17">
        <v>17.0626</v>
      </c>
      <c r="DP17">
        <v>12.83606</v>
      </c>
      <c r="DQ17">
        <v>12.40521</v>
      </c>
      <c r="DR17">
        <v>4.4736079999999996</v>
      </c>
      <c r="DS17">
        <v>1.5361210000000001</v>
      </c>
      <c r="DT17">
        <v>2.6905380000000001</v>
      </c>
      <c r="DU17">
        <v>2.597998</v>
      </c>
      <c r="DV17">
        <v>3.8590199999999998E-2</v>
      </c>
      <c r="DW17">
        <v>-0.50377400000000006</v>
      </c>
      <c r="DX17">
        <v>-8.1319500000000003E-2</v>
      </c>
      <c r="DY17">
        <v>1.225436</v>
      </c>
      <c r="DZ17">
        <v>0.94604469999999996</v>
      </c>
      <c r="EA17">
        <v>1.263315</v>
      </c>
      <c r="EB17">
        <v>1.373129</v>
      </c>
      <c r="EC17">
        <v>0.460478</v>
      </c>
      <c r="ED17">
        <v>-0.18830150000000001</v>
      </c>
      <c r="EE17">
        <v>-1.088616</v>
      </c>
      <c r="EF17">
        <v>1.063652</v>
      </c>
      <c r="EG17">
        <v>3.6134770000000001</v>
      </c>
      <c r="EH17">
        <v>17.698129999999999</v>
      </c>
      <c r="EI17">
        <v>17.229320000000001</v>
      </c>
      <c r="EJ17">
        <v>17.794129999999999</v>
      </c>
      <c r="EK17">
        <v>18.01688</v>
      </c>
      <c r="EL17">
        <v>17.403569999999998</v>
      </c>
      <c r="EM17">
        <v>17.46791</v>
      </c>
      <c r="EN17">
        <v>13.24065</v>
      </c>
      <c r="EO17">
        <v>12.80589</v>
      </c>
      <c r="EP17">
        <v>4.895505</v>
      </c>
      <c r="EQ17">
        <v>1.9687479999999999</v>
      </c>
      <c r="ER17">
        <v>3.1351819999999999</v>
      </c>
      <c r="ES17">
        <v>3.0563220000000002</v>
      </c>
      <c r="ET17">
        <v>66.531949999999995</v>
      </c>
      <c r="EU17">
        <v>65.410960000000003</v>
      </c>
      <c r="EV17">
        <v>64.244659999999996</v>
      </c>
      <c r="EW17">
        <v>63.744779999999999</v>
      </c>
      <c r="EX17">
        <v>63.448340000000002</v>
      </c>
      <c r="EY17">
        <v>62.94153</v>
      </c>
      <c r="EZ17">
        <v>62.924770000000002</v>
      </c>
      <c r="FA17">
        <v>64.147819999999996</v>
      </c>
      <c r="FB17">
        <v>66.490319999999997</v>
      </c>
      <c r="FC17">
        <v>70.195099999999996</v>
      </c>
      <c r="FD17">
        <v>73.012969999999996</v>
      </c>
      <c r="FE17">
        <v>75.178640000000001</v>
      </c>
      <c r="FF17">
        <v>77.735029999999995</v>
      </c>
      <c r="FG17">
        <v>80.133080000000007</v>
      </c>
      <c r="FH17">
        <v>81.14246</v>
      </c>
      <c r="FI17">
        <v>80.909270000000006</v>
      </c>
      <c r="FJ17">
        <v>81.748519999999999</v>
      </c>
      <c r="FK17">
        <v>82.428070000000005</v>
      </c>
      <c r="FL17">
        <v>81.320499999999996</v>
      </c>
      <c r="FM17">
        <v>79.467510000000004</v>
      </c>
      <c r="FN17">
        <v>76.254549999999995</v>
      </c>
      <c r="FO17">
        <v>72.608919999999998</v>
      </c>
      <c r="FP17">
        <v>70.484210000000004</v>
      </c>
      <c r="FQ17">
        <v>68.944149999999993</v>
      </c>
      <c r="FR17">
        <v>1</v>
      </c>
      <c r="FT17" s="44"/>
    </row>
    <row r="18" spans="1:176" x14ac:dyDescent="0.2">
      <c r="A18" t="s">
        <v>1</v>
      </c>
      <c r="B18" t="s">
        <v>204</v>
      </c>
      <c r="C18" s="70">
        <v>41834</v>
      </c>
      <c r="D18">
        <v>0</v>
      </c>
      <c r="E18" s="70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 s="61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  <c r="DG18">
        <v>0</v>
      </c>
      <c r="DH18">
        <v>0</v>
      </c>
      <c r="DI18">
        <v>0</v>
      </c>
      <c r="DJ18">
        <v>0</v>
      </c>
      <c r="DK18">
        <v>0</v>
      </c>
      <c r="DL18">
        <v>0</v>
      </c>
      <c r="DM18">
        <v>0</v>
      </c>
      <c r="DN18">
        <v>0</v>
      </c>
      <c r="DO18">
        <v>0</v>
      </c>
      <c r="DP18">
        <v>0</v>
      </c>
      <c r="DQ18">
        <v>0</v>
      </c>
      <c r="DR18">
        <v>0</v>
      </c>
      <c r="DS18">
        <v>0</v>
      </c>
      <c r="DT18">
        <v>0</v>
      </c>
      <c r="DU18">
        <v>0</v>
      </c>
      <c r="DV18">
        <v>0</v>
      </c>
      <c r="DW18">
        <v>0</v>
      </c>
      <c r="DX18">
        <v>0</v>
      </c>
      <c r="DY18">
        <v>0</v>
      </c>
      <c r="DZ18">
        <v>0</v>
      </c>
      <c r="EA18">
        <v>0</v>
      </c>
      <c r="EB18">
        <v>0</v>
      </c>
      <c r="EC18">
        <v>0</v>
      </c>
      <c r="ED18">
        <v>0</v>
      </c>
      <c r="EE18">
        <v>0</v>
      </c>
      <c r="EF18">
        <v>0</v>
      </c>
      <c r="EG18">
        <v>0</v>
      </c>
      <c r="EH18">
        <v>0</v>
      </c>
      <c r="EI18">
        <v>0</v>
      </c>
      <c r="EJ18">
        <v>0</v>
      </c>
      <c r="EK18">
        <v>0</v>
      </c>
      <c r="EL18">
        <v>0</v>
      </c>
      <c r="EM18">
        <v>0</v>
      </c>
      <c r="EN18">
        <v>0</v>
      </c>
      <c r="EO18">
        <v>0</v>
      </c>
      <c r="EP18">
        <v>0</v>
      </c>
      <c r="EQ18">
        <v>0</v>
      </c>
      <c r="ER18">
        <v>0</v>
      </c>
      <c r="ES18">
        <v>0</v>
      </c>
      <c r="ET18">
        <v>0</v>
      </c>
      <c r="EU18">
        <v>0</v>
      </c>
      <c r="EV18">
        <v>0</v>
      </c>
      <c r="EW18">
        <v>0</v>
      </c>
      <c r="EX18">
        <v>0</v>
      </c>
      <c r="EY18">
        <v>0</v>
      </c>
      <c r="EZ18">
        <v>0</v>
      </c>
      <c r="FA18">
        <v>0</v>
      </c>
      <c r="FB18">
        <v>0</v>
      </c>
      <c r="FC18">
        <v>0</v>
      </c>
      <c r="FD18">
        <v>0</v>
      </c>
      <c r="FE18">
        <v>0</v>
      </c>
      <c r="FF18">
        <v>0</v>
      </c>
      <c r="FG18">
        <v>0</v>
      </c>
      <c r="FH18">
        <v>0</v>
      </c>
      <c r="FI18">
        <v>0</v>
      </c>
      <c r="FJ18">
        <v>0</v>
      </c>
      <c r="FK18">
        <v>0</v>
      </c>
      <c r="FL18">
        <v>0</v>
      </c>
      <c r="FM18">
        <v>0</v>
      </c>
      <c r="FN18">
        <v>0</v>
      </c>
      <c r="FO18">
        <v>0</v>
      </c>
      <c r="FP18">
        <v>0</v>
      </c>
      <c r="FQ18">
        <v>0</v>
      </c>
      <c r="FR18">
        <v>0</v>
      </c>
      <c r="FT18" s="44"/>
    </row>
    <row r="19" spans="1:176" x14ac:dyDescent="0.2">
      <c r="A19" t="s">
        <v>1</v>
      </c>
      <c r="B19" t="s">
        <v>204</v>
      </c>
      <c r="C19" s="70">
        <v>41848</v>
      </c>
      <c r="D19">
        <v>82</v>
      </c>
      <c r="E19" s="70">
        <v>673</v>
      </c>
      <c r="F19">
        <v>522.95100000000002</v>
      </c>
      <c r="G19">
        <v>518.50009999999997</v>
      </c>
      <c r="H19">
        <v>520.57680000000005</v>
      </c>
      <c r="I19">
        <v>524.45079999999996</v>
      </c>
      <c r="J19">
        <v>531.8383</v>
      </c>
      <c r="K19">
        <v>556.13319999999999</v>
      </c>
      <c r="L19">
        <v>587.19280000000003</v>
      </c>
      <c r="M19">
        <v>611.26289999999995</v>
      </c>
      <c r="N19">
        <v>629.61969999999997</v>
      </c>
      <c r="O19">
        <v>647.61670000000004</v>
      </c>
      <c r="P19">
        <v>657.52980000000002</v>
      </c>
      <c r="Q19">
        <v>668.45860000000005</v>
      </c>
      <c r="R19">
        <v>667.09659999999997</v>
      </c>
      <c r="S19">
        <v>677.6943</v>
      </c>
      <c r="T19">
        <v>679.63940000000002</v>
      </c>
      <c r="U19">
        <v>665.73069999999996</v>
      </c>
      <c r="V19">
        <v>651.79660000000001</v>
      </c>
      <c r="W19">
        <v>635.83550000000002</v>
      </c>
      <c r="X19">
        <v>624.52509999999995</v>
      </c>
      <c r="Y19">
        <v>615.85500000000002</v>
      </c>
      <c r="Z19">
        <v>611.14229999999998</v>
      </c>
      <c r="AA19">
        <v>602.40020000000004</v>
      </c>
      <c r="AB19">
        <v>587.43939999999998</v>
      </c>
      <c r="AC19">
        <v>576.99599999999998</v>
      </c>
      <c r="AD19">
        <v>0.43382150000000003</v>
      </c>
      <c r="AE19">
        <v>-0.1747727</v>
      </c>
      <c r="AF19">
        <v>-1.089995</v>
      </c>
      <c r="AG19">
        <v>-1.076651</v>
      </c>
      <c r="AH19">
        <v>-1.5460750000000001</v>
      </c>
      <c r="AI19">
        <v>-2.3594460000000002</v>
      </c>
      <c r="AJ19">
        <v>-2.3828149999999999</v>
      </c>
      <c r="AK19">
        <v>-9.1632400000000003E-2</v>
      </c>
      <c r="AL19">
        <v>-0.83732859999999998</v>
      </c>
      <c r="AM19">
        <v>-3.7428940000000002</v>
      </c>
      <c r="AN19">
        <v>-1.1702140000000001</v>
      </c>
      <c r="AO19">
        <v>6.5366960000000001</v>
      </c>
      <c r="AP19">
        <v>35.05209</v>
      </c>
      <c r="AQ19">
        <v>33.438839999999999</v>
      </c>
      <c r="AR19">
        <v>29.346440000000001</v>
      </c>
      <c r="AS19">
        <v>27.242940000000001</v>
      </c>
      <c r="AT19">
        <v>26.409739999999999</v>
      </c>
      <c r="AU19">
        <v>25.01728</v>
      </c>
      <c r="AV19">
        <v>24.72927</v>
      </c>
      <c r="AW19">
        <v>22.116720000000001</v>
      </c>
      <c r="AX19">
        <v>14.22485</v>
      </c>
      <c r="AY19">
        <v>2.1359119999999998</v>
      </c>
      <c r="AZ19">
        <v>2.4800409999999999</v>
      </c>
      <c r="BA19">
        <v>1.11138</v>
      </c>
      <c r="BB19">
        <v>1.258648</v>
      </c>
      <c r="BC19">
        <v>0.41947509999999999</v>
      </c>
      <c r="BD19">
        <v>-0.57105399999999995</v>
      </c>
      <c r="BE19">
        <v>-0.56364519999999996</v>
      </c>
      <c r="BF19">
        <v>-1.105386</v>
      </c>
      <c r="BG19">
        <v>-1.8764970000000001</v>
      </c>
      <c r="BH19">
        <v>-1.8742209999999999</v>
      </c>
      <c r="BI19">
        <v>0.5071502</v>
      </c>
      <c r="BJ19">
        <v>-0.21297430000000001</v>
      </c>
      <c r="BK19">
        <v>-3.136863</v>
      </c>
      <c r="BL19">
        <v>-0.51541159999999997</v>
      </c>
      <c r="BM19">
        <v>7.2396570000000002</v>
      </c>
      <c r="BN19">
        <v>35.908749999999998</v>
      </c>
      <c r="BO19">
        <v>34.362589999999997</v>
      </c>
      <c r="BP19">
        <v>30.30817</v>
      </c>
      <c r="BQ19">
        <v>28.19633</v>
      </c>
      <c r="BR19">
        <v>27.35304</v>
      </c>
      <c r="BS19">
        <v>26.09122</v>
      </c>
      <c r="BT19">
        <v>25.782969999999999</v>
      </c>
      <c r="BU19">
        <v>23.106349999999999</v>
      </c>
      <c r="BV19">
        <v>15.27603</v>
      </c>
      <c r="BW19">
        <v>3.2051820000000002</v>
      </c>
      <c r="BX19">
        <v>3.5858850000000002</v>
      </c>
      <c r="BY19">
        <v>2.1996250000000002</v>
      </c>
      <c r="BZ19">
        <v>1.82992</v>
      </c>
      <c r="CA19">
        <v>0.83104940000000005</v>
      </c>
      <c r="CB19">
        <v>-0.21163709999999999</v>
      </c>
      <c r="CC19">
        <v>-0.208339</v>
      </c>
      <c r="CD19">
        <v>-0.80016620000000005</v>
      </c>
      <c r="CE19">
        <v>-1.542008</v>
      </c>
      <c r="CF19">
        <v>-1.5219689999999999</v>
      </c>
      <c r="CG19">
        <v>0.92186509999999999</v>
      </c>
      <c r="CH19">
        <v>0.21945149999999999</v>
      </c>
      <c r="CI19">
        <v>-2.7171270000000001</v>
      </c>
      <c r="CJ19">
        <v>-6.18977E-2</v>
      </c>
      <c r="CK19">
        <v>7.7265259999999998</v>
      </c>
      <c r="CL19">
        <v>36.50206</v>
      </c>
      <c r="CM19">
        <v>35.002369999999999</v>
      </c>
      <c r="CN19">
        <v>30.974270000000001</v>
      </c>
      <c r="CO19">
        <v>28.856649999999998</v>
      </c>
      <c r="CP19">
        <v>28.00637</v>
      </c>
      <c r="CQ19">
        <v>26.835039999999999</v>
      </c>
      <c r="CR19">
        <v>26.51276</v>
      </c>
      <c r="CS19">
        <v>23.79177</v>
      </c>
      <c r="CT19">
        <v>16.004069999999999</v>
      </c>
      <c r="CU19">
        <v>3.9457550000000001</v>
      </c>
      <c r="CV19">
        <v>4.3517900000000003</v>
      </c>
      <c r="CW19">
        <v>2.9533390000000002</v>
      </c>
      <c r="CX19">
        <v>2.401192</v>
      </c>
      <c r="CY19">
        <v>1.242624</v>
      </c>
      <c r="CZ19">
        <v>0.14777979999999999</v>
      </c>
      <c r="DA19">
        <v>0.1469673</v>
      </c>
      <c r="DB19">
        <v>-0.49494630000000001</v>
      </c>
      <c r="DC19">
        <v>-1.207519</v>
      </c>
      <c r="DD19">
        <v>-1.169718</v>
      </c>
      <c r="DE19">
        <v>1.3365800000000001</v>
      </c>
      <c r="DF19">
        <v>0.65187729999999999</v>
      </c>
      <c r="DG19">
        <v>-2.2973910000000002</v>
      </c>
      <c r="DH19">
        <v>0.39161620000000003</v>
      </c>
      <c r="DI19">
        <v>8.2133939999999992</v>
      </c>
      <c r="DJ19">
        <v>37.095379999999999</v>
      </c>
      <c r="DK19">
        <v>35.642150000000001</v>
      </c>
      <c r="DL19">
        <v>31.640360000000001</v>
      </c>
      <c r="DM19">
        <v>29.516970000000001</v>
      </c>
      <c r="DN19">
        <v>28.659690000000001</v>
      </c>
      <c r="DO19">
        <v>27.578849999999999</v>
      </c>
      <c r="DP19">
        <v>27.242550000000001</v>
      </c>
      <c r="DQ19">
        <v>24.47719</v>
      </c>
      <c r="DR19">
        <v>16.732119999999998</v>
      </c>
      <c r="DS19">
        <v>4.6863279999999996</v>
      </c>
      <c r="DT19">
        <v>5.1176940000000002</v>
      </c>
      <c r="DU19">
        <v>3.7070539999999998</v>
      </c>
      <c r="DV19">
        <v>3.226019</v>
      </c>
      <c r="DW19">
        <v>1.8368720000000001</v>
      </c>
      <c r="DX19">
        <v>0.66672070000000005</v>
      </c>
      <c r="DY19">
        <v>0.65997309999999998</v>
      </c>
      <c r="DZ19">
        <v>-5.4257199999999998E-2</v>
      </c>
      <c r="EA19">
        <v>-0.72456960000000004</v>
      </c>
      <c r="EB19">
        <v>-0.66112360000000003</v>
      </c>
      <c r="EC19">
        <v>1.9353629999999999</v>
      </c>
      <c r="ED19">
        <v>1.276232</v>
      </c>
      <c r="EE19">
        <v>-1.6913590000000001</v>
      </c>
      <c r="EF19">
        <v>1.0464180000000001</v>
      </c>
      <c r="EG19">
        <v>8.9163549999999994</v>
      </c>
      <c r="EH19">
        <v>37.952030000000001</v>
      </c>
      <c r="EI19">
        <v>36.565899999999999</v>
      </c>
      <c r="EJ19">
        <v>32.602089999999997</v>
      </c>
      <c r="EK19">
        <v>30.470369999999999</v>
      </c>
      <c r="EL19">
        <v>29.603000000000002</v>
      </c>
      <c r="EM19">
        <v>28.65279</v>
      </c>
      <c r="EN19">
        <v>28.29626</v>
      </c>
      <c r="EO19">
        <v>25.466819999999998</v>
      </c>
      <c r="EP19">
        <v>17.783300000000001</v>
      </c>
      <c r="EQ19">
        <v>5.7555990000000001</v>
      </c>
      <c r="ER19">
        <v>6.2235389999999997</v>
      </c>
      <c r="ES19">
        <v>4.795299</v>
      </c>
      <c r="ET19">
        <v>69.936229999999995</v>
      </c>
      <c r="EU19">
        <v>69.016050000000007</v>
      </c>
      <c r="EV19">
        <v>68.075969999999998</v>
      </c>
      <c r="EW19">
        <v>66.911180000000002</v>
      </c>
      <c r="EX19">
        <v>66.160089999999997</v>
      </c>
      <c r="EY19">
        <v>65.88964</v>
      </c>
      <c r="EZ19">
        <v>65.649929999999998</v>
      </c>
      <c r="FA19">
        <v>66.421880000000002</v>
      </c>
      <c r="FB19">
        <v>69.092119999999994</v>
      </c>
      <c r="FC19">
        <v>72.081720000000004</v>
      </c>
      <c r="FD19">
        <v>75.34496</v>
      </c>
      <c r="FE19">
        <v>78.802700000000002</v>
      </c>
      <c r="FF19">
        <v>81.565299999999993</v>
      </c>
      <c r="FG19">
        <v>83.481120000000004</v>
      </c>
      <c r="FH19">
        <v>84.102779999999996</v>
      </c>
      <c r="FI19">
        <v>84.209429999999998</v>
      </c>
      <c r="FJ19">
        <v>83.338830000000002</v>
      </c>
      <c r="FK19">
        <v>82.821910000000003</v>
      </c>
      <c r="FL19">
        <v>81.301559999999995</v>
      </c>
      <c r="FM19">
        <v>78.512559999999993</v>
      </c>
      <c r="FN19">
        <v>75.730149999999995</v>
      </c>
      <c r="FO19">
        <v>73.824489999999997</v>
      </c>
      <c r="FP19">
        <v>72.591229999999996</v>
      </c>
      <c r="FQ19">
        <v>71.346500000000006</v>
      </c>
      <c r="FR19">
        <v>1</v>
      </c>
      <c r="FT19" s="44"/>
    </row>
    <row r="20" spans="1:176" x14ac:dyDescent="0.2">
      <c r="A20" t="s">
        <v>1</v>
      </c>
      <c r="B20" t="s">
        <v>204</v>
      </c>
      <c r="C20" s="70">
        <v>41849</v>
      </c>
      <c r="D20">
        <v>73</v>
      </c>
      <c r="E20" s="70">
        <v>672</v>
      </c>
      <c r="F20">
        <v>569.41499999999996</v>
      </c>
      <c r="G20">
        <v>557.5625</v>
      </c>
      <c r="H20">
        <v>550.46529999999996</v>
      </c>
      <c r="I20">
        <v>548.0684</v>
      </c>
      <c r="J20">
        <v>560.43320000000006</v>
      </c>
      <c r="K20">
        <v>585.44899999999996</v>
      </c>
      <c r="L20">
        <v>617.22069999999997</v>
      </c>
      <c r="M20">
        <v>634.37649999999996</v>
      </c>
      <c r="N20">
        <v>643.8587</v>
      </c>
      <c r="O20">
        <v>661.74959999999999</v>
      </c>
      <c r="P20">
        <v>672.85680000000002</v>
      </c>
      <c r="Q20">
        <v>679.03610000000003</v>
      </c>
      <c r="R20">
        <v>673.94730000000004</v>
      </c>
      <c r="S20">
        <v>678.52329999999995</v>
      </c>
      <c r="T20">
        <v>671.57219999999995</v>
      </c>
      <c r="U20">
        <v>654.92010000000005</v>
      </c>
      <c r="V20">
        <v>648.68230000000005</v>
      </c>
      <c r="W20">
        <v>635.55809999999997</v>
      </c>
      <c r="X20">
        <v>624.36630000000002</v>
      </c>
      <c r="Y20">
        <v>614.07560000000001</v>
      </c>
      <c r="Z20">
        <v>612.52800000000002</v>
      </c>
      <c r="AA20">
        <v>609.65689999999995</v>
      </c>
      <c r="AB20">
        <v>599.4556</v>
      </c>
      <c r="AC20">
        <v>585.67849999999999</v>
      </c>
      <c r="AD20">
        <v>4.7235940000000003</v>
      </c>
      <c r="AE20">
        <v>2.392935</v>
      </c>
      <c r="AF20">
        <v>1.670539</v>
      </c>
      <c r="AG20">
        <v>1.6444859999999999</v>
      </c>
      <c r="AH20">
        <v>7.0897299999999996E-2</v>
      </c>
      <c r="AI20">
        <v>-2.7478440000000002</v>
      </c>
      <c r="AJ20">
        <v>-3.7257549999999999</v>
      </c>
      <c r="AK20">
        <v>-3.623821</v>
      </c>
      <c r="AL20">
        <v>-2.191122</v>
      </c>
      <c r="AM20">
        <v>-2.917964</v>
      </c>
      <c r="AN20">
        <v>-1.769218</v>
      </c>
      <c r="AO20">
        <v>5.7115859999999996</v>
      </c>
      <c r="AP20">
        <v>24.188379999999999</v>
      </c>
      <c r="AQ20">
        <v>25.879270000000002</v>
      </c>
      <c r="AR20">
        <v>25.663350000000001</v>
      </c>
      <c r="AS20">
        <v>25.97081</v>
      </c>
      <c r="AT20">
        <v>22.2224</v>
      </c>
      <c r="AU20">
        <v>17.641749999999998</v>
      </c>
      <c r="AV20">
        <v>15.933339999999999</v>
      </c>
      <c r="AW20">
        <v>16.17069</v>
      </c>
      <c r="AX20">
        <v>11.011200000000001</v>
      </c>
      <c r="AY20">
        <v>9.5549280000000003</v>
      </c>
      <c r="AZ20">
        <v>9.164968</v>
      </c>
      <c r="BA20">
        <v>8.5634800000000002</v>
      </c>
      <c r="BB20">
        <v>5.1211250000000001</v>
      </c>
      <c r="BC20">
        <v>2.7733469999999998</v>
      </c>
      <c r="BD20">
        <v>1.930364</v>
      </c>
      <c r="BE20">
        <v>1.8636459999999999</v>
      </c>
      <c r="BF20">
        <v>0.32546710000000001</v>
      </c>
      <c r="BG20">
        <v>-2.4671970000000001</v>
      </c>
      <c r="BH20">
        <v>-3.4381599999999999</v>
      </c>
      <c r="BI20">
        <v>-3.3189929999999999</v>
      </c>
      <c r="BJ20">
        <v>-1.9278820000000001</v>
      </c>
      <c r="BK20">
        <v>-2.6327410000000002</v>
      </c>
      <c r="BL20">
        <v>-1.4450160000000001</v>
      </c>
      <c r="BM20">
        <v>6.0413680000000003</v>
      </c>
      <c r="BN20">
        <v>24.614640000000001</v>
      </c>
      <c r="BO20">
        <v>26.230219999999999</v>
      </c>
      <c r="BP20">
        <v>26.019629999999999</v>
      </c>
      <c r="BQ20">
        <v>26.330480000000001</v>
      </c>
      <c r="BR20">
        <v>22.556100000000001</v>
      </c>
      <c r="BS20">
        <v>17.987130000000001</v>
      </c>
      <c r="BT20">
        <v>16.28471</v>
      </c>
      <c r="BU20">
        <v>16.517890000000001</v>
      </c>
      <c r="BV20">
        <v>11.395239999999999</v>
      </c>
      <c r="BW20">
        <v>9.9544479999999993</v>
      </c>
      <c r="BX20">
        <v>9.5107370000000007</v>
      </c>
      <c r="BY20">
        <v>8.9094280000000001</v>
      </c>
      <c r="BZ20">
        <v>5.3964540000000003</v>
      </c>
      <c r="CA20">
        <v>3.0368200000000001</v>
      </c>
      <c r="CB20">
        <v>2.1103179999999999</v>
      </c>
      <c r="CC20">
        <v>2.0154359999999998</v>
      </c>
      <c r="CD20">
        <v>0.50178129999999999</v>
      </c>
      <c r="CE20">
        <v>-2.272821</v>
      </c>
      <c r="CF20">
        <v>-3.238972</v>
      </c>
      <c r="CG20">
        <v>-3.1078700000000001</v>
      </c>
      <c r="CH20">
        <v>-1.7455620000000001</v>
      </c>
      <c r="CI20">
        <v>-2.4351959999999999</v>
      </c>
      <c r="CJ20">
        <v>-1.220475</v>
      </c>
      <c r="CK20">
        <v>6.269774</v>
      </c>
      <c r="CL20">
        <v>24.909859999999998</v>
      </c>
      <c r="CM20">
        <v>26.473299999999998</v>
      </c>
      <c r="CN20">
        <v>26.266390000000001</v>
      </c>
      <c r="CO20">
        <v>26.57958</v>
      </c>
      <c r="CP20">
        <v>22.787220000000001</v>
      </c>
      <c r="CQ20">
        <v>18.226330000000001</v>
      </c>
      <c r="CR20">
        <v>16.52806</v>
      </c>
      <c r="CS20">
        <v>16.75836</v>
      </c>
      <c r="CT20">
        <v>11.66122</v>
      </c>
      <c r="CU20">
        <v>10.23115</v>
      </c>
      <c r="CV20">
        <v>9.750216</v>
      </c>
      <c r="CW20">
        <v>9.1490290000000005</v>
      </c>
      <c r="CX20">
        <v>5.6717820000000003</v>
      </c>
      <c r="CY20">
        <v>3.3002919999999998</v>
      </c>
      <c r="CZ20">
        <v>2.2902719999999999</v>
      </c>
      <c r="DA20">
        <v>2.1672259999999999</v>
      </c>
      <c r="DB20">
        <v>0.67809549999999996</v>
      </c>
      <c r="DC20">
        <v>-2.078446</v>
      </c>
      <c r="DD20">
        <v>-3.039784</v>
      </c>
      <c r="DE20">
        <v>-2.8967480000000001</v>
      </c>
      <c r="DF20">
        <v>-1.5632429999999999</v>
      </c>
      <c r="DG20">
        <v>-2.2376520000000002</v>
      </c>
      <c r="DH20">
        <v>-0.99593339999999997</v>
      </c>
      <c r="DI20">
        <v>6.4981799999999996</v>
      </c>
      <c r="DJ20">
        <v>25.205089999999998</v>
      </c>
      <c r="DK20">
        <v>26.716370000000001</v>
      </c>
      <c r="DL20">
        <v>26.51315</v>
      </c>
      <c r="DM20">
        <v>26.828679999999999</v>
      </c>
      <c r="DN20">
        <v>23.018339999999998</v>
      </c>
      <c r="DO20">
        <v>18.465530000000001</v>
      </c>
      <c r="DP20">
        <v>16.771419999999999</v>
      </c>
      <c r="DQ20">
        <v>16.998830000000002</v>
      </c>
      <c r="DR20">
        <v>11.927210000000001</v>
      </c>
      <c r="DS20">
        <v>10.507860000000001</v>
      </c>
      <c r="DT20">
        <v>9.9896940000000001</v>
      </c>
      <c r="DU20">
        <v>9.3886299999999991</v>
      </c>
      <c r="DV20">
        <v>6.0693140000000003</v>
      </c>
      <c r="DW20">
        <v>3.6807050000000001</v>
      </c>
      <c r="DX20">
        <v>2.5500970000000001</v>
      </c>
      <c r="DY20">
        <v>2.3863850000000002</v>
      </c>
      <c r="DZ20">
        <v>0.93266530000000003</v>
      </c>
      <c r="EA20">
        <v>-1.7977989999999999</v>
      </c>
      <c r="EB20">
        <v>-2.752189</v>
      </c>
      <c r="EC20">
        <v>-2.59192</v>
      </c>
      <c r="ED20">
        <v>-1.300003</v>
      </c>
      <c r="EE20">
        <v>-1.952429</v>
      </c>
      <c r="EF20">
        <v>-0.67173139999999998</v>
      </c>
      <c r="EG20">
        <v>6.8279620000000003</v>
      </c>
      <c r="EH20">
        <v>25.631340000000002</v>
      </c>
      <c r="EI20">
        <v>27.067329999999998</v>
      </c>
      <c r="EJ20">
        <v>26.869420000000002</v>
      </c>
      <c r="EK20">
        <v>27.18834</v>
      </c>
      <c r="EL20">
        <v>23.352039999999999</v>
      </c>
      <c r="EM20">
        <v>18.8109</v>
      </c>
      <c r="EN20">
        <v>17.122789999999998</v>
      </c>
      <c r="EO20">
        <v>17.346029999999999</v>
      </c>
      <c r="EP20">
        <v>12.311249999999999</v>
      </c>
      <c r="EQ20">
        <v>10.90738</v>
      </c>
      <c r="ER20">
        <v>10.335459999999999</v>
      </c>
      <c r="ES20">
        <v>9.7345769999999998</v>
      </c>
      <c r="ET20">
        <v>70.542400000000001</v>
      </c>
      <c r="EU20">
        <v>69.557760000000002</v>
      </c>
      <c r="EV20">
        <v>68.91328</v>
      </c>
      <c r="EW20">
        <v>68.260059999999996</v>
      </c>
      <c r="EX20">
        <v>67.087739999999997</v>
      </c>
      <c r="EY20">
        <v>66.117009999999993</v>
      </c>
      <c r="EZ20">
        <v>65.651570000000007</v>
      </c>
      <c r="FA20">
        <v>66.769630000000006</v>
      </c>
      <c r="FB20">
        <v>69.123530000000002</v>
      </c>
      <c r="FC20">
        <v>72.614720000000005</v>
      </c>
      <c r="FD20">
        <v>76.803960000000004</v>
      </c>
      <c r="FE20">
        <v>80.300070000000005</v>
      </c>
      <c r="FF20">
        <v>82.615520000000004</v>
      </c>
      <c r="FG20">
        <v>84.838830000000002</v>
      </c>
      <c r="FH20">
        <v>86.31747</v>
      </c>
      <c r="FI20">
        <v>87.658209999999997</v>
      </c>
      <c r="FJ20">
        <v>87.90804</v>
      </c>
      <c r="FK20">
        <v>87.548289999999994</v>
      </c>
      <c r="FL20">
        <v>85.550579999999997</v>
      </c>
      <c r="FM20">
        <v>82.155609999999996</v>
      </c>
      <c r="FN20">
        <v>78.623379999999997</v>
      </c>
      <c r="FO20">
        <v>75.816659999999999</v>
      </c>
      <c r="FP20">
        <v>73.848730000000003</v>
      </c>
      <c r="FQ20">
        <v>72.524199999999993</v>
      </c>
      <c r="FR20">
        <v>1</v>
      </c>
      <c r="FT20" s="44"/>
    </row>
    <row r="21" spans="1:176" x14ac:dyDescent="0.2">
      <c r="A21" t="s">
        <v>1</v>
      </c>
      <c r="B21" t="s">
        <v>204</v>
      </c>
      <c r="C21" s="70">
        <v>41850</v>
      </c>
      <c r="D21">
        <v>75</v>
      </c>
      <c r="E21" s="70">
        <v>672</v>
      </c>
      <c r="F21">
        <v>579.89509999999996</v>
      </c>
      <c r="G21">
        <v>566.4452</v>
      </c>
      <c r="H21">
        <v>554.8691</v>
      </c>
      <c r="I21">
        <v>552.57920000000001</v>
      </c>
      <c r="J21">
        <v>560.90309999999999</v>
      </c>
      <c r="K21">
        <v>578.35019999999997</v>
      </c>
      <c r="L21">
        <v>607.98739999999998</v>
      </c>
      <c r="M21">
        <v>626.08010000000002</v>
      </c>
      <c r="N21">
        <v>644.35040000000004</v>
      </c>
      <c r="O21">
        <v>656.0598</v>
      </c>
      <c r="P21">
        <v>668.35490000000004</v>
      </c>
      <c r="Q21">
        <v>678.07270000000005</v>
      </c>
      <c r="R21">
        <v>674.57820000000004</v>
      </c>
      <c r="S21">
        <v>680.64020000000005</v>
      </c>
      <c r="T21">
        <v>679.66020000000003</v>
      </c>
      <c r="U21">
        <v>673.01670000000001</v>
      </c>
      <c r="V21">
        <v>667.25289999999995</v>
      </c>
      <c r="W21">
        <v>654.29359999999997</v>
      </c>
      <c r="X21">
        <v>641.16309999999999</v>
      </c>
      <c r="Y21">
        <v>630.15449999999998</v>
      </c>
      <c r="Z21">
        <v>627.55169999999998</v>
      </c>
      <c r="AA21">
        <v>620.60889999999995</v>
      </c>
      <c r="AB21">
        <v>603.90070000000003</v>
      </c>
      <c r="AC21">
        <v>591.32429999999999</v>
      </c>
      <c r="AD21">
        <v>5.1620689999999998</v>
      </c>
      <c r="AE21">
        <v>-0.89207829999999999</v>
      </c>
      <c r="AF21">
        <v>-1.353923</v>
      </c>
      <c r="AG21">
        <v>-0.21430389999999999</v>
      </c>
      <c r="AH21">
        <v>-1.27495</v>
      </c>
      <c r="AI21">
        <v>-2.275423</v>
      </c>
      <c r="AJ21">
        <v>-1.2898829999999999</v>
      </c>
      <c r="AK21">
        <v>-2.0793620000000002</v>
      </c>
      <c r="AL21">
        <v>-0.86183460000000001</v>
      </c>
      <c r="AM21">
        <v>-0.68446459999999998</v>
      </c>
      <c r="AN21">
        <v>-0.27575899999999998</v>
      </c>
      <c r="AO21">
        <v>7.2782590000000003</v>
      </c>
      <c r="AP21">
        <v>21.225709999999999</v>
      </c>
      <c r="AQ21">
        <v>21.71039</v>
      </c>
      <c r="AR21">
        <v>20.511590000000002</v>
      </c>
      <c r="AS21">
        <v>25.642399999999999</v>
      </c>
      <c r="AT21">
        <v>24.543410000000002</v>
      </c>
      <c r="AU21">
        <v>22.732530000000001</v>
      </c>
      <c r="AV21">
        <v>22.93168</v>
      </c>
      <c r="AW21">
        <v>22.83231</v>
      </c>
      <c r="AX21">
        <v>12.25066</v>
      </c>
      <c r="AY21">
        <v>4.956658</v>
      </c>
      <c r="AZ21">
        <v>2.4335239999999998</v>
      </c>
      <c r="BA21">
        <v>3.2001580000000001</v>
      </c>
      <c r="BB21">
        <v>5.8404769999999999</v>
      </c>
      <c r="BC21">
        <v>-0.32346140000000001</v>
      </c>
      <c r="BD21">
        <v>-0.86856290000000003</v>
      </c>
      <c r="BE21">
        <v>0.17511550000000001</v>
      </c>
      <c r="BF21">
        <v>-0.88819899999999996</v>
      </c>
      <c r="BG21">
        <v>-1.828308</v>
      </c>
      <c r="BH21">
        <v>-0.87217630000000002</v>
      </c>
      <c r="BI21">
        <v>-1.5996509999999999</v>
      </c>
      <c r="BJ21">
        <v>-0.40474329999999997</v>
      </c>
      <c r="BK21">
        <v>-0.22126390000000001</v>
      </c>
      <c r="BL21">
        <v>0.2202006</v>
      </c>
      <c r="BM21">
        <v>7.8039759999999996</v>
      </c>
      <c r="BN21">
        <v>21.832840000000001</v>
      </c>
      <c r="BO21">
        <v>22.366530000000001</v>
      </c>
      <c r="BP21">
        <v>21.172470000000001</v>
      </c>
      <c r="BQ21">
        <v>26.3263</v>
      </c>
      <c r="BR21">
        <v>25.23536</v>
      </c>
      <c r="BS21">
        <v>23.478819999999999</v>
      </c>
      <c r="BT21">
        <v>23.704809999999998</v>
      </c>
      <c r="BU21">
        <v>23.583580000000001</v>
      </c>
      <c r="BV21">
        <v>12.99119</v>
      </c>
      <c r="BW21">
        <v>5.6885880000000002</v>
      </c>
      <c r="BX21">
        <v>3.2256879999999999</v>
      </c>
      <c r="BY21">
        <v>4.0487390000000003</v>
      </c>
      <c r="BZ21">
        <v>6.3103400000000001</v>
      </c>
      <c r="CA21">
        <v>7.0361000000000007E-2</v>
      </c>
      <c r="CB21">
        <v>-0.53240379999999998</v>
      </c>
      <c r="CC21">
        <v>0.4448262</v>
      </c>
      <c r="CD21">
        <v>-0.62033640000000001</v>
      </c>
      <c r="CE21">
        <v>-1.5186360000000001</v>
      </c>
      <c r="CF21">
        <v>-0.58287389999999994</v>
      </c>
      <c r="CG21">
        <v>-1.267404</v>
      </c>
      <c r="CH21">
        <v>-8.8163199999999997E-2</v>
      </c>
      <c r="CI21">
        <v>9.9547499999999997E-2</v>
      </c>
      <c r="CJ21">
        <v>0.56370070000000005</v>
      </c>
      <c r="CK21">
        <v>8.1680860000000006</v>
      </c>
      <c r="CL21">
        <v>22.253340000000001</v>
      </c>
      <c r="CM21">
        <v>22.820969999999999</v>
      </c>
      <c r="CN21">
        <v>21.630189999999999</v>
      </c>
      <c r="CO21">
        <v>26.799969999999998</v>
      </c>
      <c r="CP21">
        <v>25.714600000000001</v>
      </c>
      <c r="CQ21">
        <v>23.99569</v>
      </c>
      <c r="CR21">
        <v>24.240279999999998</v>
      </c>
      <c r="CS21">
        <v>24.103909999999999</v>
      </c>
      <c r="CT21">
        <v>13.50408</v>
      </c>
      <c r="CU21">
        <v>6.1955200000000001</v>
      </c>
      <c r="CV21">
        <v>3.7743380000000002</v>
      </c>
      <c r="CW21">
        <v>4.6364650000000003</v>
      </c>
      <c r="CX21">
        <v>6.7802030000000002</v>
      </c>
      <c r="CY21">
        <v>0.46418330000000002</v>
      </c>
      <c r="CZ21">
        <v>-0.19624459999999999</v>
      </c>
      <c r="DA21">
        <v>0.71453679999999997</v>
      </c>
      <c r="DB21">
        <v>-0.3524738</v>
      </c>
      <c r="DC21">
        <v>-1.2089650000000001</v>
      </c>
      <c r="DD21">
        <v>-0.29357159999999999</v>
      </c>
      <c r="DE21">
        <v>-0.93515729999999997</v>
      </c>
      <c r="DF21">
        <v>0.22841690000000001</v>
      </c>
      <c r="DG21">
        <v>0.42035879999999998</v>
      </c>
      <c r="DH21">
        <v>0.90720080000000003</v>
      </c>
      <c r="DI21">
        <v>8.5321960000000008</v>
      </c>
      <c r="DJ21">
        <v>22.673829999999999</v>
      </c>
      <c r="DK21">
        <v>23.275400000000001</v>
      </c>
      <c r="DL21">
        <v>22.087910000000001</v>
      </c>
      <c r="DM21">
        <v>27.27364</v>
      </c>
      <c r="DN21">
        <v>26.193840000000002</v>
      </c>
      <c r="DO21">
        <v>24.51257</v>
      </c>
      <c r="DP21">
        <v>24.775749999999999</v>
      </c>
      <c r="DQ21">
        <v>24.62424</v>
      </c>
      <c r="DR21">
        <v>14.016970000000001</v>
      </c>
      <c r="DS21">
        <v>6.7024520000000001</v>
      </c>
      <c r="DT21">
        <v>4.3229889999999997</v>
      </c>
      <c r="DU21">
        <v>5.2241900000000001</v>
      </c>
      <c r="DV21">
        <v>7.4586110000000003</v>
      </c>
      <c r="DW21">
        <v>1.0327999999999999</v>
      </c>
      <c r="DX21">
        <v>0.28911589999999998</v>
      </c>
      <c r="DY21">
        <v>1.1039559999999999</v>
      </c>
      <c r="DZ21">
        <v>3.4277299999999997E-2</v>
      </c>
      <c r="EA21">
        <v>-0.76184960000000002</v>
      </c>
      <c r="EB21">
        <v>0.124135</v>
      </c>
      <c r="EC21">
        <v>-0.45544570000000001</v>
      </c>
      <c r="ED21">
        <v>0.68550829999999996</v>
      </c>
      <c r="EE21">
        <v>0.88355950000000005</v>
      </c>
      <c r="EF21">
        <v>1.40316</v>
      </c>
      <c r="EG21">
        <v>9.0579129999999992</v>
      </c>
      <c r="EH21">
        <v>23.28096</v>
      </c>
      <c r="EI21">
        <v>23.931539999999998</v>
      </c>
      <c r="EJ21">
        <v>22.74879</v>
      </c>
      <c r="EK21">
        <v>27.957540000000002</v>
      </c>
      <c r="EL21">
        <v>26.88579</v>
      </c>
      <c r="EM21">
        <v>25.258849999999999</v>
      </c>
      <c r="EN21">
        <v>25.54888</v>
      </c>
      <c r="EO21">
        <v>25.375509999999998</v>
      </c>
      <c r="EP21">
        <v>14.7575</v>
      </c>
      <c r="EQ21">
        <v>7.4343810000000001</v>
      </c>
      <c r="ER21">
        <v>5.1151520000000001</v>
      </c>
      <c r="ES21">
        <v>6.0727710000000004</v>
      </c>
      <c r="ET21">
        <v>71.252039999999994</v>
      </c>
      <c r="EU21">
        <v>69.840789999999998</v>
      </c>
      <c r="EV21">
        <v>68.922420000000002</v>
      </c>
      <c r="EW21">
        <v>68.183300000000003</v>
      </c>
      <c r="EX21">
        <v>67.136030000000005</v>
      </c>
      <c r="EY21">
        <v>66.594239999999999</v>
      </c>
      <c r="EZ21">
        <v>66.209379999999996</v>
      </c>
      <c r="FA21">
        <v>67.078059999999994</v>
      </c>
      <c r="FB21">
        <v>68.970650000000006</v>
      </c>
      <c r="FC21">
        <v>72.114490000000004</v>
      </c>
      <c r="FD21">
        <v>75.298689999999993</v>
      </c>
      <c r="FE21">
        <v>78.282259999999994</v>
      </c>
      <c r="FF21">
        <v>81.254990000000006</v>
      </c>
      <c r="FG21">
        <v>83.221149999999994</v>
      </c>
      <c r="FH21">
        <v>84.700550000000007</v>
      </c>
      <c r="FI21">
        <v>86.365200000000002</v>
      </c>
      <c r="FJ21">
        <v>86.502840000000006</v>
      </c>
      <c r="FK21">
        <v>85.883229999999998</v>
      </c>
      <c r="FL21">
        <v>84.684150000000002</v>
      </c>
      <c r="FM21">
        <v>81.794899999999998</v>
      </c>
      <c r="FN21">
        <v>77.677670000000006</v>
      </c>
      <c r="FO21">
        <v>75.068219999999997</v>
      </c>
      <c r="FP21">
        <v>72.837649999999996</v>
      </c>
      <c r="FQ21">
        <v>70.879429999999999</v>
      </c>
      <c r="FR21">
        <v>1</v>
      </c>
      <c r="FT21" s="44"/>
    </row>
    <row r="22" spans="1:176" x14ac:dyDescent="0.2">
      <c r="A22" t="s">
        <v>1</v>
      </c>
      <c r="B22" t="s">
        <v>204</v>
      </c>
      <c r="C22" s="70">
        <v>41851</v>
      </c>
      <c r="D22">
        <v>63</v>
      </c>
      <c r="E22" s="70">
        <v>671</v>
      </c>
      <c r="F22">
        <v>579.09190000000001</v>
      </c>
      <c r="G22">
        <v>569.00919999999996</v>
      </c>
      <c r="H22">
        <v>560.45719999999994</v>
      </c>
      <c r="I22">
        <v>558.38649999999996</v>
      </c>
      <c r="J22">
        <v>568.57640000000004</v>
      </c>
      <c r="K22">
        <v>588.51509999999996</v>
      </c>
      <c r="L22">
        <v>618.63160000000005</v>
      </c>
      <c r="M22">
        <v>639.96990000000005</v>
      </c>
      <c r="N22">
        <v>657.00139999999999</v>
      </c>
      <c r="O22">
        <v>668.87860000000001</v>
      </c>
      <c r="P22">
        <v>674.44309999999996</v>
      </c>
      <c r="Q22">
        <v>683.11149999999998</v>
      </c>
      <c r="R22">
        <v>681.36900000000003</v>
      </c>
      <c r="S22">
        <v>687.39530000000002</v>
      </c>
      <c r="T22">
        <v>686.34019999999998</v>
      </c>
      <c r="U22">
        <v>675.56600000000003</v>
      </c>
      <c r="V22">
        <v>667.68039999999996</v>
      </c>
      <c r="W22">
        <v>653.31600000000003</v>
      </c>
      <c r="X22">
        <v>641.35929999999996</v>
      </c>
      <c r="Y22">
        <v>629.51210000000003</v>
      </c>
      <c r="Z22">
        <v>620.27440000000001</v>
      </c>
      <c r="AA22">
        <v>612.66959999999995</v>
      </c>
      <c r="AB22">
        <v>600.76790000000005</v>
      </c>
      <c r="AC22">
        <v>588.08579999999995</v>
      </c>
      <c r="AD22">
        <v>-0.43428020000000001</v>
      </c>
      <c r="AE22">
        <v>-1.6163209999999999</v>
      </c>
      <c r="AF22">
        <v>-2.3359999999999999</v>
      </c>
      <c r="AG22">
        <v>-2.1193080000000002</v>
      </c>
      <c r="AH22">
        <v>-3.9789189999999999</v>
      </c>
      <c r="AI22">
        <v>-3.9584980000000001</v>
      </c>
      <c r="AJ22">
        <v>-2.3861270000000001</v>
      </c>
      <c r="AK22">
        <v>-1.289031</v>
      </c>
      <c r="AL22">
        <v>0.84911550000000002</v>
      </c>
      <c r="AM22">
        <v>1.1810160000000001</v>
      </c>
      <c r="AN22">
        <v>5.61597E-2</v>
      </c>
      <c r="AO22">
        <v>6.2916470000000002</v>
      </c>
      <c r="AP22">
        <v>29.95299</v>
      </c>
      <c r="AQ22">
        <v>28.831340000000001</v>
      </c>
      <c r="AR22">
        <v>23.37424</v>
      </c>
      <c r="AS22">
        <v>27.825679999999998</v>
      </c>
      <c r="AT22">
        <v>30.204190000000001</v>
      </c>
      <c r="AU22">
        <v>22.591619999999999</v>
      </c>
      <c r="AV22">
        <v>16.572399999999998</v>
      </c>
      <c r="AW22">
        <v>20.035229999999999</v>
      </c>
      <c r="AX22">
        <v>15.05416</v>
      </c>
      <c r="AY22">
        <v>13.08587</v>
      </c>
      <c r="AZ22">
        <v>10.599640000000001</v>
      </c>
      <c r="BA22">
        <v>7.3212120000000001</v>
      </c>
      <c r="BB22">
        <v>9.9590300000000007E-2</v>
      </c>
      <c r="BC22">
        <v>-1.169143</v>
      </c>
      <c r="BD22">
        <v>-1.922758</v>
      </c>
      <c r="BE22">
        <v>-1.7569330000000001</v>
      </c>
      <c r="BF22">
        <v>-3.6301489999999998</v>
      </c>
      <c r="BG22">
        <v>-3.5676230000000002</v>
      </c>
      <c r="BH22">
        <v>-2.037223</v>
      </c>
      <c r="BI22">
        <v>-0.86817279999999997</v>
      </c>
      <c r="BJ22">
        <v>1.236737</v>
      </c>
      <c r="BK22">
        <v>1.5836539999999999</v>
      </c>
      <c r="BL22">
        <v>0.50265499999999996</v>
      </c>
      <c r="BM22">
        <v>6.7847949999999999</v>
      </c>
      <c r="BN22">
        <v>30.537459999999999</v>
      </c>
      <c r="BO22">
        <v>29.460550000000001</v>
      </c>
      <c r="BP22">
        <v>24.000800000000002</v>
      </c>
      <c r="BQ22">
        <v>28.49539</v>
      </c>
      <c r="BR22">
        <v>30.899180000000001</v>
      </c>
      <c r="BS22">
        <v>23.404250000000001</v>
      </c>
      <c r="BT22">
        <v>17.44755</v>
      </c>
      <c r="BU22">
        <v>20.855589999999999</v>
      </c>
      <c r="BV22">
        <v>15.835900000000001</v>
      </c>
      <c r="BW22">
        <v>13.82799</v>
      </c>
      <c r="BX22">
        <v>11.283989999999999</v>
      </c>
      <c r="BY22">
        <v>8.0070519999999998</v>
      </c>
      <c r="BZ22">
        <v>0.46934730000000002</v>
      </c>
      <c r="CA22">
        <v>-0.85942890000000005</v>
      </c>
      <c r="CB22">
        <v>-1.636547</v>
      </c>
      <c r="CC22">
        <v>-1.505954</v>
      </c>
      <c r="CD22">
        <v>-3.3885930000000002</v>
      </c>
      <c r="CE22">
        <v>-3.2969040000000001</v>
      </c>
      <c r="CF22">
        <v>-1.7955730000000001</v>
      </c>
      <c r="CG22">
        <v>-0.57668790000000003</v>
      </c>
      <c r="CH22">
        <v>1.5052030000000001</v>
      </c>
      <c r="CI22">
        <v>1.86252</v>
      </c>
      <c r="CJ22">
        <v>0.81189630000000002</v>
      </c>
      <c r="CK22">
        <v>7.1263480000000001</v>
      </c>
      <c r="CL22">
        <v>30.942270000000001</v>
      </c>
      <c r="CM22">
        <v>29.896339999999999</v>
      </c>
      <c r="CN22">
        <v>24.434760000000001</v>
      </c>
      <c r="CO22">
        <v>28.959230000000002</v>
      </c>
      <c r="CP22">
        <v>31.38054</v>
      </c>
      <c r="CQ22">
        <v>23.967079999999999</v>
      </c>
      <c r="CR22">
        <v>18.05367</v>
      </c>
      <c r="CS22">
        <v>21.423760000000001</v>
      </c>
      <c r="CT22">
        <v>16.377330000000001</v>
      </c>
      <c r="CU22">
        <v>14.341989999999999</v>
      </c>
      <c r="CV22">
        <v>11.75797</v>
      </c>
      <c r="CW22">
        <v>8.4820639999999994</v>
      </c>
      <c r="CX22">
        <v>0.83910439999999997</v>
      </c>
      <c r="CY22">
        <v>-0.54971490000000001</v>
      </c>
      <c r="CZ22">
        <v>-1.3503369999999999</v>
      </c>
      <c r="DA22">
        <v>-1.254974</v>
      </c>
      <c r="DB22">
        <v>-3.1470370000000001</v>
      </c>
      <c r="DC22">
        <v>-3.026186</v>
      </c>
      <c r="DD22">
        <v>-1.5539229999999999</v>
      </c>
      <c r="DE22">
        <v>-0.28520309999999999</v>
      </c>
      <c r="DF22">
        <v>1.773668</v>
      </c>
      <c r="DG22">
        <v>2.1413859999999998</v>
      </c>
      <c r="DH22">
        <v>1.1211370000000001</v>
      </c>
      <c r="DI22">
        <v>7.4679010000000003</v>
      </c>
      <c r="DJ22">
        <v>31.347079999999998</v>
      </c>
      <c r="DK22">
        <v>30.332129999999999</v>
      </c>
      <c r="DL22">
        <v>24.86872</v>
      </c>
      <c r="DM22">
        <v>29.423069999999999</v>
      </c>
      <c r="DN22">
        <v>31.861889999999999</v>
      </c>
      <c r="DO22">
        <v>24.529910000000001</v>
      </c>
      <c r="DP22">
        <v>18.659790000000001</v>
      </c>
      <c r="DQ22">
        <v>21.99193</v>
      </c>
      <c r="DR22">
        <v>16.918759999999999</v>
      </c>
      <c r="DS22">
        <v>14.855980000000001</v>
      </c>
      <c r="DT22">
        <v>12.231949999999999</v>
      </c>
      <c r="DU22">
        <v>8.9570760000000007</v>
      </c>
      <c r="DV22">
        <v>1.3729750000000001</v>
      </c>
      <c r="DW22">
        <v>-0.1025369</v>
      </c>
      <c r="DX22">
        <v>-0.93709430000000005</v>
      </c>
      <c r="DY22">
        <v>-0.89259980000000005</v>
      </c>
      <c r="DZ22">
        <v>-2.7982670000000001</v>
      </c>
      <c r="EA22">
        <v>-2.6353110000000002</v>
      </c>
      <c r="EB22">
        <v>-1.2050190000000001</v>
      </c>
      <c r="EC22">
        <v>0.13565469999999999</v>
      </c>
      <c r="ED22">
        <v>2.1612900000000002</v>
      </c>
      <c r="EE22">
        <v>2.5440239999999998</v>
      </c>
      <c r="EF22">
        <v>1.5676330000000001</v>
      </c>
      <c r="EG22">
        <v>7.961049</v>
      </c>
      <c r="EH22">
        <v>31.931560000000001</v>
      </c>
      <c r="EI22">
        <v>30.96134</v>
      </c>
      <c r="EJ22">
        <v>25.495280000000001</v>
      </c>
      <c r="EK22">
        <v>30.092790000000001</v>
      </c>
      <c r="EL22">
        <v>32.55688</v>
      </c>
      <c r="EM22">
        <v>25.34254</v>
      </c>
      <c r="EN22">
        <v>19.534929999999999</v>
      </c>
      <c r="EO22">
        <v>22.812280000000001</v>
      </c>
      <c r="EP22">
        <v>17.700510000000001</v>
      </c>
      <c r="EQ22">
        <v>15.598100000000001</v>
      </c>
      <c r="ER22">
        <v>12.9163</v>
      </c>
      <c r="ES22">
        <v>9.6429170000000006</v>
      </c>
      <c r="ET22">
        <v>69.652640000000005</v>
      </c>
      <c r="EU22">
        <v>68.817920000000001</v>
      </c>
      <c r="EV22">
        <v>67.880319999999998</v>
      </c>
      <c r="EW22">
        <v>66.811869999999999</v>
      </c>
      <c r="EX22">
        <v>66.479219999999998</v>
      </c>
      <c r="EY22">
        <v>65.91377</v>
      </c>
      <c r="EZ22">
        <v>65.676990000000004</v>
      </c>
      <c r="FA22">
        <v>66.770679999999999</v>
      </c>
      <c r="FB22">
        <v>68.643410000000003</v>
      </c>
      <c r="FC22">
        <v>71.394009999999994</v>
      </c>
      <c r="FD22">
        <v>74.475849999999994</v>
      </c>
      <c r="FE22">
        <v>77.866759999999999</v>
      </c>
      <c r="FF22">
        <v>81.248239999999996</v>
      </c>
      <c r="FG22">
        <v>83.92877</v>
      </c>
      <c r="FH22">
        <v>85.380809999999997</v>
      </c>
      <c r="FI22">
        <v>86.923599999999993</v>
      </c>
      <c r="FJ22">
        <v>87.603740000000002</v>
      </c>
      <c r="FK22">
        <v>87.128060000000005</v>
      </c>
      <c r="FL22">
        <v>85.438760000000002</v>
      </c>
      <c r="FM22">
        <v>82.392169999999993</v>
      </c>
      <c r="FN22">
        <v>78.923000000000002</v>
      </c>
      <c r="FO22">
        <v>76.151859999999999</v>
      </c>
      <c r="FP22">
        <v>74.025739999999999</v>
      </c>
      <c r="FQ22">
        <v>72.428719999999998</v>
      </c>
      <c r="FR22">
        <v>1</v>
      </c>
      <c r="FT22" s="44"/>
    </row>
    <row r="23" spans="1:176" x14ac:dyDescent="0.2">
      <c r="A23" t="s">
        <v>1</v>
      </c>
      <c r="B23" t="s">
        <v>204</v>
      </c>
      <c r="C23" s="70">
        <v>41852</v>
      </c>
      <c r="D23">
        <v>0</v>
      </c>
      <c r="E23" s="70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  <c r="DG23">
        <v>0</v>
      </c>
      <c r="DH23">
        <v>0</v>
      </c>
      <c r="DI23">
        <v>0</v>
      </c>
      <c r="DJ23">
        <v>0</v>
      </c>
      <c r="DK23">
        <v>0</v>
      </c>
      <c r="DL23">
        <v>0</v>
      </c>
      <c r="DM23">
        <v>0</v>
      </c>
      <c r="DN23">
        <v>0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0</v>
      </c>
      <c r="DU23">
        <v>0</v>
      </c>
      <c r="DV23">
        <v>0</v>
      </c>
      <c r="DW23">
        <v>0</v>
      </c>
      <c r="DX23">
        <v>0</v>
      </c>
      <c r="DY23">
        <v>0</v>
      </c>
      <c r="DZ23">
        <v>0</v>
      </c>
      <c r="EA23">
        <v>0</v>
      </c>
      <c r="EB23">
        <v>0</v>
      </c>
      <c r="EC23">
        <v>0</v>
      </c>
      <c r="ED23">
        <v>0</v>
      </c>
      <c r="EE23">
        <v>0</v>
      </c>
      <c r="EF23">
        <v>0</v>
      </c>
      <c r="EG23">
        <v>0</v>
      </c>
      <c r="EH23">
        <v>0</v>
      </c>
      <c r="EI23">
        <v>0</v>
      </c>
      <c r="EJ23">
        <v>0</v>
      </c>
      <c r="EK23">
        <v>0</v>
      </c>
      <c r="EL23">
        <v>0</v>
      </c>
      <c r="EM23">
        <v>0</v>
      </c>
      <c r="EN23">
        <v>0</v>
      </c>
      <c r="EO23">
        <v>0</v>
      </c>
      <c r="EP23">
        <v>0</v>
      </c>
      <c r="EQ23">
        <v>0</v>
      </c>
      <c r="ER23">
        <v>0</v>
      </c>
      <c r="ES23">
        <v>0</v>
      </c>
      <c r="ET23">
        <v>0</v>
      </c>
      <c r="EU23">
        <v>0</v>
      </c>
      <c r="EV23">
        <v>0</v>
      </c>
      <c r="EW23">
        <v>0</v>
      </c>
      <c r="EX23">
        <v>0</v>
      </c>
      <c r="EY23">
        <v>0</v>
      </c>
      <c r="EZ23">
        <v>0</v>
      </c>
      <c r="FA23">
        <v>0</v>
      </c>
      <c r="FB23">
        <v>0</v>
      </c>
      <c r="FC23">
        <v>0</v>
      </c>
      <c r="FD23">
        <v>0</v>
      </c>
      <c r="FE23">
        <v>0</v>
      </c>
      <c r="FF23">
        <v>0</v>
      </c>
      <c r="FG23">
        <v>0</v>
      </c>
      <c r="FH23">
        <v>0</v>
      </c>
      <c r="FI23">
        <v>0</v>
      </c>
      <c r="FJ23">
        <v>0</v>
      </c>
      <c r="FK23">
        <v>0</v>
      </c>
      <c r="FL23">
        <v>0</v>
      </c>
      <c r="FM23">
        <v>0</v>
      </c>
      <c r="FN23">
        <v>0</v>
      </c>
      <c r="FO23">
        <v>0</v>
      </c>
      <c r="FP23">
        <v>0</v>
      </c>
      <c r="FQ23">
        <v>0</v>
      </c>
      <c r="FR23">
        <v>0</v>
      </c>
      <c r="FT23" s="44"/>
    </row>
    <row r="24" spans="1:176" x14ac:dyDescent="0.2">
      <c r="A24" t="s">
        <v>1</v>
      </c>
      <c r="B24" t="s">
        <v>204</v>
      </c>
      <c r="C24" s="70">
        <v>41894</v>
      </c>
      <c r="D24">
        <v>0</v>
      </c>
      <c r="E24" s="70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0</v>
      </c>
      <c r="DJ24">
        <v>0</v>
      </c>
      <c r="DK24">
        <v>0</v>
      </c>
      <c r="DL24">
        <v>0</v>
      </c>
      <c r="DM24">
        <v>0</v>
      </c>
      <c r="DN24">
        <v>0</v>
      </c>
      <c r="DO24">
        <v>0</v>
      </c>
      <c r="DP24">
        <v>0</v>
      </c>
      <c r="DQ24">
        <v>0</v>
      </c>
      <c r="DR24">
        <v>0</v>
      </c>
      <c r="DS24">
        <v>0</v>
      </c>
      <c r="DT24">
        <v>0</v>
      </c>
      <c r="DU24">
        <v>0</v>
      </c>
      <c r="DV24">
        <v>0</v>
      </c>
      <c r="DW24">
        <v>0</v>
      </c>
      <c r="DX24">
        <v>0</v>
      </c>
      <c r="DY24">
        <v>0</v>
      </c>
      <c r="DZ24">
        <v>0</v>
      </c>
      <c r="EA24">
        <v>0</v>
      </c>
      <c r="EB24">
        <v>0</v>
      </c>
      <c r="EC24">
        <v>0</v>
      </c>
      <c r="ED24">
        <v>0</v>
      </c>
      <c r="EE24">
        <v>0</v>
      </c>
      <c r="EF24">
        <v>0</v>
      </c>
      <c r="EG24">
        <v>0</v>
      </c>
      <c r="EH24">
        <v>0</v>
      </c>
      <c r="EI24">
        <v>0</v>
      </c>
      <c r="EJ24">
        <v>0</v>
      </c>
      <c r="EK24">
        <v>0</v>
      </c>
      <c r="EL24">
        <v>0</v>
      </c>
      <c r="EM24">
        <v>0</v>
      </c>
      <c r="EN24">
        <v>0</v>
      </c>
      <c r="EO24">
        <v>0</v>
      </c>
      <c r="EP24">
        <v>0</v>
      </c>
      <c r="EQ24">
        <v>0</v>
      </c>
      <c r="ER24">
        <v>0</v>
      </c>
      <c r="ES24">
        <v>0</v>
      </c>
      <c r="ET24">
        <v>0</v>
      </c>
      <c r="EU24">
        <v>0</v>
      </c>
      <c r="EV24">
        <v>0</v>
      </c>
      <c r="EW24">
        <v>0</v>
      </c>
      <c r="EX24">
        <v>0</v>
      </c>
      <c r="EY24">
        <v>0</v>
      </c>
      <c r="EZ24">
        <v>0</v>
      </c>
      <c r="FA24">
        <v>0</v>
      </c>
      <c r="FB24">
        <v>0</v>
      </c>
      <c r="FC24">
        <v>0</v>
      </c>
      <c r="FD24">
        <v>0</v>
      </c>
      <c r="FE24">
        <v>0</v>
      </c>
      <c r="FF24">
        <v>0</v>
      </c>
      <c r="FG24">
        <v>0</v>
      </c>
      <c r="FH24">
        <v>0</v>
      </c>
      <c r="FI24">
        <v>0</v>
      </c>
      <c r="FJ24">
        <v>0</v>
      </c>
      <c r="FK24">
        <v>0</v>
      </c>
      <c r="FL24">
        <v>0</v>
      </c>
      <c r="FM24">
        <v>0</v>
      </c>
      <c r="FN24">
        <v>0</v>
      </c>
      <c r="FO24">
        <v>0</v>
      </c>
      <c r="FP24">
        <v>0</v>
      </c>
      <c r="FQ24">
        <v>0</v>
      </c>
      <c r="FR24">
        <v>0</v>
      </c>
      <c r="FT24" s="44"/>
    </row>
    <row r="25" spans="1:176" x14ac:dyDescent="0.2">
      <c r="A25" t="s">
        <v>1</v>
      </c>
      <c r="B25" t="s">
        <v>204</v>
      </c>
      <c r="C25" s="70">
        <v>41897</v>
      </c>
      <c r="D25">
        <v>0</v>
      </c>
      <c r="E25" s="70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0</v>
      </c>
      <c r="DP25">
        <v>0</v>
      </c>
      <c r="DQ25">
        <v>0</v>
      </c>
      <c r="DR25">
        <v>0</v>
      </c>
      <c r="DS25">
        <v>0</v>
      </c>
      <c r="DT25">
        <v>0</v>
      </c>
      <c r="DU25">
        <v>0</v>
      </c>
      <c r="DV25">
        <v>0</v>
      </c>
      <c r="DW25">
        <v>0</v>
      </c>
      <c r="DX25">
        <v>0</v>
      </c>
      <c r="DY25">
        <v>0</v>
      </c>
      <c r="DZ25">
        <v>0</v>
      </c>
      <c r="EA25">
        <v>0</v>
      </c>
      <c r="EB25">
        <v>0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0</v>
      </c>
      <c r="EJ25">
        <v>0</v>
      </c>
      <c r="EK25">
        <v>0</v>
      </c>
      <c r="EL25">
        <v>0</v>
      </c>
      <c r="EM25">
        <v>0</v>
      </c>
      <c r="EN25">
        <v>0</v>
      </c>
      <c r="EO25">
        <v>0</v>
      </c>
      <c r="EP25">
        <v>0</v>
      </c>
      <c r="EQ25">
        <v>0</v>
      </c>
      <c r="ER25">
        <v>0</v>
      </c>
      <c r="ES25">
        <v>0</v>
      </c>
      <c r="ET25">
        <v>0</v>
      </c>
      <c r="EU25">
        <v>0</v>
      </c>
      <c r="EV25">
        <v>0</v>
      </c>
      <c r="EW25">
        <v>0</v>
      </c>
      <c r="EX25">
        <v>0</v>
      </c>
      <c r="EY25">
        <v>0</v>
      </c>
      <c r="EZ25">
        <v>0</v>
      </c>
      <c r="FA25">
        <v>0</v>
      </c>
      <c r="FB25">
        <v>0</v>
      </c>
      <c r="FC25">
        <v>0</v>
      </c>
      <c r="FD25">
        <v>0</v>
      </c>
      <c r="FE25">
        <v>0</v>
      </c>
      <c r="FF25">
        <v>0</v>
      </c>
      <c r="FG25">
        <v>0</v>
      </c>
      <c r="FH25">
        <v>0</v>
      </c>
      <c r="FI25">
        <v>0</v>
      </c>
      <c r="FJ25">
        <v>0</v>
      </c>
      <c r="FK25">
        <v>0</v>
      </c>
      <c r="FL25">
        <v>0</v>
      </c>
      <c r="FM25">
        <v>0</v>
      </c>
      <c r="FN25">
        <v>0</v>
      </c>
      <c r="FO25">
        <v>0</v>
      </c>
      <c r="FP25">
        <v>0</v>
      </c>
      <c r="FQ25">
        <v>0</v>
      </c>
      <c r="FR25">
        <v>0</v>
      </c>
      <c r="FT25" s="44"/>
    </row>
    <row r="26" spans="1:176" x14ac:dyDescent="0.2">
      <c r="A26" t="s">
        <v>1</v>
      </c>
      <c r="B26" t="s">
        <v>204</v>
      </c>
      <c r="C26" s="70">
        <v>41898</v>
      </c>
      <c r="D26">
        <v>54</v>
      </c>
      <c r="E26" s="70">
        <v>639</v>
      </c>
      <c r="F26">
        <v>531.52480000000003</v>
      </c>
      <c r="G26">
        <v>525.30769999999995</v>
      </c>
      <c r="H26">
        <v>515.92010000000005</v>
      </c>
      <c r="I26">
        <v>515.04359999999997</v>
      </c>
      <c r="J26">
        <v>521.35059999999999</v>
      </c>
      <c r="K26">
        <v>532.77700000000004</v>
      </c>
      <c r="L26">
        <v>563.88589999999999</v>
      </c>
      <c r="M26">
        <v>576.9674</v>
      </c>
      <c r="N26">
        <v>596.61130000000003</v>
      </c>
      <c r="O26">
        <v>618.89890000000003</v>
      </c>
      <c r="P26">
        <v>617.62660000000005</v>
      </c>
      <c r="Q26">
        <v>628.00030000000004</v>
      </c>
      <c r="R26">
        <v>626.14800000000002</v>
      </c>
      <c r="S26">
        <v>633.35739999999998</v>
      </c>
      <c r="T26">
        <v>634.9479</v>
      </c>
      <c r="U26">
        <v>625.9873</v>
      </c>
      <c r="V26">
        <v>618.79729999999995</v>
      </c>
      <c r="W26">
        <v>608.14499999999998</v>
      </c>
      <c r="X26">
        <v>596.57839999999999</v>
      </c>
      <c r="Y26">
        <v>590.51819999999998</v>
      </c>
      <c r="Z26">
        <v>582.58150000000001</v>
      </c>
      <c r="AA26">
        <v>571.57770000000005</v>
      </c>
      <c r="AB26">
        <v>561.6087</v>
      </c>
      <c r="AC26">
        <v>548.64160000000004</v>
      </c>
      <c r="AD26">
        <v>-1.3359589999999999</v>
      </c>
      <c r="AE26">
        <v>0.16115479999999999</v>
      </c>
      <c r="AF26">
        <v>1.158393</v>
      </c>
      <c r="AG26">
        <v>0.9015476</v>
      </c>
      <c r="AH26">
        <v>-1.9520459999999999</v>
      </c>
      <c r="AI26">
        <v>-1.5968739999999999</v>
      </c>
      <c r="AJ26">
        <v>-1.139669</v>
      </c>
      <c r="AK26">
        <v>0.57557539999999996</v>
      </c>
      <c r="AL26">
        <v>10.80219</v>
      </c>
      <c r="AM26">
        <v>16.12407</v>
      </c>
      <c r="AN26">
        <v>16.064609999999998</v>
      </c>
      <c r="AO26">
        <v>19.169029999999999</v>
      </c>
      <c r="AP26">
        <v>26.12782</v>
      </c>
      <c r="AQ26">
        <v>26.979559999999999</v>
      </c>
      <c r="AR26">
        <v>29.22512</v>
      </c>
      <c r="AS26">
        <v>29.99738</v>
      </c>
      <c r="AT26">
        <v>30.090389999999999</v>
      </c>
      <c r="AU26">
        <v>26.786370000000002</v>
      </c>
      <c r="AV26">
        <v>22.128979999999999</v>
      </c>
      <c r="AW26">
        <v>17.103480000000001</v>
      </c>
      <c r="AX26">
        <v>7.7486769999999998</v>
      </c>
      <c r="AY26">
        <v>6.0055969999999999</v>
      </c>
      <c r="AZ26">
        <v>1.9905029999999999</v>
      </c>
      <c r="BA26">
        <v>2.7910240000000002</v>
      </c>
      <c r="BB26">
        <v>-0.76585040000000004</v>
      </c>
      <c r="BC26">
        <v>0.78744380000000003</v>
      </c>
      <c r="BD26">
        <v>1.618687</v>
      </c>
      <c r="BE26">
        <v>1.2080379999999999</v>
      </c>
      <c r="BF26">
        <v>-1.287795</v>
      </c>
      <c r="BG26">
        <v>-0.88731919999999997</v>
      </c>
      <c r="BH26">
        <v>-0.41312379999999999</v>
      </c>
      <c r="BI26">
        <v>1.1081589999999999</v>
      </c>
      <c r="BJ26">
        <v>11.34371</v>
      </c>
      <c r="BK26">
        <v>16.69501</v>
      </c>
      <c r="BL26">
        <v>16.664149999999999</v>
      </c>
      <c r="BM26">
        <v>19.700369999999999</v>
      </c>
      <c r="BN26">
        <v>26.619319999999998</v>
      </c>
      <c r="BO26">
        <v>27.408629999999999</v>
      </c>
      <c r="BP26">
        <v>29.609649999999998</v>
      </c>
      <c r="BQ26">
        <v>30.394970000000001</v>
      </c>
      <c r="BR26">
        <v>30.507020000000001</v>
      </c>
      <c r="BS26">
        <v>27.20168</v>
      </c>
      <c r="BT26">
        <v>22.581060000000001</v>
      </c>
      <c r="BU26">
        <v>17.598210000000002</v>
      </c>
      <c r="BV26">
        <v>8.2626360000000005</v>
      </c>
      <c r="BW26">
        <v>6.4804500000000003</v>
      </c>
      <c r="BX26">
        <v>2.442672</v>
      </c>
      <c r="BY26">
        <v>3.2033369999999999</v>
      </c>
      <c r="BZ26">
        <v>-0.37099520000000002</v>
      </c>
      <c r="CA26">
        <v>1.2212099999999999</v>
      </c>
      <c r="CB26">
        <v>1.9374849999999999</v>
      </c>
      <c r="CC26">
        <v>1.420312</v>
      </c>
      <c r="CD26">
        <v>-0.82773779999999997</v>
      </c>
      <c r="CE26">
        <v>-0.3958834</v>
      </c>
      <c r="CF26">
        <v>9.0078900000000003E-2</v>
      </c>
      <c r="CG26">
        <v>1.477025</v>
      </c>
      <c r="CH26">
        <v>11.718769999999999</v>
      </c>
      <c r="CI26">
        <v>17.090440000000001</v>
      </c>
      <c r="CJ26">
        <v>17.0794</v>
      </c>
      <c r="CK26">
        <v>20.068370000000002</v>
      </c>
      <c r="CL26">
        <v>26.95973</v>
      </c>
      <c r="CM26">
        <v>27.7058</v>
      </c>
      <c r="CN26">
        <v>29.875969999999999</v>
      </c>
      <c r="CO26">
        <v>30.670349999999999</v>
      </c>
      <c r="CP26">
        <v>30.795590000000001</v>
      </c>
      <c r="CQ26">
        <v>27.489329999999999</v>
      </c>
      <c r="CR26">
        <v>22.894169999999999</v>
      </c>
      <c r="CS26">
        <v>17.940860000000001</v>
      </c>
      <c r="CT26">
        <v>8.6186030000000002</v>
      </c>
      <c r="CU26">
        <v>6.8093320000000004</v>
      </c>
      <c r="CV26">
        <v>2.7558419999999999</v>
      </c>
      <c r="CW26">
        <v>3.4889039999999998</v>
      </c>
      <c r="CX26">
        <v>2.3860099999999999E-2</v>
      </c>
      <c r="CY26">
        <v>1.6549750000000001</v>
      </c>
      <c r="CZ26">
        <v>2.256284</v>
      </c>
      <c r="DA26">
        <v>1.6325860000000001</v>
      </c>
      <c r="DB26">
        <v>-0.36768020000000001</v>
      </c>
      <c r="DC26">
        <v>9.5552399999999996E-2</v>
      </c>
      <c r="DD26">
        <v>0.59328159999999996</v>
      </c>
      <c r="DE26">
        <v>1.8458909999999999</v>
      </c>
      <c r="DF26">
        <v>12.093830000000001</v>
      </c>
      <c r="DG26">
        <v>17.485869999999998</v>
      </c>
      <c r="DH26">
        <v>17.49464</v>
      </c>
      <c r="DI26">
        <v>20.43638</v>
      </c>
      <c r="DJ26">
        <v>27.300149999999999</v>
      </c>
      <c r="DK26">
        <v>28.002970000000001</v>
      </c>
      <c r="DL26">
        <v>30.142299999999999</v>
      </c>
      <c r="DM26">
        <v>30.945720000000001</v>
      </c>
      <c r="DN26">
        <v>31.084150000000001</v>
      </c>
      <c r="DO26">
        <v>27.776969999999999</v>
      </c>
      <c r="DP26">
        <v>23.207280000000001</v>
      </c>
      <c r="DQ26">
        <v>18.28351</v>
      </c>
      <c r="DR26">
        <v>8.9745690000000007</v>
      </c>
      <c r="DS26">
        <v>7.1382139999999996</v>
      </c>
      <c r="DT26">
        <v>3.069013</v>
      </c>
      <c r="DU26">
        <v>3.7744710000000001</v>
      </c>
      <c r="DV26">
        <v>0.59396850000000001</v>
      </c>
      <c r="DW26">
        <v>2.2812640000000002</v>
      </c>
      <c r="DX26">
        <v>2.7165780000000002</v>
      </c>
      <c r="DY26">
        <v>1.9390769999999999</v>
      </c>
      <c r="DZ26">
        <v>0.29657</v>
      </c>
      <c r="EA26">
        <v>0.80510769999999998</v>
      </c>
      <c r="EB26">
        <v>1.3198259999999999</v>
      </c>
      <c r="EC26">
        <v>2.3784749999999999</v>
      </c>
      <c r="ED26">
        <v>12.63536</v>
      </c>
      <c r="EE26">
        <v>18.056809999999999</v>
      </c>
      <c r="EF26">
        <v>18.094180000000001</v>
      </c>
      <c r="EG26">
        <v>20.96771</v>
      </c>
      <c r="EH26">
        <v>27.791650000000001</v>
      </c>
      <c r="EI26">
        <v>28.432030000000001</v>
      </c>
      <c r="EJ26">
        <v>30.52683</v>
      </c>
      <c r="EK26">
        <v>31.343319999999999</v>
      </c>
      <c r="EL26">
        <v>31.500779999999999</v>
      </c>
      <c r="EM26">
        <v>28.19228</v>
      </c>
      <c r="EN26">
        <v>23.65936</v>
      </c>
      <c r="EO26">
        <v>18.77824</v>
      </c>
      <c r="EP26">
        <v>9.4885280000000005</v>
      </c>
      <c r="EQ26">
        <v>7.613067</v>
      </c>
      <c r="ER26">
        <v>3.5211809999999999</v>
      </c>
      <c r="ES26">
        <v>4.1867840000000003</v>
      </c>
      <c r="ET26">
        <v>67.330179999999999</v>
      </c>
      <c r="EU26">
        <v>66.170410000000004</v>
      </c>
      <c r="EV26">
        <v>64.873729999999995</v>
      </c>
      <c r="EW26">
        <v>63.763689999999997</v>
      </c>
      <c r="EX26">
        <v>62.84478</v>
      </c>
      <c r="EY26">
        <v>62.055169999999997</v>
      </c>
      <c r="EZ26">
        <v>61.207439999999998</v>
      </c>
      <c r="FA26">
        <v>61.697620000000001</v>
      </c>
      <c r="FB26">
        <v>65.231430000000003</v>
      </c>
      <c r="FC26">
        <v>68.738230000000001</v>
      </c>
      <c r="FD26">
        <v>72.216170000000005</v>
      </c>
      <c r="FE26">
        <v>75.564390000000003</v>
      </c>
      <c r="FF26">
        <v>78.272499999999994</v>
      </c>
      <c r="FG26">
        <v>81.269689999999997</v>
      </c>
      <c r="FH26">
        <v>83.153679999999994</v>
      </c>
      <c r="FI26">
        <v>83.652180000000001</v>
      </c>
      <c r="FJ26">
        <v>83.499650000000003</v>
      </c>
      <c r="FK26">
        <v>82.212549999999993</v>
      </c>
      <c r="FL26">
        <v>79.159869999999998</v>
      </c>
      <c r="FM26">
        <v>75.823790000000002</v>
      </c>
      <c r="FN26">
        <v>73.205200000000005</v>
      </c>
      <c r="FO26">
        <v>71.133420000000001</v>
      </c>
      <c r="FP26">
        <v>69.653589999999994</v>
      </c>
      <c r="FQ26">
        <v>68.690730000000002</v>
      </c>
      <c r="FR26">
        <v>1</v>
      </c>
      <c r="FT26" s="44"/>
    </row>
    <row r="27" spans="1:176" x14ac:dyDescent="0.2">
      <c r="A27" t="s">
        <v>1</v>
      </c>
      <c r="B27" t="s">
        <v>204</v>
      </c>
      <c r="C27" s="70" t="s">
        <v>2</v>
      </c>
      <c r="D27">
        <v>70.888890000000004</v>
      </c>
      <c r="E27" s="70">
        <v>664.44399999999996</v>
      </c>
      <c r="F27">
        <v>534.79769999999996</v>
      </c>
      <c r="G27">
        <v>528.36099999999999</v>
      </c>
      <c r="H27">
        <v>523.16549999999995</v>
      </c>
      <c r="I27">
        <v>523.52710000000002</v>
      </c>
      <c r="J27">
        <v>532.25149999999996</v>
      </c>
      <c r="K27">
        <v>552.76570000000004</v>
      </c>
      <c r="L27">
        <v>582.65269999999998</v>
      </c>
      <c r="M27">
        <v>602.52290000000005</v>
      </c>
      <c r="N27">
        <v>620.90329999999994</v>
      </c>
      <c r="O27">
        <v>638.27700000000004</v>
      </c>
      <c r="P27">
        <v>647.18190000000004</v>
      </c>
      <c r="Q27">
        <v>656.60379999999998</v>
      </c>
      <c r="R27">
        <v>654.58540000000005</v>
      </c>
      <c r="S27">
        <v>660.33439999999996</v>
      </c>
      <c r="T27">
        <v>659.3691</v>
      </c>
      <c r="U27">
        <v>646.85709999999995</v>
      </c>
      <c r="V27">
        <v>638.89639999999997</v>
      </c>
      <c r="W27">
        <v>625.21339999999998</v>
      </c>
      <c r="X27">
        <v>614.14530000000002</v>
      </c>
      <c r="Y27">
        <v>606.28890000000001</v>
      </c>
      <c r="Z27">
        <v>601.33029999999997</v>
      </c>
      <c r="AA27">
        <v>593.14440000000002</v>
      </c>
      <c r="AB27">
        <v>580.75160000000005</v>
      </c>
      <c r="AC27">
        <v>567.9683</v>
      </c>
      <c r="AD27">
        <v>0.22142300000000001</v>
      </c>
      <c r="AE27">
        <v>-1.036902</v>
      </c>
      <c r="AF27">
        <v>-0.98353429999999997</v>
      </c>
      <c r="AG27">
        <v>-0.85555110000000001</v>
      </c>
      <c r="AH27">
        <v>-1.866263</v>
      </c>
      <c r="AI27">
        <v>-2.2163460000000001</v>
      </c>
      <c r="AJ27">
        <v>-1.749819</v>
      </c>
      <c r="AK27">
        <v>-0.91352820000000001</v>
      </c>
      <c r="AL27">
        <v>1.620039</v>
      </c>
      <c r="AM27">
        <v>2.0462739999999999</v>
      </c>
      <c r="AN27">
        <v>2.7321780000000002</v>
      </c>
      <c r="AO27">
        <v>8.2959329999999998</v>
      </c>
      <c r="AP27">
        <v>26.861650000000001</v>
      </c>
      <c r="AQ27">
        <v>27.150480000000002</v>
      </c>
      <c r="AR27">
        <v>24.863779999999998</v>
      </c>
      <c r="AS27">
        <v>25.02608</v>
      </c>
      <c r="AT27">
        <v>24.718810000000001</v>
      </c>
      <c r="AU27">
        <v>22.703769999999999</v>
      </c>
      <c r="AV27">
        <v>20.036930000000002</v>
      </c>
      <c r="AW27">
        <v>18.270430000000001</v>
      </c>
      <c r="AX27">
        <v>10.44281</v>
      </c>
      <c r="AY27">
        <v>5.0267350000000004</v>
      </c>
      <c r="AZ27">
        <v>3.6949830000000001</v>
      </c>
      <c r="BA27">
        <v>4.0636619999999999</v>
      </c>
      <c r="BB27">
        <v>0.85060469999999999</v>
      </c>
      <c r="BC27">
        <v>-0.51285139999999996</v>
      </c>
      <c r="BD27">
        <v>-0.55229629999999996</v>
      </c>
      <c r="BE27">
        <v>-0.45461370000000001</v>
      </c>
      <c r="BF27">
        <v>-1.452305</v>
      </c>
      <c r="BG27">
        <v>-1.7628779999999999</v>
      </c>
      <c r="BH27">
        <v>-1.284872</v>
      </c>
      <c r="BI27">
        <v>-0.42704320000000001</v>
      </c>
      <c r="BJ27">
        <v>2.132565</v>
      </c>
      <c r="BK27">
        <v>2.5667870000000002</v>
      </c>
      <c r="BL27">
        <v>3.3005149999999999</v>
      </c>
      <c r="BM27">
        <v>8.9020729999999997</v>
      </c>
      <c r="BN27">
        <v>27.560089999999999</v>
      </c>
      <c r="BO27">
        <v>27.87987</v>
      </c>
      <c r="BP27">
        <v>25.590900000000001</v>
      </c>
      <c r="BQ27">
        <v>25.754670000000001</v>
      </c>
      <c r="BR27">
        <v>25.461480000000002</v>
      </c>
      <c r="BS27">
        <v>23.540679999999998</v>
      </c>
      <c r="BT27">
        <v>20.88504</v>
      </c>
      <c r="BU27">
        <v>19.09967</v>
      </c>
      <c r="BV27">
        <v>11.28271</v>
      </c>
      <c r="BW27">
        <v>5.8791580000000003</v>
      </c>
      <c r="BX27">
        <v>4.5611139999999999</v>
      </c>
      <c r="BY27">
        <v>4.9248779999999996</v>
      </c>
      <c r="BZ27">
        <v>1.2863739999999999</v>
      </c>
      <c r="CA27">
        <v>-0.14989549999999999</v>
      </c>
      <c r="CB27">
        <v>-0.25362210000000002</v>
      </c>
      <c r="CC27">
        <v>-0.17692569999999999</v>
      </c>
      <c r="CD27">
        <v>-1.1656</v>
      </c>
      <c r="CE27">
        <v>-1.448807</v>
      </c>
      <c r="CF27">
        <v>-0.96285050000000005</v>
      </c>
      <c r="CG27">
        <v>-9.0105099999999994E-2</v>
      </c>
      <c r="CH27">
        <v>2.4875400000000001</v>
      </c>
      <c r="CI27">
        <v>2.927292</v>
      </c>
      <c r="CJ27">
        <v>3.6941440000000001</v>
      </c>
      <c r="CK27">
        <v>9.3218829999999997</v>
      </c>
      <c r="CL27">
        <v>28.04382</v>
      </c>
      <c r="CM27">
        <v>28.38504</v>
      </c>
      <c r="CN27">
        <v>26.0945</v>
      </c>
      <c r="CO27">
        <v>26.25928</v>
      </c>
      <c r="CP27">
        <v>25.975850000000001</v>
      </c>
      <c r="CQ27">
        <v>24.12032</v>
      </c>
      <c r="CR27">
        <v>21.472449999999998</v>
      </c>
      <c r="CS27">
        <v>19.674009999999999</v>
      </c>
      <c r="CT27">
        <v>11.86443</v>
      </c>
      <c r="CU27">
        <v>6.4695450000000001</v>
      </c>
      <c r="CV27">
        <v>5.1609939999999996</v>
      </c>
      <c r="CW27">
        <v>5.5213530000000004</v>
      </c>
      <c r="CX27">
        <v>1.722143</v>
      </c>
      <c r="CY27">
        <v>0.21306030000000001</v>
      </c>
      <c r="CZ27">
        <v>4.5052099999999998E-2</v>
      </c>
      <c r="DA27">
        <v>0.1007623</v>
      </c>
      <c r="DB27">
        <v>-0.87889439999999996</v>
      </c>
      <c r="DC27">
        <v>-1.1347370000000001</v>
      </c>
      <c r="DD27">
        <v>-0.64082939999999999</v>
      </c>
      <c r="DE27">
        <v>0.24683289999999999</v>
      </c>
      <c r="DF27">
        <v>2.842514</v>
      </c>
      <c r="DG27">
        <v>3.2877969999999999</v>
      </c>
      <c r="DH27">
        <v>4.0877720000000002</v>
      </c>
      <c r="DI27">
        <v>9.7416929999999997</v>
      </c>
      <c r="DJ27">
        <v>28.527550000000002</v>
      </c>
      <c r="DK27">
        <v>28.89021</v>
      </c>
      <c r="DL27">
        <v>26.598089999999999</v>
      </c>
      <c r="DM27">
        <v>26.7639</v>
      </c>
      <c r="DN27">
        <v>26.490220000000001</v>
      </c>
      <c r="DO27">
        <v>24.699960000000001</v>
      </c>
      <c r="DP27">
        <v>22.059850000000001</v>
      </c>
      <c r="DQ27">
        <v>20.248339999999999</v>
      </c>
      <c r="DR27">
        <v>12.44614</v>
      </c>
      <c r="DS27">
        <v>7.0599309999999997</v>
      </c>
      <c r="DT27">
        <v>5.7608740000000003</v>
      </c>
      <c r="DU27">
        <v>6.1178290000000004</v>
      </c>
      <c r="DV27">
        <v>2.3513250000000001</v>
      </c>
      <c r="DW27">
        <v>0.73711090000000001</v>
      </c>
      <c r="DX27">
        <v>0.4762902</v>
      </c>
      <c r="DY27">
        <v>0.50169960000000002</v>
      </c>
      <c r="DZ27">
        <v>-0.4649373</v>
      </c>
      <c r="EA27">
        <v>-0.68126869999999995</v>
      </c>
      <c r="EB27">
        <v>-0.17588210000000001</v>
      </c>
      <c r="EC27">
        <v>0.73331789999999997</v>
      </c>
      <c r="ED27">
        <v>3.3550399999999998</v>
      </c>
      <c r="EE27">
        <v>3.8083100000000001</v>
      </c>
      <c r="EF27">
        <v>4.65611</v>
      </c>
      <c r="EG27">
        <v>10.34783</v>
      </c>
      <c r="EH27">
        <v>29.22598</v>
      </c>
      <c r="EI27">
        <v>29.619599999999998</v>
      </c>
      <c r="EJ27">
        <v>27.325209999999998</v>
      </c>
      <c r="EK27">
        <v>27.49248</v>
      </c>
      <c r="EL27">
        <v>27.232900000000001</v>
      </c>
      <c r="EM27">
        <v>25.53687</v>
      </c>
      <c r="EN27">
        <v>22.907969999999999</v>
      </c>
      <c r="EO27">
        <v>21.077590000000001</v>
      </c>
      <c r="EP27">
        <v>13.28604</v>
      </c>
      <c r="EQ27">
        <v>7.9123549999999998</v>
      </c>
      <c r="ER27">
        <v>6.6270049999999996</v>
      </c>
      <c r="ES27">
        <v>6.979044</v>
      </c>
      <c r="ET27">
        <v>69.566059999999993</v>
      </c>
      <c r="EU27">
        <v>68.428809999999999</v>
      </c>
      <c r="EV27">
        <v>67.460459999999998</v>
      </c>
      <c r="EW27">
        <v>66.526120000000006</v>
      </c>
      <c r="EX27">
        <v>65.743579999999994</v>
      </c>
      <c r="EY27">
        <v>65.107820000000004</v>
      </c>
      <c r="EZ27">
        <v>64.77216</v>
      </c>
      <c r="FA27">
        <v>66.031180000000006</v>
      </c>
      <c r="FB27">
        <v>68.675110000000004</v>
      </c>
      <c r="FC27">
        <v>72.058030000000002</v>
      </c>
      <c r="FD27">
        <v>75.583879999999994</v>
      </c>
      <c r="FE27">
        <v>78.799930000000003</v>
      </c>
      <c r="FF27">
        <v>81.548519999999996</v>
      </c>
      <c r="FG27">
        <v>83.831209999999999</v>
      </c>
      <c r="FH27">
        <v>85.150040000000004</v>
      </c>
      <c r="FI27">
        <v>85.762500000000003</v>
      </c>
      <c r="FJ27">
        <v>85.814689999999999</v>
      </c>
      <c r="FK27">
        <v>85.197010000000006</v>
      </c>
      <c r="FL27">
        <v>83.147639999999996</v>
      </c>
      <c r="FM27">
        <v>80.117220000000003</v>
      </c>
      <c r="FN27">
        <v>76.845209999999994</v>
      </c>
      <c r="FO27">
        <v>74.232849999999999</v>
      </c>
      <c r="FP27">
        <v>72.384609999999995</v>
      </c>
      <c r="FQ27">
        <v>70.876050000000006</v>
      </c>
      <c r="FR27">
        <v>1</v>
      </c>
      <c r="FT27" s="44"/>
    </row>
    <row r="28" spans="1:176" x14ac:dyDescent="0.2">
      <c r="A28" t="s">
        <v>1</v>
      </c>
      <c r="B28" t="s">
        <v>1</v>
      </c>
      <c r="C28" s="70">
        <v>41773</v>
      </c>
      <c r="D28">
        <v>13</v>
      </c>
      <c r="E28" s="70">
        <v>830</v>
      </c>
      <c r="F28">
        <v>126.37009999999999</v>
      </c>
      <c r="G28">
        <v>122.3359</v>
      </c>
      <c r="H28">
        <v>120.26</v>
      </c>
      <c r="I28">
        <v>119.8951</v>
      </c>
      <c r="J28">
        <v>121.0549</v>
      </c>
      <c r="K28">
        <v>124.98009999999999</v>
      </c>
      <c r="L28">
        <v>132.59780000000001</v>
      </c>
      <c r="M28">
        <v>141.4648</v>
      </c>
      <c r="N28">
        <v>150.1215</v>
      </c>
      <c r="O28">
        <v>157.55240000000001</v>
      </c>
      <c r="P28">
        <v>165.37989999999999</v>
      </c>
      <c r="Q28">
        <v>170.5086</v>
      </c>
      <c r="R28">
        <v>173.74879999999999</v>
      </c>
      <c r="S28">
        <v>174.87200000000001</v>
      </c>
      <c r="T28">
        <v>176.46729999999999</v>
      </c>
      <c r="U28">
        <v>173.9913</v>
      </c>
      <c r="V28">
        <v>171.75149999999999</v>
      </c>
      <c r="W28">
        <v>166.136</v>
      </c>
      <c r="X28">
        <v>159.12540000000001</v>
      </c>
      <c r="Y28">
        <v>152.51300000000001</v>
      </c>
      <c r="Z28">
        <v>149.12889999999999</v>
      </c>
      <c r="AA28">
        <v>144.48670000000001</v>
      </c>
      <c r="AB28">
        <v>139.3579</v>
      </c>
      <c r="AC28">
        <v>134.53970000000001</v>
      </c>
      <c r="AD28">
        <v>0.28953240000000002</v>
      </c>
      <c r="AE28">
        <v>-6.5629E-3</v>
      </c>
      <c r="AF28">
        <v>-0.1805438</v>
      </c>
      <c r="AG28">
        <v>2.73044E-2</v>
      </c>
      <c r="AH28">
        <v>4.3722499999999997E-2</v>
      </c>
      <c r="AI28">
        <v>-0.40644219999999998</v>
      </c>
      <c r="AJ28">
        <v>9.12129E-2</v>
      </c>
      <c r="AK28">
        <v>5.3846999999999999E-2</v>
      </c>
      <c r="AL28">
        <v>-2.9102099999999999E-2</v>
      </c>
      <c r="AM28">
        <v>-6.5232100000000001E-2</v>
      </c>
      <c r="AN28">
        <v>8.8139200000000001E-2</v>
      </c>
      <c r="AO28">
        <v>1.8825959999999999</v>
      </c>
      <c r="AP28">
        <v>7.3243140000000002</v>
      </c>
      <c r="AQ28">
        <v>6.2310439999999998</v>
      </c>
      <c r="AR28">
        <v>5.8323309999999999</v>
      </c>
      <c r="AS28">
        <v>5.8169440000000003</v>
      </c>
      <c r="AT28">
        <v>4.1085180000000001</v>
      </c>
      <c r="AU28">
        <v>3.4542760000000001</v>
      </c>
      <c r="AV28">
        <v>3.414768</v>
      </c>
      <c r="AW28">
        <v>3.5042710000000001</v>
      </c>
      <c r="AX28">
        <v>2.032359</v>
      </c>
      <c r="AY28">
        <v>0.52847659999999996</v>
      </c>
      <c r="AZ28">
        <v>1.0947340000000001</v>
      </c>
      <c r="BA28">
        <v>0.93978110000000004</v>
      </c>
      <c r="BB28">
        <v>0.37176799999999999</v>
      </c>
      <c r="BC28">
        <v>5.8318300000000003E-2</v>
      </c>
      <c r="BD28">
        <v>-0.1155587</v>
      </c>
      <c r="BE28">
        <v>9.3917E-2</v>
      </c>
      <c r="BF28">
        <v>0.1105308</v>
      </c>
      <c r="BG28">
        <v>-0.27253539999999998</v>
      </c>
      <c r="BH28">
        <v>0.1436752</v>
      </c>
      <c r="BI28">
        <v>0.1357332</v>
      </c>
      <c r="BJ28">
        <v>0.1150048</v>
      </c>
      <c r="BK28">
        <v>6.8419499999999994E-2</v>
      </c>
      <c r="BL28">
        <v>0.22136130000000001</v>
      </c>
      <c r="BM28">
        <v>2.0316839999999998</v>
      </c>
      <c r="BN28">
        <v>7.4654020000000001</v>
      </c>
      <c r="BO28">
        <v>6.367915</v>
      </c>
      <c r="BP28">
        <v>5.9831110000000001</v>
      </c>
      <c r="BQ28">
        <v>5.9938289999999999</v>
      </c>
      <c r="BR28">
        <v>4.3277809999999999</v>
      </c>
      <c r="BS28">
        <v>3.736424</v>
      </c>
      <c r="BT28">
        <v>3.7138789999999999</v>
      </c>
      <c r="BU28">
        <v>3.8263790000000002</v>
      </c>
      <c r="BV28">
        <v>2.3435380000000001</v>
      </c>
      <c r="BW28">
        <v>0.84098980000000001</v>
      </c>
      <c r="BX28">
        <v>1.4126240000000001</v>
      </c>
      <c r="BY28">
        <v>1.2362420000000001</v>
      </c>
      <c r="BZ28">
        <v>0.4287241</v>
      </c>
      <c r="CA28">
        <v>0.10325479999999999</v>
      </c>
      <c r="CB28">
        <v>-7.0550299999999996E-2</v>
      </c>
      <c r="CC28">
        <v>0.1400527</v>
      </c>
      <c r="CD28">
        <v>0.156802</v>
      </c>
      <c r="CE28">
        <v>-0.17979200000000001</v>
      </c>
      <c r="CF28">
        <v>0.18001030000000001</v>
      </c>
      <c r="CG28">
        <v>0.19244729999999999</v>
      </c>
      <c r="CH28">
        <v>0.2148127</v>
      </c>
      <c r="CI28">
        <v>0.16098609999999999</v>
      </c>
      <c r="CJ28">
        <v>0.31363049999999998</v>
      </c>
      <c r="CK28">
        <v>2.1349420000000001</v>
      </c>
      <c r="CL28">
        <v>7.5631180000000002</v>
      </c>
      <c r="CM28">
        <v>6.4627109999999997</v>
      </c>
      <c r="CN28">
        <v>6.0875409999999999</v>
      </c>
      <c r="CO28">
        <v>6.116339</v>
      </c>
      <c r="CP28">
        <v>4.4796420000000001</v>
      </c>
      <c r="CQ28">
        <v>3.9318399999999998</v>
      </c>
      <c r="CR28">
        <v>3.9210430000000001</v>
      </c>
      <c r="CS28">
        <v>4.0494700000000003</v>
      </c>
      <c r="CT28">
        <v>2.5590600000000001</v>
      </c>
      <c r="CU28">
        <v>1.057436</v>
      </c>
      <c r="CV28">
        <v>1.6327929999999999</v>
      </c>
      <c r="CW28">
        <v>1.4415690000000001</v>
      </c>
      <c r="CX28">
        <v>0.48568020000000001</v>
      </c>
      <c r="CY28">
        <v>0.1481913</v>
      </c>
      <c r="CZ28">
        <v>-2.55418E-2</v>
      </c>
      <c r="DA28">
        <v>0.1861884</v>
      </c>
      <c r="DB28">
        <v>0.20307320000000001</v>
      </c>
      <c r="DC28">
        <v>-8.7048600000000004E-2</v>
      </c>
      <c r="DD28">
        <v>0.2163455</v>
      </c>
      <c r="DE28">
        <v>0.24916140000000001</v>
      </c>
      <c r="DF28">
        <v>0.31462059999999997</v>
      </c>
      <c r="DG28">
        <v>0.25355280000000002</v>
      </c>
      <c r="DH28">
        <v>0.40589960000000003</v>
      </c>
      <c r="DI28">
        <v>2.2382010000000001</v>
      </c>
      <c r="DJ28">
        <v>7.6608349999999996</v>
      </c>
      <c r="DK28">
        <v>6.5575070000000002</v>
      </c>
      <c r="DL28">
        <v>6.1919709999999997</v>
      </c>
      <c r="DM28">
        <v>6.2388500000000002</v>
      </c>
      <c r="DN28">
        <v>4.6315039999999996</v>
      </c>
      <c r="DO28">
        <v>4.1272549999999999</v>
      </c>
      <c r="DP28">
        <v>4.1282059999999996</v>
      </c>
      <c r="DQ28">
        <v>4.2725609999999996</v>
      </c>
      <c r="DR28">
        <v>2.774581</v>
      </c>
      <c r="DS28">
        <v>1.273881</v>
      </c>
      <c r="DT28">
        <v>1.852962</v>
      </c>
      <c r="DU28">
        <v>1.6468970000000001</v>
      </c>
      <c r="DV28">
        <v>0.56791590000000003</v>
      </c>
      <c r="DW28">
        <v>0.2130725</v>
      </c>
      <c r="DX28">
        <v>3.9443300000000001E-2</v>
      </c>
      <c r="DY28">
        <v>0.252801</v>
      </c>
      <c r="DZ28">
        <v>0.2698815</v>
      </c>
      <c r="EA28">
        <v>4.6858200000000003E-2</v>
      </c>
      <c r="EB28">
        <v>0.26880779999999999</v>
      </c>
      <c r="EC28">
        <v>0.3310476</v>
      </c>
      <c r="ED28">
        <v>0.45872740000000001</v>
      </c>
      <c r="EE28">
        <v>0.3872043</v>
      </c>
      <c r="EF28">
        <v>0.53912170000000004</v>
      </c>
      <c r="EG28">
        <v>2.387289</v>
      </c>
      <c r="EH28">
        <v>7.8019230000000004</v>
      </c>
      <c r="EI28">
        <v>6.6943780000000004</v>
      </c>
      <c r="EJ28">
        <v>6.3427519999999999</v>
      </c>
      <c r="EK28">
        <v>6.4157349999999997</v>
      </c>
      <c r="EL28">
        <v>4.8507670000000003</v>
      </c>
      <c r="EM28">
        <v>4.4094040000000003</v>
      </c>
      <c r="EN28">
        <v>4.4273170000000004</v>
      </c>
      <c r="EO28">
        <v>4.5946689999999997</v>
      </c>
      <c r="EP28">
        <v>3.0857600000000001</v>
      </c>
      <c r="EQ28">
        <v>1.5863940000000001</v>
      </c>
      <c r="ER28">
        <v>2.170852</v>
      </c>
      <c r="ES28">
        <v>1.943357</v>
      </c>
      <c r="ET28">
        <v>67.049589999999995</v>
      </c>
      <c r="EU28">
        <v>65.902799999999999</v>
      </c>
      <c r="EV28">
        <v>64.470410000000001</v>
      </c>
      <c r="EW28">
        <v>63.860930000000003</v>
      </c>
      <c r="EX28">
        <v>63.23142</v>
      </c>
      <c r="EY28">
        <v>62.406829999999999</v>
      </c>
      <c r="EZ28">
        <v>63.038440000000001</v>
      </c>
      <c r="FA28">
        <v>66.605339999999998</v>
      </c>
      <c r="FB28">
        <v>71.462720000000004</v>
      </c>
      <c r="FC28">
        <v>76.558490000000006</v>
      </c>
      <c r="FD28">
        <v>81.010279999999995</v>
      </c>
      <c r="FE28">
        <v>84.814409999999995</v>
      </c>
      <c r="FF28">
        <v>87.267439999999993</v>
      </c>
      <c r="FG28">
        <v>88.844899999999996</v>
      </c>
      <c r="FH28">
        <v>90.24539</v>
      </c>
      <c r="FI28">
        <v>90.477379999999997</v>
      </c>
      <c r="FJ28">
        <v>89.16413</v>
      </c>
      <c r="FK28">
        <v>88.004469999999998</v>
      </c>
      <c r="FL28">
        <v>86.098060000000004</v>
      </c>
      <c r="FM28">
        <v>81.255520000000004</v>
      </c>
      <c r="FN28">
        <v>77.263540000000006</v>
      </c>
      <c r="FO28">
        <v>74.952380000000005</v>
      </c>
      <c r="FP28">
        <v>72.623159999999999</v>
      </c>
      <c r="FQ28">
        <v>70.762699999999995</v>
      </c>
      <c r="FR28">
        <v>1</v>
      </c>
      <c r="FT28" s="44"/>
    </row>
    <row r="29" spans="1:176" x14ac:dyDescent="0.2">
      <c r="A29" t="s">
        <v>1</v>
      </c>
      <c r="B29" t="s">
        <v>1</v>
      </c>
      <c r="C29" s="70">
        <v>41820</v>
      </c>
      <c r="D29">
        <v>96</v>
      </c>
      <c r="E29" s="70">
        <v>868</v>
      </c>
      <c r="F29">
        <v>496.36430000000001</v>
      </c>
      <c r="G29">
        <v>497.23570000000001</v>
      </c>
      <c r="H29">
        <v>497.6764</v>
      </c>
      <c r="I29">
        <v>502.12970000000001</v>
      </c>
      <c r="J29">
        <v>511.43790000000001</v>
      </c>
      <c r="K29">
        <v>532.60519999999997</v>
      </c>
      <c r="L29">
        <v>557.88969999999995</v>
      </c>
      <c r="M29">
        <v>586.79819999999995</v>
      </c>
      <c r="N29">
        <v>609.56679999999994</v>
      </c>
      <c r="O29">
        <v>636.19179999999994</v>
      </c>
      <c r="P29">
        <v>651.46839999999997</v>
      </c>
      <c r="Q29">
        <v>664.73</v>
      </c>
      <c r="R29">
        <v>665.62699999999995</v>
      </c>
      <c r="S29">
        <v>668.96259999999995</v>
      </c>
      <c r="T29">
        <v>666.36490000000003</v>
      </c>
      <c r="U29">
        <v>651.55629999999996</v>
      </c>
      <c r="V29">
        <v>640.78160000000003</v>
      </c>
      <c r="W29">
        <v>626.73599999999999</v>
      </c>
      <c r="X29">
        <v>613.28920000000005</v>
      </c>
      <c r="Y29">
        <v>603.64250000000004</v>
      </c>
      <c r="Z29">
        <v>598.7328</v>
      </c>
      <c r="AA29">
        <v>588.27859999999998</v>
      </c>
      <c r="AB29">
        <v>573.74630000000002</v>
      </c>
      <c r="AC29">
        <v>558.10519999999997</v>
      </c>
      <c r="AD29">
        <v>-5.1266369999999997</v>
      </c>
      <c r="AE29">
        <v>-4.4780639999999998</v>
      </c>
      <c r="AF29">
        <v>-3.5839949999999998</v>
      </c>
      <c r="AG29">
        <v>-3.7599109999999998</v>
      </c>
      <c r="AH29">
        <v>-3.0626220000000002</v>
      </c>
      <c r="AI29">
        <v>-2.074522</v>
      </c>
      <c r="AJ29">
        <v>2.5568500000000001E-2</v>
      </c>
      <c r="AK29">
        <v>-0.48155199999999998</v>
      </c>
      <c r="AL29">
        <v>5.8769169999999997</v>
      </c>
      <c r="AM29">
        <v>7.0111309999999998</v>
      </c>
      <c r="AN29">
        <v>7.825018</v>
      </c>
      <c r="AO29">
        <v>12.50357</v>
      </c>
      <c r="AP29">
        <v>48.077289999999998</v>
      </c>
      <c r="AQ29">
        <v>51.944560000000003</v>
      </c>
      <c r="AR29">
        <v>38.778230000000001</v>
      </c>
      <c r="AS29">
        <v>32.563220000000001</v>
      </c>
      <c r="AT29">
        <v>34.473640000000003</v>
      </c>
      <c r="AU29">
        <v>35.711199999999998</v>
      </c>
      <c r="AV29">
        <v>33.17698</v>
      </c>
      <c r="AW29">
        <v>26.401910000000001</v>
      </c>
      <c r="AX29">
        <v>16.82996</v>
      </c>
      <c r="AY29">
        <v>6.1780850000000003</v>
      </c>
      <c r="AZ29">
        <v>1.266108</v>
      </c>
      <c r="BA29">
        <v>0.55402309999999999</v>
      </c>
      <c r="BB29">
        <v>-4.3392939999999998</v>
      </c>
      <c r="BC29">
        <v>-3.8457439999999998</v>
      </c>
      <c r="BD29">
        <v>-3.0421130000000001</v>
      </c>
      <c r="BE29">
        <v>-3.1837939999999998</v>
      </c>
      <c r="BF29">
        <v>-2.6054729999999999</v>
      </c>
      <c r="BG29">
        <v>-1.5820719999999999</v>
      </c>
      <c r="BH29">
        <v>0.55992699999999995</v>
      </c>
      <c r="BI29">
        <v>0.16325899999999999</v>
      </c>
      <c r="BJ29">
        <v>6.6234900000000003</v>
      </c>
      <c r="BK29">
        <v>7.773936</v>
      </c>
      <c r="BL29">
        <v>8.6198499999999996</v>
      </c>
      <c r="BM29">
        <v>13.36506</v>
      </c>
      <c r="BN29">
        <v>49.112200000000001</v>
      </c>
      <c r="BO29">
        <v>53.042999999999999</v>
      </c>
      <c r="BP29">
        <v>39.85595</v>
      </c>
      <c r="BQ29">
        <v>33.626510000000003</v>
      </c>
      <c r="BR29">
        <v>35.554259999999999</v>
      </c>
      <c r="BS29">
        <v>36.957419999999999</v>
      </c>
      <c r="BT29">
        <v>34.53736</v>
      </c>
      <c r="BU29">
        <v>27.700890000000001</v>
      </c>
      <c r="BV29">
        <v>18.029140000000002</v>
      </c>
      <c r="BW29">
        <v>7.4085799999999997</v>
      </c>
      <c r="BX29">
        <v>2.556622</v>
      </c>
      <c r="BY29">
        <v>1.818732</v>
      </c>
      <c r="BZ29">
        <v>-3.7939829999999999</v>
      </c>
      <c r="CA29">
        <v>-3.4078020000000002</v>
      </c>
      <c r="CB29">
        <v>-2.6668059999999998</v>
      </c>
      <c r="CC29">
        <v>-2.7847759999999999</v>
      </c>
      <c r="CD29">
        <v>-2.288853</v>
      </c>
      <c r="CE29">
        <v>-1.2410019999999999</v>
      </c>
      <c r="CF29">
        <v>0.93002209999999996</v>
      </c>
      <c r="CG29">
        <v>0.60985319999999998</v>
      </c>
      <c r="CH29">
        <v>7.1405630000000002</v>
      </c>
      <c r="CI29">
        <v>8.3022530000000003</v>
      </c>
      <c r="CJ29">
        <v>9.1703480000000006</v>
      </c>
      <c r="CK29">
        <v>13.96172</v>
      </c>
      <c r="CL29">
        <v>49.828980000000001</v>
      </c>
      <c r="CM29">
        <v>53.803780000000003</v>
      </c>
      <c r="CN29">
        <v>40.602370000000001</v>
      </c>
      <c r="CO29">
        <v>34.362949999999998</v>
      </c>
      <c r="CP29">
        <v>36.302700000000002</v>
      </c>
      <c r="CQ29">
        <v>37.82056</v>
      </c>
      <c r="CR29">
        <v>35.479550000000003</v>
      </c>
      <c r="CS29">
        <v>28.600549999999998</v>
      </c>
      <c r="CT29">
        <v>18.859690000000001</v>
      </c>
      <c r="CU29">
        <v>8.2608169999999994</v>
      </c>
      <c r="CV29">
        <v>3.4504280000000001</v>
      </c>
      <c r="CW29">
        <v>2.6946650000000001</v>
      </c>
      <c r="CX29">
        <v>-3.248672</v>
      </c>
      <c r="CY29">
        <v>-2.9698600000000002</v>
      </c>
      <c r="CZ29">
        <v>-2.2915000000000001</v>
      </c>
      <c r="DA29">
        <v>-2.3857590000000002</v>
      </c>
      <c r="DB29">
        <v>-1.972234</v>
      </c>
      <c r="DC29">
        <v>-0.89993290000000004</v>
      </c>
      <c r="DD29">
        <v>1.300117</v>
      </c>
      <c r="DE29">
        <v>1.0564469999999999</v>
      </c>
      <c r="DF29">
        <v>7.6576370000000002</v>
      </c>
      <c r="DG29">
        <v>8.8305690000000006</v>
      </c>
      <c r="DH29">
        <v>9.7208459999999999</v>
      </c>
      <c r="DI29">
        <v>14.55838</v>
      </c>
      <c r="DJ29">
        <v>50.545749999999998</v>
      </c>
      <c r="DK29">
        <v>54.56456</v>
      </c>
      <c r="DL29">
        <v>41.348790000000001</v>
      </c>
      <c r="DM29">
        <v>35.099379999999996</v>
      </c>
      <c r="DN29">
        <v>37.051139999999997</v>
      </c>
      <c r="DO29">
        <v>38.683700000000002</v>
      </c>
      <c r="DP29">
        <v>36.42174</v>
      </c>
      <c r="DQ29">
        <v>29.500219999999999</v>
      </c>
      <c r="DR29">
        <v>19.690239999999999</v>
      </c>
      <c r="DS29">
        <v>9.1130530000000007</v>
      </c>
      <c r="DT29">
        <v>4.3442340000000002</v>
      </c>
      <c r="DU29">
        <v>3.5705979999999999</v>
      </c>
      <c r="DV29">
        <v>-2.4613299999999998</v>
      </c>
      <c r="DW29">
        <v>-2.3375409999999999</v>
      </c>
      <c r="DX29">
        <v>-1.7496179999999999</v>
      </c>
      <c r="DY29">
        <v>-1.809642</v>
      </c>
      <c r="DZ29">
        <v>-1.515085</v>
      </c>
      <c r="EA29">
        <v>-0.40748269999999998</v>
      </c>
      <c r="EB29">
        <v>1.834476</v>
      </c>
      <c r="EC29">
        <v>1.7012579999999999</v>
      </c>
      <c r="ED29">
        <v>8.4042100000000008</v>
      </c>
      <c r="EE29">
        <v>9.5933740000000007</v>
      </c>
      <c r="EF29">
        <v>10.51568</v>
      </c>
      <c r="EG29">
        <v>15.41987</v>
      </c>
      <c r="EH29">
        <v>51.580660000000002</v>
      </c>
      <c r="EI29">
        <v>55.662990000000001</v>
      </c>
      <c r="EJ29">
        <v>42.42651</v>
      </c>
      <c r="EK29">
        <v>36.162669999999999</v>
      </c>
      <c r="EL29">
        <v>38.13176</v>
      </c>
      <c r="EM29">
        <v>39.929920000000003</v>
      </c>
      <c r="EN29">
        <v>37.782119999999999</v>
      </c>
      <c r="EO29">
        <v>30.799189999999999</v>
      </c>
      <c r="EP29">
        <v>20.889410000000002</v>
      </c>
      <c r="EQ29">
        <v>10.34355</v>
      </c>
      <c r="ER29">
        <v>5.6347480000000001</v>
      </c>
      <c r="ES29">
        <v>4.8353060000000001</v>
      </c>
      <c r="ET29">
        <v>70.009039999999999</v>
      </c>
      <c r="EU29">
        <v>68.689490000000006</v>
      </c>
      <c r="EV29">
        <v>67.665700000000001</v>
      </c>
      <c r="EW29">
        <v>66.643460000000005</v>
      </c>
      <c r="EX29">
        <v>65.713840000000005</v>
      </c>
      <c r="EY29">
        <v>64.934430000000006</v>
      </c>
      <c r="EZ29">
        <v>65.226569999999995</v>
      </c>
      <c r="FA29">
        <v>68.411100000000005</v>
      </c>
      <c r="FB29">
        <v>72.609009999999998</v>
      </c>
      <c r="FC29">
        <v>77.457009999999997</v>
      </c>
      <c r="FD29">
        <v>82.334479999999999</v>
      </c>
      <c r="FE29">
        <v>86.444119999999998</v>
      </c>
      <c r="FF29">
        <v>89.082049999999995</v>
      </c>
      <c r="FG29">
        <v>90.265330000000006</v>
      </c>
      <c r="FH29">
        <v>90.455190000000002</v>
      </c>
      <c r="FI29">
        <v>89.800989999999999</v>
      </c>
      <c r="FJ29">
        <v>89.198719999999994</v>
      </c>
      <c r="FK29">
        <v>88.169650000000004</v>
      </c>
      <c r="FL29">
        <v>84.819739999999996</v>
      </c>
      <c r="FM29">
        <v>81.535610000000005</v>
      </c>
      <c r="FN29">
        <v>78.276139999999998</v>
      </c>
      <c r="FO29">
        <v>75.531790000000001</v>
      </c>
      <c r="FP29">
        <v>73.481049999999996</v>
      </c>
      <c r="FQ29">
        <v>71.947209999999998</v>
      </c>
      <c r="FR29">
        <v>1</v>
      </c>
      <c r="FT29" s="44"/>
    </row>
    <row r="30" spans="1:176" x14ac:dyDescent="0.2">
      <c r="A30" t="s">
        <v>1</v>
      </c>
      <c r="B30" t="s">
        <v>1</v>
      </c>
      <c r="C30" s="70">
        <v>41827</v>
      </c>
      <c r="D30">
        <v>81</v>
      </c>
      <c r="E30" s="70">
        <v>867</v>
      </c>
      <c r="F30">
        <v>495.9502</v>
      </c>
      <c r="G30">
        <v>492.47250000000003</v>
      </c>
      <c r="H30">
        <v>487.06189999999998</v>
      </c>
      <c r="I30">
        <v>486.94810000000001</v>
      </c>
      <c r="J30">
        <v>500.19630000000001</v>
      </c>
      <c r="K30">
        <v>523.40989999999999</v>
      </c>
      <c r="L30">
        <v>551.74180000000001</v>
      </c>
      <c r="M30">
        <v>571.72180000000003</v>
      </c>
      <c r="N30">
        <v>594.5924</v>
      </c>
      <c r="O30">
        <v>617.57770000000005</v>
      </c>
      <c r="P30">
        <v>629.49419999999998</v>
      </c>
      <c r="Q30">
        <v>637.53650000000005</v>
      </c>
      <c r="R30">
        <v>636.29539999999997</v>
      </c>
      <c r="S30">
        <v>640.81150000000002</v>
      </c>
      <c r="T30">
        <v>641.17269999999996</v>
      </c>
      <c r="U30">
        <v>624.70749999999998</v>
      </c>
      <c r="V30">
        <v>619.6472</v>
      </c>
      <c r="W30">
        <v>606.65380000000005</v>
      </c>
      <c r="X30">
        <v>595.98569999999995</v>
      </c>
      <c r="Y30">
        <v>593.17280000000005</v>
      </c>
      <c r="Z30">
        <v>591.81010000000003</v>
      </c>
      <c r="AA30">
        <v>580.09220000000005</v>
      </c>
      <c r="AB30">
        <v>559.71810000000005</v>
      </c>
      <c r="AC30">
        <v>547.12300000000005</v>
      </c>
      <c r="AD30">
        <v>-1.0854680000000001</v>
      </c>
      <c r="AE30">
        <v>-1.45105</v>
      </c>
      <c r="AF30">
        <v>-0.89311209999999996</v>
      </c>
      <c r="AG30">
        <v>0.49147380000000002</v>
      </c>
      <c r="AH30">
        <v>0.2117793</v>
      </c>
      <c r="AI30">
        <v>0.55844309999999997</v>
      </c>
      <c r="AJ30">
        <v>0.72313890000000003</v>
      </c>
      <c r="AK30">
        <v>-0.42542479999999999</v>
      </c>
      <c r="AL30">
        <v>-1.220831</v>
      </c>
      <c r="AM30">
        <v>-2.2173189999999998</v>
      </c>
      <c r="AN30">
        <v>-0.2944872</v>
      </c>
      <c r="AO30">
        <v>2.2265820000000001</v>
      </c>
      <c r="AP30">
        <v>15.96787</v>
      </c>
      <c r="AQ30">
        <v>15.25187</v>
      </c>
      <c r="AR30">
        <v>16.036650000000002</v>
      </c>
      <c r="AS30">
        <v>16.515989999999999</v>
      </c>
      <c r="AT30">
        <v>16.00855</v>
      </c>
      <c r="AU30">
        <v>16.08278</v>
      </c>
      <c r="AV30">
        <v>11.882020000000001</v>
      </c>
      <c r="AW30">
        <v>11.47279</v>
      </c>
      <c r="AX30">
        <v>3.4595189999999998</v>
      </c>
      <c r="AY30">
        <v>0.47153640000000002</v>
      </c>
      <c r="AZ30">
        <v>1.614241</v>
      </c>
      <c r="BA30">
        <v>1.48455</v>
      </c>
      <c r="BB30">
        <v>-0.7629802</v>
      </c>
      <c r="BC30">
        <v>-1.1780930000000001</v>
      </c>
      <c r="BD30">
        <v>-0.66045860000000001</v>
      </c>
      <c r="BE30">
        <v>0.70744050000000003</v>
      </c>
      <c r="BF30">
        <v>0.42517700000000003</v>
      </c>
      <c r="BG30">
        <v>0.77316169999999995</v>
      </c>
      <c r="BH30">
        <v>0.92854300000000001</v>
      </c>
      <c r="BI30">
        <v>-0.16680300000000001</v>
      </c>
      <c r="BJ30">
        <v>-0.91597810000000002</v>
      </c>
      <c r="BK30">
        <v>-1.8776980000000001</v>
      </c>
      <c r="BL30">
        <v>0.1100472</v>
      </c>
      <c r="BM30">
        <v>2.637778</v>
      </c>
      <c r="BN30">
        <v>16.472290000000001</v>
      </c>
      <c r="BO30">
        <v>15.830299999999999</v>
      </c>
      <c r="BP30">
        <v>16.543369999999999</v>
      </c>
      <c r="BQ30">
        <v>16.952249999999999</v>
      </c>
      <c r="BR30">
        <v>16.412400000000002</v>
      </c>
      <c r="BS30">
        <v>16.488150000000001</v>
      </c>
      <c r="BT30">
        <v>12.28668</v>
      </c>
      <c r="BU30">
        <v>11.873570000000001</v>
      </c>
      <c r="BV30">
        <v>3.8815040000000001</v>
      </c>
      <c r="BW30">
        <v>0.90420999999999996</v>
      </c>
      <c r="BX30">
        <v>2.0589219999999999</v>
      </c>
      <c r="BY30">
        <v>1.9429240000000001</v>
      </c>
      <c r="BZ30">
        <v>-0.53962589999999999</v>
      </c>
      <c r="CA30">
        <v>-0.98904420000000004</v>
      </c>
      <c r="CB30">
        <v>-0.49932349999999998</v>
      </c>
      <c r="CC30">
        <v>0.85701839999999996</v>
      </c>
      <c r="CD30">
        <v>0.57297560000000003</v>
      </c>
      <c r="CE30">
        <v>0.92187520000000001</v>
      </c>
      <c r="CF30">
        <v>1.070805</v>
      </c>
      <c r="CG30">
        <v>1.23176E-2</v>
      </c>
      <c r="CH30">
        <v>-0.70483799999999996</v>
      </c>
      <c r="CI30">
        <v>-1.642477</v>
      </c>
      <c r="CJ30">
        <v>0.39022649999999998</v>
      </c>
      <c r="CK30">
        <v>2.9225699999999999</v>
      </c>
      <c r="CL30">
        <v>16.821650000000002</v>
      </c>
      <c r="CM30">
        <v>16.230920000000001</v>
      </c>
      <c r="CN30">
        <v>16.89432</v>
      </c>
      <c r="CO30">
        <v>17.2544</v>
      </c>
      <c r="CP30">
        <v>16.69211</v>
      </c>
      <c r="CQ30">
        <v>16.768910000000002</v>
      </c>
      <c r="CR30">
        <v>12.566940000000001</v>
      </c>
      <c r="CS30">
        <v>12.151149999999999</v>
      </c>
      <c r="CT30">
        <v>4.1737700000000002</v>
      </c>
      <c r="CU30">
        <v>1.203878</v>
      </c>
      <c r="CV30">
        <v>2.3669060000000002</v>
      </c>
      <c r="CW30">
        <v>2.260392</v>
      </c>
      <c r="CX30">
        <v>-0.31627159999999999</v>
      </c>
      <c r="CY30">
        <v>-0.79999509999999996</v>
      </c>
      <c r="CZ30">
        <v>-0.3381883</v>
      </c>
      <c r="DA30">
        <v>1.006596</v>
      </c>
      <c r="DB30">
        <v>0.72077420000000003</v>
      </c>
      <c r="DC30">
        <v>1.070589</v>
      </c>
      <c r="DD30">
        <v>1.213068</v>
      </c>
      <c r="DE30">
        <v>0.19143830000000001</v>
      </c>
      <c r="DF30">
        <v>-0.49369780000000002</v>
      </c>
      <c r="DG30">
        <v>-1.407257</v>
      </c>
      <c r="DH30">
        <v>0.67040580000000005</v>
      </c>
      <c r="DI30">
        <v>3.207363</v>
      </c>
      <c r="DJ30">
        <v>17.170999999999999</v>
      </c>
      <c r="DK30">
        <v>16.631550000000001</v>
      </c>
      <c r="DL30">
        <v>17.245270000000001</v>
      </c>
      <c r="DM30">
        <v>17.556550000000001</v>
      </c>
      <c r="DN30">
        <v>16.971820000000001</v>
      </c>
      <c r="DO30">
        <v>17.049669999999999</v>
      </c>
      <c r="DP30">
        <v>12.847200000000001</v>
      </c>
      <c r="DQ30">
        <v>12.42873</v>
      </c>
      <c r="DR30">
        <v>4.4660349999999998</v>
      </c>
      <c r="DS30">
        <v>1.503547</v>
      </c>
      <c r="DT30">
        <v>2.67489</v>
      </c>
      <c r="DU30">
        <v>2.5778599999999998</v>
      </c>
      <c r="DV30">
        <v>6.2164999999999998E-3</v>
      </c>
      <c r="DW30">
        <v>-0.52703829999999996</v>
      </c>
      <c r="DX30">
        <v>-0.1055348</v>
      </c>
      <c r="DY30">
        <v>1.2225630000000001</v>
      </c>
      <c r="DZ30">
        <v>0.934172</v>
      </c>
      <c r="EA30">
        <v>1.285307</v>
      </c>
      <c r="EB30">
        <v>1.418472</v>
      </c>
      <c r="EC30">
        <v>0.45006010000000002</v>
      </c>
      <c r="ED30">
        <v>-0.18884490000000001</v>
      </c>
      <c r="EE30">
        <v>-1.067636</v>
      </c>
      <c r="EF30">
        <v>1.07494</v>
      </c>
      <c r="EG30">
        <v>3.6185589999999999</v>
      </c>
      <c r="EH30">
        <v>17.675419999999999</v>
      </c>
      <c r="EI30">
        <v>17.209980000000002</v>
      </c>
      <c r="EJ30">
        <v>17.75198</v>
      </c>
      <c r="EK30">
        <v>17.992819999999998</v>
      </c>
      <c r="EL30">
        <v>17.375679999999999</v>
      </c>
      <c r="EM30">
        <v>17.455030000000001</v>
      </c>
      <c r="EN30">
        <v>13.251860000000001</v>
      </c>
      <c r="EO30">
        <v>12.82952</v>
      </c>
      <c r="EP30">
        <v>4.8880210000000002</v>
      </c>
      <c r="EQ30">
        <v>1.9362200000000001</v>
      </c>
      <c r="ER30">
        <v>3.11957</v>
      </c>
      <c r="ES30">
        <v>3.0362339999999999</v>
      </c>
      <c r="ET30">
        <v>66.528980000000004</v>
      </c>
      <c r="EU30">
        <v>65.411289999999994</v>
      </c>
      <c r="EV30">
        <v>64.248140000000006</v>
      </c>
      <c r="EW30">
        <v>63.751350000000002</v>
      </c>
      <c r="EX30">
        <v>63.448659999999997</v>
      </c>
      <c r="EY30">
        <v>62.939149999999998</v>
      </c>
      <c r="EZ30">
        <v>62.915790000000001</v>
      </c>
      <c r="FA30">
        <v>64.138729999999995</v>
      </c>
      <c r="FB30">
        <v>66.474990000000005</v>
      </c>
      <c r="FC30">
        <v>70.186790000000002</v>
      </c>
      <c r="FD30">
        <v>73.012439999999998</v>
      </c>
      <c r="FE30">
        <v>75.164270000000002</v>
      </c>
      <c r="FF30">
        <v>77.728629999999995</v>
      </c>
      <c r="FG30">
        <v>80.107680000000002</v>
      </c>
      <c r="FH30">
        <v>81.118560000000002</v>
      </c>
      <c r="FI30">
        <v>80.888900000000007</v>
      </c>
      <c r="FJ30">
        <v>81.716930000000005</v>
      </c>
      <c r="FK30">
        <v>82.389359999999996</v>
      </c>
      <c r="FL30">
        <v>81.278930000000003</v>
      </c>
      <c r="FM30">
        <v>79.405230000000003</v>
      </c>
      <c r="FN30">
        <v>76.207909999999998</v>
      </c>
      <c r="FO30">
        <v>72.571920000000006</v>
      </c>
      <c r="FP30">
        <v>70.458889999999997</v>
      </c>
      <c r="FQ30">
        <v>68.922139999999999</v>
      </c>
      <c r="FR30">
        <v>1</v>
      </c>
      <c r="FT30" s="44"/>
    </row>
    <row r="31" spans="1:176" x14ac:dyDescent="0.2">
      <c r="A31" t="s">
        <v>1</v>
      </c>
      <c r="B31" t="s">
        <v>1</v>
      </c>
      <c r="C31" s="70">
        <v>41834</v>
      </c>
      <c r="D31">
        <v>0</v>
      </c>
      <c r="E31" s="70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0</v>
      </c>
      <c r="DJ31">
        <v>0</v>
      </c>
      <c r="DK31">
        <v>0</v>
      </c>
      <c r="DL31">
        <v>0</v>
      </c>
      <c r="DM31">
        <v>0</v>
      </c>
      <c r="DN31">
        <v>0</v>
      </c>
      <c r="DO31">
        <v>0</v>
      </c>
      <c r="DP31">
        <v>0</v>
      </c>
      <c r="DQ31">
        <v>0</v>
      </c>
      <c r="DR31">
        <v>0</v>
      </c>
      <c r="DS31">
        <v>0</v>
      </c>
      <c r="DT31">
        <v>0</v>
      </c>
      <c r="DU31">
        <v>0</v>
      </c>
      <c r="DV31">
        <v>0</v>
      </c>
      <c r="DW31">
        <v>0</v>
      </c>
      <c r="DX31">
        <v>0</v>
      </c>
      <c r="DY31">
        <v>0</v>
      </c>
      <c r="DZ31">
        <v>0</v>
      </c>
      <c r="EA31">
        <v>0</v>
      </c>
      <c r="EB31">
        <v>0</v>
      </c>
      <c r="EC31">
        <v>0</v>
      </c>
      <c r="ED31">
        <v>0</v>
      </c>
      <c r="EE31">
        <v>0</v>
      </c>
      <c r="EF31">
        <v>0</v>
      </c>
      <c r="EG31">
        <v>0</v>
      </c>
      <c r="EH31">
        <v>0</v>
      </c>
      <c r="EI31">
        <v>0</v>
      </c>
      <c r="EJ31">
        <v>0</v>
      </c>
      <c r="EK31">
        <v>0</v>
      </c>
      <c r="EL31">
        <v>0</v>
      </c>
      <c r="EM31">
        <v>0</v>
      </c>
      <c r="EN31">
        <v>0</v>
      </c>
      <c r="EO31">
        <v>0</v>
      </c>
      <c r="EP31">
        <v>0</v>
      </c>
      <c r="EQ31">
        <v>0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0</v>
      </c>
      <c r="EX31">
        <v>0</v>
      </c>
      <c r="EY31">
        <v>0</v>
      </c>
      <c r="EZ31">
        <v>0</v>
      </c>
      <c r="FA31">
        <v>0</v>
      </c>
      <c r="FB31">
        <v>0</v>
      </c>
      <c r="FC31">
        <v>0</v>
      </c>
      <c r="FD31">
        <v>0</v>
      </c>
      <c r="FE31">
        <v>0</v>
      </c>
      <c r="FF31">
        <v>0</v>
      </c>
      <c r="FG31">
        <v>0</v>
      </c>
      <c r="FH31">
        <v>0</v>
      </c>
      <c r="FI31">
        <v>0</v>
      </c>
      <c r="FJ31">
        <v>0</v>
      </c>
      <c r="FK31">
        <v>0</v>
      </c>
      <c r="FL31">
        <v>0</v>
      </c>
      <c r="FM31">
        <v>0</v>
      </c>
      <c r="FN31">
        <v>0</v>
      </c>
      <c r="FO31">
        <v>0</v>
      </c>
      <c r="FP31">
        <v>0</v>
      </c>
      <c r="FQ31">
        <v>0</v>
      </c>
      <c r="FR31">
        <v>0</v>
      </c>
      <c r="FT31" s="44"/>
    </row>
    <row r="32" spans="1:176" x14ac:dyDescent="0.2">
      <c r="A32" t="s">
        <v>1</v>
      </c>
      <c r="B32" t="s">
        <v>1</v>
      </c>
      <c r="C32" s="70">
        <v>41848</v>
      </c>
      <c r="D32">
        <v>88</v>
      </c>
      <c r="E32" s="70">
        <v>867</v>
      </c>
      <c r="F32">
        <v>529.74300000000005</v>
      </c>
      <c r="G32">
        <v>525.05079999999998</v>
      </c>
      <c r="H32">
        <v>526.94399999999996</v>
      </c>
      <c r="I32">
        <v>531.09760000000006</v>
      </c>
      <c r="J32">
        <v>539.1626</v>
      </c>
      <c r="K32">
        <v>564.08799999999997</v>
      </c>
      <c r="L32">
        <v>597.11300000000006</v>
      </c>
      <c r="M32">
        <v>621.81579999999997</v>
      </c>
      <c r="N32">
        <v>641.03800000000001</v>
      </c>
      <c r="O32">
        <v>660.40049999999997</v>
      </c>
      <c r="P32">
        <v>670.96910000000003</v>
      </c>
      <c r="Q32">
        <v>682.02570000000003</v>
      </c>
      <c r="R32">
        <v>680.6422</v>
      </c>
      <c r="S32">
        <v>691.37840000000006</v>
      </c>
      <c r="T32">
        <v>693.17100000000005</v>
      </c>
      <c r="U32">
        <v>678.67719999999997</v>
      </c>
      <c r="V32">
        <v>664.43960000000004</v>
      </c>
      <c r="W32">
        <v>648.26930000000004</v>
      </c>
      <c r="X32">
        <v>636.20090000000005</v>
      </c>
      <c r="Y32">
        <v>627.45119999999997</v>
      </c>
      <c r="Z32">
        <v>622.3809</v>
      </c>
      <c r="AA32">
        <v>612.95870000000002</v>
      </c>
      <c r="AB32">
        <v>596.68370000000004</v>
      </c>
      <c r="AC32">
        <v>584.91589999999997</v>
      </c>
      <c r="AD32">
        <v>0.48870150000000001</v>
      </c>
      <c r="AE32">
        <v>-0.1248334</v>
      </c>
      <c r="AF32">
        <v>-1.0417449999999999</v>
      </c>
      <c r="AG32">
        <v>-1.0171559999999999</v>
      </c>
      <c r="AH32">
        <v>-1.5113099999999999</v>
      </c>
      <c r="AI32">
        <v>-2.2743600000000002</v>
      </c>
      <c r="AJ32">
        <v>-2.3509129999999998</v>
      </c>
      <c r="AK32">
        <v>-5.6142299999999999E-2</v>
      </c>
      <c r="AL32">
        <v>-0.79978640000000001</v>
      </c>
      <c r="AM32">
        <v>-3.6925650000000001</v>
      </c>
      <c r="AN32">
        <v>-1.0953809999999999</v>
      </c>
      <c r="AO32">
        <v>6.6210820000000004</v>
      </c>
      <c r="AP32">
        <v>35.148879999999998</v>
      </c>
      <c r="AQ32">
        <v>33.565620000000003</v>
      </c>
      <c r="AR32">
        <v>29.471979999999999</v>
      </c>
      <c r="AS32">
        <v>27.342880000000001</v>
      </c>
      <c r="AT32">
        <v>26.500879999999999</v>
      </c>
      <c r="AU32">
        <v>25.127130000000001</v>
      </c>
      <c r="AV32">
        <v>24.84995</v>
      </c>
      <c r="AW32">
        <v>22.252649999999999</v>
      </c>
      <c r="AX32">
        <v>14.35272</v>
      </c>
      <c r="AY32">
        <v>2.259134</v>
      </c>
      <c r="AZ32">
        <v>2.6058270000000001</v>
      </c>
      <c r="BA32">
        <v>1.228145</v>
      </c>
      <c r="BB32">
        <v>1.3135889999999999</v>
      </c>
      <c r="BC32">
        <v>0.46951559999999998</v>
      </c>
      <c r="BD32">
        <v>-0.52269290000000002</v>
      </c>
      <c r="BE32">
        <v>-0.50403960000000003</v>
      </c>
      <c r="BF32">
        <v>-1.0704659999999999</v>
      </c>
      <c r="BG32">
        <v>-1.7912920000000001</v>
      </c>
      <c r="BH32">
        <v>-1.842236</v>
      </c>
      <c r="BI32">
        <v>0.54272880000000001</v>
      </c>
      <c r="BJ32">
        <v>-0.17528640000000001</v>
      </c>
      <c r="BK32">
        <v>-3.086389</v>
      </c>
      <c r="BL32">
        <v>-0.44043729999999998</v>
      </c>
      <c r="BM32">
        <v>7.3242120000000002</v>
      </c>
      <c r="BN32">
        <v>36.005659999999999</v>
      </c>
      <c r="BO32">
        <v>34.489530000000002</v>
      </c>
      <c r="BP32">
        <v>30.43385</v>
      </c>
      <c r="BQ32">
        <v>28.296410000000002</v>
      </c>
      <c r="BR32">
        <v>27.444320000000001</v>
      </c>
      <c r="BS32">
        <v>26.201239999999999</v>
      </c>
      <c r="BT32">
        <v>25.9038</v>
      </c>
      <c r="BU32">
        <v>23.242450000000002</v>
      </c>
      <c r="BV32">
        <v>15.40405</v>
      </c>
      <c r="BW32">
        <v>3.3285140000000002</v>
      </c>
      <c r="BX32">
        <v>3.7117740000000001</v>
      </c>
      <c r="BY32">
        <v>2.3164880000000001</v>
      </c>
      <c r="BZ32">
        <v>1.884903</v>
      </c>
      <c r="CA32">
        <v>0.8811599</v>
      </c>
      <c r="CB32">
        <v>-0.16319929999999999</v>
      </c>
      <c r="CC32">
        <v>-0.14865709999999999</v>
      </c>
      <c r="CD32">
        <v>-0.7651386</v>
      </c>
      <c r="CE32">
        <v>-1.4567209999999999</v>
      </c>
      <c r="CF32">
        <v>-1.4899290000000001</v>
      </c>
      <c r="CG32">
        <v>0.95750519999999995</v>
      </c>
      <c r="CH32">
        <v>0.25724039999999998</v>
      </c>
      <c r="CI32">
        <v>-2.6665540000000001</v>
      </c>
      <c r="CJ32">
        <v>1.3174399999999999E-2</v>
      </c>
      <c r="CK32">
        <v>7.8111980000000001</v>
      </c>
      <c r="CL32">
        <v>36.599069999999998</v>
      </c>
      <c r="CM32">
        <v>35.129429999999999</v>
      </c>
      <c r="CN32">
        <v>31.10004</v>
      </c>
      <c r="CO32">
        <v>28.95682</v>
      </c>
      <c r="CP32">
        <v>28.097750000000001</v>
      </c>
      <c r="CQ32">
        <v>26.945170000000001</v>
      </c>
      <c r="CR32">
        <v>26.633700000000001</v>
      </c>
      <c r="CS32">
        <v>23.927980000000002</v>
      </c>
      <c r="CT32">
        <v>16.132190000000001</v>
      </c>
      <c r="CU32">
        <v>4.0691629999999996</v>
      </c>
      <c r="CV32">
        <v>4.4777490000000002</v>
      </c>
      <c r="CW32">
        <v>3.070271</v>
      </c>
      <c r="CX32">
        <v>2.4562179999999998</v>
      </c>
      <c r="CY32">
        <v>1.2928040000000001</v>
      </c>
      <c r="CZ32">
        <v>0.1962943</v>
      </c>
      <c r="DA32">
        <v>0.2067254</v>
      </c>
      <c r="DB32">
        <v>-0.45981139999999998</v>
      </c>
      <c r="DC32">
        <v>-1.1221490000000001</v>
      </c>
      <c r="DD32">
        <v>-1.137621</v>
      </c>
      <c r="DE32">
        <v>1.372282</v>
      </c>
      <c r="DF32">
        <v>0.68976709999999997</v>
      </c>
      <c r="DG32">
        <v>-2.2467190000000001</v>
      </c>
      <c r="DH32">
        <v>0.46678619999999998</v>
      </c>
      <c r="DI32">
        <v>8.2981839999999991</v>
      </c>
      <c r="DJ32">
        <v>37.192480000000003</v>
      </c>
      <c r="DK32">
        <v>35.769329999999997</v>
      </c>
      <c r="DL32">
        <v>31.76623</v>
      </c>
      <c r="DM32">
        <v>29.617229999999999</v>
      </c>
      <c r="DN32">
        <v>28.751180000000002</v>
      </c>
      <c r="DO32">
        <v>27.6891</v>
      </c>
      <c r="DP32">
        <v>27.363600000000002</v>
      </c>
      <c r="DQ32">
        <v>24.613520000000001</v>
      </c>
      <c r="DR32">
        <v>16.860340000000001</v>
      </c>
      <c r="DS32">
        <v>4.809812</v>
      </c>
      <c r="DT32">
        <v>5.2437250000000004</v>
      </c>
      <c r="DU32">
        <v>3.8240539999999998</v>
      </c>
      <c r="DV32">
        <v>3.2811050000000002</v>
      </c>
      <c r="DW32">
        <v>1.8871530000000001</v>
      </c>
      <c r="DX32">
        <v>0.71534600000000004</v>
      </c>
      <c r="DY32">
        <v>0.71984139999999996</v>
      </c>
      <c r="DZ32">
        <v>-1.8967600000000001E-2</v>
      </c>
      <c r="EA32">
        <v>-0.63908140000000002</v>
      </c>
      <c r="EB32">
        <v>-0.62894430000000001</v>
      </c>
      <c r="EC32">
        <v>1.9711529999999999</v>
      </c>
      <c r="ED32">
        <v>1.3142670000000001</v>
      </c>
      <c r="EE32">
        <v>-1.6405430000000001</v>
      </c>
      <c r="EF32">
        <v>1.121729</v>
      </c>
      <c r="EG32">
        <v>9.001315</v>
      </c>
      <c r="EH32">
        <v>38.049259999999997</v>
      </c>
      <c r="EI32">
        <v>36.69323</v>
      </c>
      <c r="EJ32">
        <v>32.728099999999998</v>
      </c>
      <c r="EK32">
        <v>30.57076</v>
      </c>
      <c r="EL32">
        <v>29.69463</v>
      </c>
      <c r="EM32">
        <v>28.763210000000001</v>
      </c>
      <c r="EN32">
        <v>28.417449999999999</v>
      </c>
      <c r="EO32">
        <v>25.60332</v>
      </c>
      <c r="EP32">
        <v>17.911670000000001</v>
      </c>
      <c r="EQ32">
        <v>5.8791909999999996</v>
      </c>
      <c r="ER32">
        <v>6.349672</v>
      </c>
      <c r="ES32">
        <v>4.9123970000000003</v>
      </c>
      <c r="ET32">
        <v>69.924710000000005</v>
      </c>
      <c r="EU32">
        <v>69.011529999999993</v>
      </c>
      <c r="EV32">
        <v>68.072879999999998</v>
      </c>
      <c r="EW32">
        <v>66.910110000000003</v>
      </c>
      <c r="EX32">
        <v>66.153000000000006</v>
      </c>
      <c r="EY32">
        <v>65.885949999999994</v>
      </c>
      <c r="EZ32">
        <v>65.646720000000002</v>
      </c>
      <c r="FA32">
        <v>66.417190000000005</v>
      </c>
      <c r="FB32">
        <v>69.083389999999994</v>
      </c>
      <c r="FC32">
        <v>72.068150000000003</v>
      </c>
      <c r="FD32">
        <v>75.329830000000001</v>
      </c>
      <c r="FE32">
        <v>78.788089999999997</v>
      </c>
      <c r="FF32">
        <v>81.548090000000002</v>
      </c>
      <c r="FG32">
        <v>83.460809999999995</v>
      </c>
      <c r="FH32">
        <v>84.081119999999999</v>
      </c>
      <c r="FI32">
        <v>84.18974</v>
      </c>
      <c r="FJ32">
        <v>83.318539999999999</v>
      </c>
      <c r="FK32">
        <v>82.7911</v>
      </c>
      <c r="FL32">
        <v>81.265829999999994</v>
      </c>
      <c r="FM32">
        <v>78.480199999999996</v>
      </c>
      <c r="FN32">
        <v>75.698819999999998</v>
      </c>
      <c r="FO32">
        <v>73.787400000000005</v>
      </c>
      <c r="FP32">
        <v>72.559659999999994</v>
      </c>
      <c r="FQ32">
        <v>71.322999999999993</v>
      </c>
      <c r="FR32">
        <v>1</v>
      </c>
      <c r="FT32" s="44"/>
    </row>
    <row r="33" spans="1:176" x14ac:dyDescent="0.2">
      <c r="A33" t="s">
        <v>1</v>
      </c>
      <c r="B33" t="s">
        <v>1</v>
      </c>
      <c r="C33" s="70">
        <v>41849</v>
      </c>
      <c r="D33">
        <v>79</v>
      </c>
      <c r="E33" s="70">
        <v>866</v>
      </c>
      <c r="F33">
        <v>576.73749999999995</v>
      </c>
      <c r="G33">
        <v>564.64940000000001</v>
      </c>
      <c r="H33">
        <v>557.33540000000005</v>
      </c>
      <c r="I33">
        <v>555.00630000000001</v>
      </c>
      <c r="J33">
        <v>567.66139999999996</v>
      </c>
      <c r="K33">
        <v>593.3777</v>
      </c>
      <c r="L33">
        <v>626.34010000000001</v>
      </c>
      <c r="M33">
        <v>644.18460000000005</v>
      </c>
      <c r="N33">
        <v>654.93020000000001</v>
      </c>
      <c r="O33">
        <v>674.18330000000003</v>
      </c>
      <c r="P33">
        <v>686.03959999999995</v>
      </c>
      <c r="Q33">
        <v>692.553</v>
      </c>
      <c r="R33">
        <v>687.80079999999998</v>
      </c>
      <c r="S33">
        <v>692.54380000000003</v>
      </c>
      <c r="T33">
        <v>685.29920000000004</v>
      </c>
      <c r="U33">
        <v>668.52610000000004</v>
      </c>
      <c r="V33">
        <v>662.05370000000005</v>
      </c>
      <c r="W33">
        <v>648.39859999999999</v>
      </c>
      <c r="X33">
        <v>636.43370000000004</v>
      </c>
      <c r="Y33">
        <v>625.84490000000005</v>
      </c>
      <c r="Z33">
        <v>623.70939999999996</v>
      </c>
      <c r="AA33">
        <v>620.02729999999997</v>
      </c>
      <c r="AB33">
        <v>608.52229999999997</v>
      </c>
      <c r="AC33">
        <v>593.57680000000005</v>
      </c>
      <c r="AD33">
        <v>4.739865</v>
      </c>
      <c r="AE33">
        <v>2.4078080000000002</v>
      </c>
      <c r="AF33">
        <v>1.6824159999999999</v>
      </c>
      <c r="AG33">
        <v>1.6626879999999999</v>
      </c>
      <c r="AH33">
        <v>8.8402900000000006E-2</v>
      </c>
      <c r="AI33">
        <v>-2.7421540000000002</v>
      </c>
      <c r="AJ33">
        <v>-3.7603420000000001</v>
      </c>
      <c r="AK33">
        <v>-3.6295999999999999</v>
      </c>
      <c r="AL33">
        <v>-2.202747</v>
      </c>
      <c r="AM33">
        <v>-2.924245</v>
      </c>
      <c r="AN33">
        <v>-1.7530049999999999</v>
      </c>
      <c r="AO33">
        <v>5.7160229999999999</v>
      </c>
      <c r="AP33">
        <v>24.211120000000001</v>
      </c>
      <c r="AQ33">
        <v>25.91047</v>
      </c>
      <c r="AR33">
        <v>25.71603</v>
      </c>
      <c r="AS33">
        <v>26.017659999999999</v>
      </c>
      <c r="AT33">
        <v>22.27131</v>
      </c>
      <c r="AU33">
        <v>17.683530000000001</v>
      </c>
      <c r="AV33">
        <v>15.967359999999999</v>
      </c>
      <c r="AW33">
        <v>16.20364</v>
      </c>
      <c r="AX33">
        <v>11.04584</v>
      </c>
      <c r="AY33">
        <v>9.602214</v>
      </c>
      <c r="AZ33">
        <v>9.2101780000000009</v>
      </c>
      <c r="BA33">
        <v>8.6040779999999994</v>
      </c>
      <c r="BB33">
        <v>5.1374040000000001</v>
      </c>
      <c r="BC33">
        <v>2.7882500000000001</v>
      </c>
      <c r="BD33">
        <v>1.9422630000000001</v>
      </c>
      <c r="BE33">
        <v>1.881931</v>
      </c>
      <c r="BF33">
        <v>0.34306019999999998</v>
      </c>
      <c r="BG33">
        <v>-2.4614699999999998</v>
      </c>
      <c r="BH33">
        <v>-3.4727139999999999</v>
      </c>
      <c r="BI33">
        <v>-3.3247439999999999</v>
      </c>
      <c r="BJ33">
        <v>-1.9394579999999999</v>
      </c>
      <c r="BK33">
        <v>-2.6389649999999998</v>
      </c>
      <c r="BL33">
        <v>-1.4287510000000001</v>
      </c>
      <c r="BM33">
        <v>6.0458610000000004</v>
      </c>
      <c r="BN33">
        <v>24.637409999999999</v>
      </c>
      <c r="BO33">
        <v>26.261479999999999</v>
      </c>
      <c r="BP33">
        <v>26.07236</v>
      </c>
      <c r="BQ33">
        <v>26.377379999999999</v>
      </c>
      <c r="BR33">
        <v>22.605060000000002</v>
      </c>
      <c r="BS33">
        <v>18.028980000000001</v>
      </c>
      <c r="BT33">
        <v>16.318850000000001</v>
      </c>
      <c r="BU33">
        <v>16.55097</v>
      </c>
      <c r="BV33">
        <v>11.429970000000001</v>
      </c>
      <c r="BW33">
        <v>10.001799999999999</v>
      </c>
      <c r="BX33">
        <v>9.5560550000000006</v>
      </c>
      <c r="BY33">
        <v>8.9501349999999995</v>
      </c>
      <c r="BZ33">
        <v>5.4127390000000002</v>
      </c>
      <c r="CA33">
        <v>3.0517430000000001</v>
      </c>
      <c r="CB33">
        <v>2.1222319999999999</v>
      </c>
      <c r="CC33">
        <v>2.0337779999999999</v>
      </c>
      <c r="CD33">
        <v>0.51943510000000004</v>
      </c>
      <c r="CE33">
        <v>-2.2670689999999998</v>
      </c>
      <c r="CF33">
        <v>-3.2735029999999998</v>
      </c>
      <c r="CG33">
        <v>-3.1136020000000002</v>
      </c>
      <c r="CH33">
        <v>-1.7571049999999999</v>
      </c>
      <c r="CI33">
        <v>-2.4413809999999998</v>
      </c>
      <c r="CJ33">
        <v>-1.2041740000000001</v>
      </c>
      <c r="CK33">
        <v>6.2743060000000002</v>
      </c>
      <c r="CL33">
        <v>24.932670000000002</v>
      </c>
      <c r="CM33">
        <v>26.504580000000001</v>
      </c>
      <c r="CN33">
        <v>26.31915</v>
      </c>
      <c r="CO33">
        <v>26.62651</v>
      </c>
      <c r="CP33">
        <v>22.836220000000001</v>
      </c>
      <c r="CQ33">
        <v>18.268239999999999</v>
      </c>
      <c r="CR33">
        <v>16.562290000000001</v>
      </c>
      <c r="CS33">
        <v>16.791519999999998</v>
      </c>
      <c r="CT33">
        <v>11.696020000000001</v>
      </c>
      <c r="CU33">
        <v>10.278560000000001</v>
      </c>
      <c r="CV33">
        <v>9.7956090000000007</v>
      </c>
      <c r="CW33">
        <v>9.1898129999999991</v>
      </c>
      <c r="CX33">
        <v>5.6880730000000002</v>
      </c>
      <c r="CY33">
        <v>3.3152349999999999</v>
      </c>
      <c r="CZ33">
        <v>2.3022019999999999</v>
      </c>
      <c r="DA33">
        <v>2.1856260000000001</v>
      </c>
      <c r="DB33">
        <v>0.69581000000000004</v>
      </c>
      <c r="DC33">
        <v>-2.0726680000000002</v>
      </c>
      <c r="DD33">
        <v>-3.0742929999999999</v>
      </c>
      <c r="DE33">
        <v>-2.9024589999999999</v>
      </c>
      <c r="DF33">
        <v>-1.5747519999999999</v>
      </c>
      <c r="DG33">
        <v>-2.2437969999999998</v>
      </c>
      <c r="DH33">
        <v>-0.9795973</v>
      </c>
      <c r="DI33">
        <v>6.5027499999999998</v>
      </c>
      <c r="DJ33">
        <v>25.227920000000001</v>
      </c>
      <c r="DK33">
        <v>26.747689999999999</v>
      </c>
      <c r="DL33">
        <v>26.565950000000001</v>
      </c>
      <c r="DM33">
        <v>26.87565</v>
      </c>
      <c r="DN33">
        <v>23.06738</v>
      </c>
      <c r="DO33">
        <v>18.507490000000001</v>
      </c>
      <c r="DP33">
        <v>16.80574</v>
      </c>
      <c r="DQ33">
        <v>17.032080000000001</v>
      </c>
      <c r="DR33">
        <v>11.962070000000001</v>
      </c>
      <c r="DS33">
        <v>10.55531</v>
      </c>
      <c r="DT33">
        <v>10.035159999999999</v>
      </c>
      <c r="DU33">
        <v>9.4294899999999995</v>
      </c>
      <c r="DV33">
        <v>6.0856130000000004</v>
      </c>
      <c r="DW33">
        <v>3.6956769999999999</v>
      </c>
      <c r="DX33">
        <v>2.562049</v>
      </c>
      <c r="DY33">
        <v>2.4048690000000001</v>
      </c>
      <c r="DZ33">
        <v>0.95046730000000001</v>
      </c>
      <c r="EA33">
        <v>-1.7919830000000001</v>
      </c>
      <c r="EB33">
        <v>-2.786664</v>
      </c>
      <c r="EC33">
        <v>-2.5976029999999999</v>
      </c>
      <c r="ED33">
        <v>-1.311463</v>
      </c>
      <c r="EE33">
        <v>-1.9585159999999999</v>
      </c>
      <c r="EF33">
        <v>-0.65534360000000003</v>
      </c>
      <c r="EG33">
        <v>6.8325880000000003</v>
      </c>
      <c r="EH33">
        <v>25.654219999999999</v>
      </c>
      <c r="EI33">
        <v>27.098690000000001</v>
      </c>
      <c r="EJ33">
        <v>26.922280000000001</v>
      </c>
      <c r="EK33">
        <v>27.23536</v>
      </c>
      <c r="EL33">
        <v>23.401140000000002</v>
      </c>
      <c r="EM33">
        <v>18.85294</v>
      </c>
      <c r="EN33">
        <v>17.157229999999998</v>
      </c>
      <c r="EO33">
        <v>17.37941</v>
      </c>
      <c r="EP33">
        <v>12.3462</v>
      </c>
      <c r="EQ33">
        <v>10.9549</v>
      </c>
      <c r="ER33">
        <v>10.38104</v>
      </c>
      <c r="ES33">
        <v>9.7755469999999995</v>
      </c>
      <c r="ET33">
        <v>70.523510000000002</v>
      </c>
      <c r="EU33">
        <v>69.541589999999999</v>
      </c>
      <c r="EV33">
        <v>68.897710000000004</v>
      </c>
      <c r="EW33">
        <v>68.246700000000004</v>
      </c>
      <c r="EX33">
        <v>67.073170000000005</v>
      </c>
      <c r="EY33">
        <v>66.099890000000002</v>
      </c>
      <c r="EZ33">
        <v>65.632260000000002</v>
      </c>
      <c r="FA33">
        <v>66.756950000000003</v>
      </c>
      <c r="FB33">
        <v>69.110960000000006</v>
      </c>
      <c r="FC33">
        <v>72.60275</v>
      </c>
      <c r="FD33">
        <v>76.786109999999994</v>
      </c>
      <c r="FE33">
        <v>80.282259999999994</v>
      </c>
      <c r="FF33">
        <v>82.595380000000006</v>
      </c>
      <c r="FG33">
        <v>84.820769999999996</v>
      </c>
      <c r="FH33">
        <v>86.303849999999997</v>
      </c>
      <c r="FI33">
        <v>87.63391</v>
      </c>
      <c r="FJ33">
        <v>87.871340000000004</v>
      </c>
      <c r="FK33">
        <v>87.512219999999999</v>
      </c>
      <c r="FL33">
        <v>85.496430000000004</v>
      </c>
      <c r="FM33">
        <v>82.09084</v>
      </c>
      <c r="FN33">
        <v>78.569760000000002</v>
      </c>
      <c r="FO33">
        <v>75.774429999999995</v>
      </c>
      <c r="FP33">
        <v>73.817760000000007</v>
      </c>
      <c r="FQ33">
        <v>72.497929999999997</v>
      </c>
      <c r="FR33">
        <v>1</v>
      </c>
      <c r="FT33" s="44"/>
    </row>
    <row r="34" spans="1:176" x14ac:dyDescent="0.2">
      <c r="A34" t="s">
        <v>1</v>
      </c>
      <c r="B34" t="s">
        <v>1</v>
      </c>
      <c r="C34" s="70">
        <v>41850</v>
      </c>
      <c r="D34">
        <v>81</v>
      </c>
      <c r="E34" s="70">
        <v>866</v>
      </c>
      <c r="F34">
        <v>587.30709999999999</v>
      </c>
      <c r="G34">
        <v>573.52620000000002</v>
      </c>
      <c r="H34">
        <v>561.67470000000003</v>
      </c>
      <c r="I34">
        <v>559.49850000000004</v>
      </c>
      <c r="J34">
        <v>568.36199999999997</v>
      </c>
      <c r="K34">
        <v>586.73360000000002</v>
      </c>
      <c r="L34">
        <v>617.69100000000003</v>
      </c>
      <c r="M34">
        <v>636.51530000000002</v>
      </c>
      <c r="N34">
        <v>655.63350000000003</v>
      </c>
      <c r="O34">
        <v>668.71029999999996</v>
      </c>
      <c r="P34">
        <v>681.75450000000001</v>
      </c>
      <c r="Q34">
        <v>691.80690000000004</v>
      </c>
      <c r="R34">
        <v>688.44949999999994</v>
      </c>
      <c r="S34">
        <v>694.35</v>
      </c>
      <c r="T34">
        <v>693.64829999999995</v>
      </c>
      <c r="U34">
        <v>686.96559999999999</v>
      </c>
      <c r="V34">
        <v>681.10749999999996</v>
      </c>
      <c r="W34">
        <v>667.72659999999996</v>
      </c>
      <c r="X34">
        <v>653.87670000000003</v>
      </c>
      <c r="Y34">
        <v>642.26620000000003</v>
      </c>
      <c r="Z34">
        <v>639.04970000000003</v>
      </c>
      <c r="AA34">
        <v>631.41459999999995</v>
      </c>
      <c r="AB34">
        <v>613.2645</v>
      </c>
      <c r="AC34">
        <v>599.37189999999998</v>
      </c>
      <c r="AD34">
        <v>5.1648990000000001</v>
      </c>
      <c r="AE34">
        <v>-0.88776639999999996</v>
      </c>
      <c r="AF34">
        <v>-1.352106</v>
      </c>
      <c r="AG34">
        <v>-0.1999272</v>
      </c>
      <c r="AH34">
        <v>-1.235161</v>
      </c>
      <c r="AI34">
        <v>-2.306006</v>
      </c>
      <c r="AJ34">
        <v>-1.348209</v>
      </c>
      <c r="AK34">
        <v>-2.0831499999999998</v>
      </c>
      <c r="AL34">
        <v>-0.88214780000000004</v>
      </c>
      <c r="AM34">
        <v>-0.6762608</v>
      </c>
      <c r="AN34">
        <v>-0.36157250000000002</v>
      </c>
      <c r="AO34">
        <v>7.2375970000000001</v>
      </c>
      <c r="AP34">
        <v>21.252770000000002</v>
      </c>
      <c r="AQ34">
        <v>21.730229999999999</v>
      </c>
      <c r="AR34">
        <v>20.52732</v>
      </c>
      <c r="AS34">
        <v>25.660209999999999</v>
      </c>
      <c r="AT34">
        <v>24.586379999999998</v>
      </c>
      <c r="AU34">
        <v>22.761759999999999</v>
      </c>
      <c r="AV34">
        <v>22.99644</v>
      </c>
      <c r="AW34">
        <v>22.857150000000001</v>
      </c>
      <c r="AX34">
        <v>12.23203</v>
      </c>
      <c r="AY34">
        <v>4.90334</v>
      </c>
      <c r="AZ34">
        <v>2.3790719999999999</v>
      </c>
      <c r="BA34">
        <v>3.1445780000000001</v>
      </c>
      <c r="BB34">
        <v>5.8433140000000003</v>
      </c>
      <c r="BC34">
        <v>-0.3191271</v>
      </c>
      <c r="BD34">
        <v>-0.86672879999999997</v>
      </c>
      <c r="BE34">
        <v>0.18953110000000001</v>
      </c>
      <c r="BF34">
        <v>-0.84833899999999995</v>
      </c>
      <c r="BG34">
        <v>-1.858859</v>
      </c>
      <c r="BH34">
        <v>-0.9304692</v>
      </c>
      <c r="BI34">
        <v>-1.603415</v>
      </c>
      <c r="BJ34">
        <v>-0.4250256</v>
      </c>
      <c r="BK34">
        <v>-0.2130097</v>
      </c>
      <c r="BL34">
        <v>0.13444410000000001</v>
      </c>
      <c r="BM34">
        <v>7.7633679999999998</v>
      </c>
      <c r="BN34">
        <v>21.859960000000001</v>
      </c>
      <c r="BO34">
        <v>22.386420000000001</v>
      </c>
      <c r="BP34">
        <v>21.18826</v>
      </c>
      <c r="BQ34">
        <v>26.344159999999999</v>
      </c>
      <c r="BR34">
        <v>25.278379999999999</v>
      </c>
      <c r="BS34">
        <v>23.508089999999999</v>
      </c>
      <c r="BT34">
        <v>23.769639999999999</v>
      </c>
      <c r="BU34">
        <v>23.60849</v>
      </c>
      <c r="BV34">
        <v>12.97261</v>
      </c>
      <c r="BW34">
        <v>5.6353160000000004</v>
      </c>
      <c r="BX34">
        <v>3.1712760000000002</v>
      </c>
      <c r="BY34">
        <v>3.9931939999999999</v>
      </c>
      <c r="BZ34">
        <v>6.3131810000000002</v>
      </c>
      <c r="CA34">
        <v>7.4710899999999997E-2</v>
      </c>
      <c r="CB34">
        <v>-0.53055770000000002</v>
      </c>
      <c r="CC34">
        <v>0.45926869999999997</v>
      </c>
      <c r="CD34">
        <v>-0.58042760000000004</v>
      </c>
      <c r="CE34">
        <v>-1.549166</v>
      </c>
      <c r="CF34">
        <v>-0.64114360000000004</v>
      </c>
      <c r="CG34">
        <v>-1.2711520000000001</v>
      </c>
      <c r="CH34">
        <v>-0.1084241</v>
      </c>
      <c r="CI34">
        <v>0.1078366</v>
      </c>
      <c r="CJ34">
        <v>0.47798370000000001</v>
      </c>
      <c r="CK34">
        <v>8.127516</v>
      </c>
      <c r="CL34">
        <v>22.2805</v>
      </c>
      <c r="CM34">
        <v>22.840890000000002</v>
      </c>
      <c r="CN34">
        <v>21.64602</v>
      </c>
      <c r="CO34">
        <v>26.81786</v>
      </c>
      <c r="CP34">
        <v>25.757660000000001</v>
      </c>
      <c r="CQ34">
        <v>24.024999999999999</v>
      </c>
      <c r="CR34">
        <v>24.305150000000001</v>
      </c>
      <c r="CS34">
        <v>24.12886</v>
      </c>
      <c r="CT34">
        <v>13.48554</v>
      </c>
      <c r="CU34">
        <v>6.1422800000000004</v>
      </c>
      <c r="CV34">
        <v>3.7199529999999998</v>
      </c>
      <c r="CW34">
        <v>4.5809430000000004</v>
      </c>
      <c r="CX34">
        <v>6.7830490000000001</v>
      </c>
      <c r="CY34">
        <v>0.46854879999999999</v>
      </c>
      <c r="CZ34">
        <v>-0.19438659999999999</v>
      </c>
      <c r="DA34">
        <v>0.7290063</v>
      </c>
      <c r="DB34">
        <v>-0.31251610000000002</v>
      </c>
      <c r="DC34">
        <v>-1.239473</v>
      </c>
      <c r="DD34">
        <v>-0.35181810000000002</v>
      </c>
      <c r="DE34">
        <v>-0.93888879999999997</v>
      </c>
      <c r="DF34">
        <v>0.20817740000000001</v>
      </c>
      <c r="DG34">
        <v>0.42868299999999998</v>
      </c>
      <c r="DH34">
        <v>0.82152320000000001</v>
      </c>
      <c r="DI34">
        <v>8.4916630000000008</v>
      </c>
      <c r="DJ34">
        <v>22.701029999999999</v>
      </c>
      <c r="DK34">
        <v>23.295359999999999</v>
      </c>
      <c r="DL34">
        <v>22.10378</v>
      </c>
      <c r="DM34">
        <v>27.29156</v>
      </c>
      <c r="DN34">
        <v>26.236940000000001</v>
      </c>
      <c r="DO34">
        <v>24.541899999999998</v>
      </c>
      <c r="DP34">
        <v>24.840669999999999</v>
      </c>
      <c r="DQ34">
        <v>24.649239999999999</v>
      </c>
      <c r="DR34">
        <v>13.99846</v>
      </c>
      <c r="DS34">
        <v>6.6492440000000004</v>
      </c>
      <c r="DT34">
        <v>4.2686310000000001</v>
      </c>
      <c r="DU34">
        <v>5.1686920000000001</v>
      </c>
      <c r="DV34">
        <v>7.4614640000000003</v>
      </c>
      <c r="DW34">
        <v>1.037188</v>
      </c>
      <c r="DX34">
        <v>0.2909911</v>
      </c>
      <c r="DY34">
        <v>1.1184639999999999</v>
      </c>
      <c r="DZ34">
        <v>7.4305399999999994E-2</v>
      </c>
      <c r="EA34">
        <v>-0.79232610000000003</v>
      </c>
      <c r="EB34">
        <v>6.5922099999999997E-2</v>
      </c>
      <c r="EC34">
        <v>-0.4591538</v>
      </c>
      <c r="ED34">
        <v>0.66529970000000005</v>
      </c>
      <c r="EE34">
        <v>0.89193420000000001</v>
      </c>
      <c r="EF34">
        <v>1.3175399999999999</v>
      </c>
      <c r="EG34">
        <v>9.0174350000000008</v>
      </c>
      <c r="EH34">
        <v>23.308219999999999</v>
      </c>
      <c r="EI34">
        <v>23.951550000000001</v>
      </c>
      <c r="EJ34">
        <v>22.764720000000001</v>
      </c>
      <c r="EK34">
        <v>27.9755</v>
      </c>
      <c r="EL34">
        <v>26.928940000000001</v>
      </c>
      <c r="EM34">
        <v>25.288229999999999</v>
      </c>
      <c r="EN34">
        <v>25.613859999999999</v>
      </c>
      <c r="EO34">
        <v>25.400569999999998</v>
      </c>
      <c r="EP34">
        <v>14.739050000000001</v>
      </c>
      <c r="EQ34">
        <v>7.3812199999999999</v>
      </c>
      <c r="ER34">
        <v>5.0608339999999998</v>
      </c>
      <c r="ES34">
        <v>6.0173079999999999</v>
      </c>
      <c r="ET34">
        <v>71.229709999999997</v>
      </c>
      <c r="EU34">
        <v>69.825469999999996</v>
      </c>
      <c r="EV34">
        <v>68.909760000000006</v>
      </c>
      <c r="EW34">
        <v>68.171490000000006</v>
      </c>
      <c r="EX34">
        <v>67.11985</v>
      </c>
      <c r="EY34">
        <v>66.574879999999993</v>
      </c>
      <c r="EZ34">
        <v>66.187839999999994</v>
      </c>
      <c r="FA34">
        <v>67.060149999999993</v>
      </c>
      <c r="FB34">
        <v>68.955879999999993</v>
      </c>
      <c r="FC34">
        <v>72.094570000000004</v>
      </c>
      <c r="FD34">
        <v>75.281189999999995</v>
      </c>
      <c r="FE34">
        <v>78.26146</v>
      </c>
      <c r="FF34">
        <v>81.238240000000005</v>
      </c>
      <c r="FG34">
        <v>83.208690000000004</v>
      </c>
      <c r="FH34">
        <v>84.687780000000004</v>
      </c>
      <c r="FI34">
        <v>86.348889999999997</v>
      </c>
      <c r="FJ34">
        <v>86.482820000000004</v>
      </c>
      <c r="FK34">
        <v>85.857089999999999</v>
      </c>
      <c r="FL34">
        <v>84.634860000000003</v>
      </c>
      <c r="FM34">
        <v>81.732740000000007</v>
      </c>
      <c r="FN34">
        <v>77.630679999999998</v>
      </c>
      <c r="FO34">
        <v>75.023929999999993</v>
      </c>
      <c r="FP34">
        <v>72.808269999999993</v>
      </c>
      <c r="FQ34">
        <v>70.85857</v>
      </c>
      <c r="FR34">
        <v>1</v>
      </c>
      <c r="FT34" s="44"/>
    </row>
    <row r="35" spans="1:176" x14ac:dyDescent="0.2">
      <c r="A35" t="s">
        <v>1</v>
      </c>
      <c r="B35" t="s">
        <v>1</v>
      </c>
      <c r="C35" s="70">
        <v>41851</v>
      </c>
      <c r="D35">
        <v>68</v>
      </c>
      <c r="E35" s="70">
        <v>863</v>
      </c>
      <c r="F35">
        <v>586.45420000000001</v>
      </c>
      <c r="G35">
        <v>575.97550000000001</v>
      </c>
      <c r="H35">
        <v>567.42359999999996</v>
      </c>
      <c r="I35">
        <v>565.6481</v>
      </c>
      <c r="J35">
        <v>576.09810000000004</v>
      </c>
      <c r="K35">
        <v>596.99620000000004</v>
      </c>
      <c r="L35">
        <v>628.41449999999998</v>
      </c>
      <c r="M35">
        <v>650.48879999999997</v>
      </c>
      <c r="N35">
        <v>668.28359999999998</v>
      </c>
      <c r="O35">
        <v>681.39930000000004</v>
      </c>
      <c r="P35">
        <v>687.52189999999996</v>
      </c>
      <c r="Q35">
        <v>696.54309999999998</v>
      </c>
      <c r="R35">
        <v>695.01859999999999</v>
      </c>
      <c r="S35">
        <v>701.35360000000003</v>
      </c>
      <c r="T35">
        <v>700.32479999999998</v>
      </c>
      <c r="U35">
        <v>689.63400000000001</v>
      </c>
      <c r="V35">
        <v>681.58</v>
      </c>
      <c r="W35">
        <v>666.67600000000004</v>
      </c>
      <c r="X35">
        <v>654.04309999999998</v>
      </c>
      <c r="Y35">
        <v>641.42409999999995</v>
      </c>
      <c r="Z35">
        <v>631.59609999999998</v>
      </c>
      <c r="AA35">
        <v>623.27909999999997</v>
      </c>
      <c r="AB35">
        <v>610.03250000000003</v>
      </c>
      <c r="AC35">
        <v>596.13300000000004</v>
      </c>
      <c r="AD35">
        <v>-0.43313790000000002</v>
      </c>
      <c r="AE35">
        <v>-1.615375</v>
      </c>
      <c r="AF35">
        <v>-2.3350010000000001</v>
      </c>
      <c r="AG35">
        <v>-2.1069909999999998</v>
      </c>
      <c r="AH35">
        <v>-3.9575279999999999</v>
      </c>
      <c r="AI35">
        <v>-3.9853529999999999</v>
      </c>
      <c r="AJ35">
        <v>-2.4318930000000001</v>
      </c>
      <c r="AK35">
        <v>-1.302711</v>
      </c>
      <c r="AL35">
        <v>0.84731330000000005</v>
      </c>
      <c r="AM35">
        <v>1.1727019999999999</v>
      </c>
      <c r="AN35">
        <v>5.6058999999999998E-2</v>
      </c>
      <c r="AO35">
        <v>6.266464</v>
      </c>
      <c r="AP35">
        <v>29.92445</v>
      </c>
      <c r="AQ35">
        <v>28.827249999999999</v>
      </c>
      <c r="AR35">
        <v>23.369869999999999</v>
      </c>
      <c r="AS35">
        <v>27.799330000000001</v>
      </c>
      <c r="AT35">
        <v>30.198319999999999</v>
      </c>
      <c r="AU35">
        <v>22.590199999999999</v>
      </c>
      <c r="AV35">
        <v>16.613800000000001</v>
      </c>
      <c r="AW35">
        <v>20.106280000000002</v>
      </c>
      <c r="AX35">
        <v>15.104189999999999</v>
      </c>
      <c r="AY35">
        <v>13.09836</v>
      </c>
      <c r="AZ35">
        <v>10.6073</v>
      </c>
      <c r="BA35">
        <v>7.3218940000000003</v>
      </c>
      <c r="BB35">
        <v>0.1007361</v>
      </c>
      <c r="BC35">
        <v>-1.168191</v>
      </c>
      <c r="BD35">
        <v>-1.9217519999999999</v>
      </c>
      <c r="BE35">
        <v>-1.7445930000000001</v>
      </c>
      <c r="BF35">
        <v>-3.6087090000000002</v>
      </c>
      <c r="BG35">
        <v>-3.5944600000000002</v>
      </c>
      <c r="BH35">
        <v>-2.0829680000000002</v>
      </c>
      <c r="BI35">
        <v>-0.88184059999999997</v>
      </c>
      <c r="BJ35">
        <v>1.234955</v>
      </c>
      <c r="BK35">
        <v>1.5753710000000001</v>
      </c>
      <c r="BL35">
        <v>0.50257960000000002</v>
      </c>
      <c r="BM35">
        <v>6.7596350000000003</v>
      </c>
      <c r="BN35">
        <v>30.508939999999999</v>
      </c>
      <c r="BO35">
        <v>29.456469999999999</v>
      </c>
      <c r="BP35">
        <v>23.996449999999999</v>
      </c>
      <c r="BQ35">
        <v>28.469049999999999</v>
      </c>
      <c r="BR35">
        <v>30.893329999999999</v>
      </c>
      <c r="BS35">
        <v>23.402840000000001</v>
      </c>
      <c r="BT35">
        <v>17.488959999999999</v>
      </c>
      <c r="BU35">
        <v>20.926659999999998</v>
      </c>
      <c r="BV35">
        <v>15.885960000000001</v>
      </c>
      <c r="BW35">
        <v>13.840490000000001</v>
      </c>
      <c r="BX35">
        <v>11.29166</v>
      </c>
      <c r="BY35">
        <v>8.0077379999999998</v>
      </c>
      <c r="BZ35">
        <v>0.47049560000000001</v>
      </c>
      <c r="CA35">
        <v>-0.85847340000000005</v>
      </c>
      <c r="CB35">
        <v>-1.6355360000000001</v>
      </c>
      <c r="CC35">
        <v>-1.4935959999999999</v>
      </c>
      <c r="CD35">
        <v>-3.3671180000000001</v>
      </c>
      <c r="CE35">
        <v>-3.323728</v>
      </c>
      <c r="CF35">
        <v>-1.8413029999999999</v>
      </c>
      <c r="CG35">
        <v>-0.59034690000000001</v>
      </c>
      <c r="CH35">
        <v>1.5034350000000001</v>
      </c>
      <c r="CI35">
        <v>1.8542590000000001</v>
      </c>
      <c r="CJ35">
        <v>0.81183850000000002</v>
      </c>
      <c r="CK35">
        <v>7.1012040000000001</v>
      </c>
      <c r="CL35">
        <v>30.91376</v>
      </c>
      <c r="CM35">
        <v>29.89227</v>
      </c>
      <c r="CN35">
        <v>24.430409999999998</v>
      </c>
      <c r="CO35">
        <v>28.9329</v>
      </c>
      <c r="CP35">
        <v>31.374690000000001</v>
      </c>
      <c r="CQ35">
        <v>23.965669999999999</v>
      </c>
      <c r="CR35">
        <v>18.095089999999999</v>
      </c>
      <c r="CS35">
        <v>21.494859999999999</v>
      </c>
      <c r="CT35">
        <v>16.427409999999998</v>
      </c>
      <c r="CU35">
        <v>14.35449</v>
      </c>
      <c r="CV35">
        <v>11.765639999999999</v>
      </c>
      <c r="CW35">
        <v>8.4827510000000004</v>
      </c>
      <c r="CX35">
        <v>0.84025499999999997</v>
      </c>
      <c r="CY35">
        <v>-0.54875529999999995</v>
      </c>
      <c r="CZ35">
        <v>-1.349321</v>
      </c>
      <c r="DA35">
        <v>-1.2425999999999999</v>
      </c>
      <c r="DB35">
        <v>-3.1255259999999998</v>
      </c>
      <c r="DC35">
        <v>-3.052997</v>
      </c>
      <c r="DD35">
        <v>-1.5996379999999999</v>
      </c>
      <c r="DE35">
        <v>-0.29885319999999999</v>
      </c>
      <c r="DF35">
        <v>1.771914</v>
      </c>
      <c r="DG35">
        <v>2.133146</v>
      </c>
      <c r="DH35">
        <v>1.121097</v>
      </c>
      <c r="DI35">
        <v>7.4427729999999999</v>
      </c>
      <c r="DJ35">
        <v>31.318580000000001</v>
      </c>
      <c r="DK35">
        <v>30.328060000000001</v>
      </c>
      <c r="DL35">
        <v>24.864370000000001</v>
      </c>
      <c r="DM35">
        <v>29.396740000000001</v>
      </c>
      <c r="DN35">
        <v>31.85604</v>
      </c>
      <c r="DO35">
        <v>24.528510000000001</v>
      </c>
      <c r="DP35">
        <v>18.701229999999999</v>
      </c>
      <c r="DQ35">
        <v>22.06305</v>
      </c>
      <c r="DR35">
        <v>16.968859999999999</v>
      </c>
      <c r="DS35">
        <v>14.86849</v>
      </c>
      <c r="DT35">
        <v>12.23962</v>
      </c>
      <c r="DU35">
        <v>8.9577639999999992</v>
      </c>
      <c r="DV35">
        <v>1.3741289999999999</v>
      </c>
      <c r="DW35">
        <v>-0.1015716</v>
      </c>
      <c r="DX35">
        <v>-0.93607200000000002</v>
      </c>
      <c r="DY35">
        <v>-0.88020129999999996</v>
      </c>
      <c r="DZ35">
        <v>-2.776707</v>
      </c>
      <c r="EA35">
        <v>-2.6621030000000001</v>
      </c>
      <c r="EB35">
        <v>-1.250713</v>
      </c>
      <c r="EC35">
        <v>0.1220174</v>
      </c>
      <c r="ED35">
        <v>2.1595559999999998</v>
      </c>
      <c r="EE35">
        <v>2.5358149999999999</v>
      </c>
      <c r="EF35">
        <v>1.567618</v>
      </c>
      <c r="EG35">
        <v>7.9359440000000001</v>
      </c>
      <c r="EH35">
        <v>31.90307</v>
      </c>
      <c r="EI35">
        <v>30.957280000000001</v>
      </c>
      <c r="EJ35">
        <v>25.490950000000002</v>
      </c>
      <c r="EK35">
        <v>30.066459999999999</v>
      </c>
      <c r="EL35">
        <v>32.551049999999996</v>
      </c>
      <c r="EM35">
        <v>25.341149999999999</v>
      </c>
      <c r="EN35">
        <v>19.57639</v>
      </c>
      <c r="EO35">
        <v>22.883430000000001</v>
      </c>
      <c r="EP35">
        <v>17.750630000000001</v>
      </c>
      <c r="EQ35">
        <v>15.610609999999999</v>
      </c>
      <c r="ER35">
        <v>12.92398</v>
      </c>
      <c r="ES35">
        <v>9.6436080000000004</v>
      </c>
      <c r="ET35">
        <v>69.637569999999997</v>
      </c>
      <c r="EU35">
        <v>68.809290000000004</v>
      </c>
      <c r="EV35">
        <v>67.870990000000006</v>
      </c>
      <c r="EW35">
        <v>66.808449999999993</v>
      </c>
      <c r="EX35">
        <v>66.473140000000001</v>
      </c>
      <c r="EY35">
        <v>65.90128</v>
      </c>
      <c r="EZ35">
        <v>65.657550000000001</v>
      </c>
      <c r="FA35">
        <v>66.756020000000007</v>
      </c>
      <c r="FB35">
        <v>68.624939999999995</v>
      </c>
      <c r="FC35">
        <v>71.371960000000001</v>
      </c>
      <c r="FD35">
        <v>74.459490000000002</v>
      </c>
      <c r="FE35">
        <v>77.853390000000005</v>
      </c>
      <c r="FF35">
        <v>81.223860000000002</v>
      </c>
      <c r="FG35">
        <v>83.906000000000006</v>
      </c>
      <c r="FH35">
        <v>85.360730000000004</v>
      </c>
      <c r="FI35">
        <v>86.906530000000004</v>
      </c>
      <c r="FJ35">
        <v>87.578670000000002</v>
      </c>
      <c r="FK35">
        <v>87.102010000000007</v>
      </c>
      <c r="FL35">
        <v>85.40025</v>
      </c>
      <c r="FM35">
        <v>82.343149999999994</v>
      </c>
      <c r="FN35">
        <v>78.872699999999995</v>
      </c>
      <c r="FO35">
        <v>76.104560000000006</v>
      </c>
      <c r="FP35">
        <v>73.991100000000003</v>
      </c>
      <c r="FQ35">
        <v>72.396039999999999</v>
      </c>
      <c r="FR35">
        <v>1</v>
      </c>
      <c r="FT35" s="44"/>
    </row>
    <row r="36" spans="1:176" x14ac:dyDescent="0.2">
      <c r="A36" t="s">
        <v>1</v>
      </c>
      <c r="B36" t="s">
        <v>1</v>
      </c>
      <c r="C36" s="70">
        <v>41852</v>
      </c>
      <c r="D36">
        <v>0</v>
      </c>
      <c r="E36" s="70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  <c r="DG36">
        <v>0</v>
      </c>
      <c r="DH36">
        <v>0</v>
      </c>
      <c r="DI36">
        <v>0</v>
      </c>
      <c r="DJ36">
        <v>0</v>
      </c>
      <c r="DK36">
        <v>0</v>
      </c>
      <c r="DL36">
        <v>0</v>
      </c>
      <c r="DM36">
        <v>0</v>
      </c>
      <c r="DN36">
        <v>0</v>
      </c>
      <c r="DO36">
        <v>0</v>
      </c>
      <c r="DP36">
        <v>0</v>
      </c>
      <c r="DQ36">
        <v>0</v>
      </c>
      <c r="DR36">
        <v>0</v>
      </c>
      <c r="DS36">
        <v>0</v>
      </c>
      <c r="DT36">
        <v>0</v>
      </c>
      <c r="DU36">
        <v>0</v>
      </c>
      <c r="DV36">
        <v>0</v>
      </c>
      <c r="DW36">
        <v>0</v>
      </c>
      <c r="DX36">
        <v>0</v>
      </c>
      <c r="DY36">
        <v>0</v>
      </c>
      <c r="DZ36">
        <v>0</v>
      </c>
      <c r="EA36">
        <v>0</v>
      </c>
      <c r="EB36">
        <v>0</v>
      </c>
      <c r="EC36">
        <v>0</v>
      </c>
      <c r="ED36">
        <v>0</v>
      </c>
      <c r="EE36">
        <v>0</v>
      </c>
      <c r="EF36">
        <v>0</v>
      </c>
      <c r="EG36">
        <v>0</v>
      </c>
      <c r="EH36">
        <v>0</v>
      </c>
      <c r="EI36">
        <v>0</v>
      </c>
      <c r="EJ36">
        <v>0</v>
      </c>
      <c r="EK36">
        <v>0</v>
      </c>
      <c r="EL36">
        <v>0</v>
      </c>
      <c r="EM36">
        <v>0</v>
      </c>
      <c r="EN36">
        <v>0</v>
      </c>
      <c r="EO36">
        <v>0</v>
      </c>
      <c r="EP36">
        <v>0</v>
      </c>
      <c r="EQ36">
        <v>0</v>
      </c>
      <c r="ER36">
        <v>0</v>
      </c>
      <c r="ES36">
        <v>0</v>
      </c>
      <c r="ET36">
        <v>0</v>
      </c>
      <c r="EU36">
        <v>0</v>
      </c>
      <c r="EV36">
        <v>0</v>
      </c>
      <c r="EW36">
        <v>0</v>
      </c>
      <c r="EX36">
        <v>0</v>
      </c>
      <c r="EY36">
        <v>0</v>
      </c>
      <c r="EZ36">
        <v>0</v>
      </c>
      <c r="FA36">
        <v>0</v>
      </c>
      <c r="FB36">
        <v>0</v>
      </c>
      <c r="FC36">
        <v>0</v>
      </c>
      <c r="FD36">
        <v>0</v>
      </c>
      <c r="FE36">
        <v>0</v>
      </c>
      <c r="FF36">
        <v>0</v>
      </c>
      <c r="FG36">
        <v>0</v>
      </c>
      <c r="FH36">
        <v>0</v>
      </c>
      <c r="FI36">
        <v>0</v>
      </c>
      <c r="FJ36">
        <v>0</v>
      </c>
      <c r="FK36">
        <v>0</v>
      </c>
      <c r="FL36">
        <v>0</v>
      </c>
      <c r="FM36">
        <v>0</v>
      </c>
      <c r="FN36">
        <v>0</v>
      </c>
      <c r="FO36">
        <v>0</v>
      </c>
      <c r="FP36">
        <v>0</v>
      </c>
      <c r="FQ36">
        <v>0</v>
      </c>
      <c r="FR36">
        <v>0</v>
      </c>
      <c r="FT36" s="44"/>
    </row>
    <row r="37" spans="1:176" x14ac:dyDescent="0.2">
      <c r="A37" t="s">
        <v>1</v>
      </c>
      <c r="B37" t="s">
        <v>1</v>
      </c>
      <c r="C37" s="70">
        <v>41894</v>
      </c>
      <c r="D37">
        <v>0</v>
      </c>
      <c r="E37" s="70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  <c r="DG37">
        <v>0</v>
      </c>
      <c r="DH37">
        <v>0</v>
      </c>
      <c r="DI37">
        <v>0</v>
      </c>
      <c r="DJ37">
        <v>0</v>
      </c>
      <c r="DK37">
        <v>0</v>
      </c>
      <c r="DL37">
        <v>0</v>
      </c>
      <c r="DM37">
        <v>0</v>
      </c>
      <c r="DN37">
        <v>0</v>
      </c>
      <c r="DO37">
        <v>0</v>
      </c>
      <c r="DP37">
        <v>0</v>
      </c>
      <c r="DQ37">
        <v>0</v>
      </c>
      <c r="DR37">
        <v>0</v>
      </c>
      <c r="DS37">
        <v>0</v>
      </c>
      <c r="DT37">
        <v>0</v>
      </c>
      <c r="DU37">
        <v>0</v>
      </c>
      <c r="DV37">
        <v>0</v>
      </c>
      <c r="DW37">
        <v>0</v>
      </c>
      <c r="DX37">
        <v>0</v>
      </c>
      <c r="DY37">
        <v>0</v>
      </c>
      <c r="DZ37">
        <v>0</v>
      </c>
      <c r="EA37">
        <v>0</v>
      </c>
      <c r="EB37">
        <v>0</v>
      </c>
      <c r="EC37">
        <v>0</v>
      </c>
      <c r="ED37">
        <v>0</v>
      </c>
      <c r="EE37">
        <v>0</v>
      </c>
      <c r="EF37">
        <v>0</v>
      </c>
      <c r="EG37">
        <v>0</v>
      </c>
      <c r="EH37">
        <v>0</v>
      </c>
      <c r="EI37">
        <v>0</v>
      </c>
      <c r="EJ37">
        <v>0</v>
      </c>
      <c r="EK37">
        <v>0</v>
      </c>
      <c r="EL37">
        <v>0</v>
      </c>
      <c r="EM37">
        <v>0</v>
      </c>
      <c r="EN37">
        <v>0</v>
      </c>
      <c r="EO37">
        <v>0</v>
      </c>
      <c r="EP37">
        <v>0</v>
      </c>
      <c r="EQ37">
        <v>0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</v>
      </c>
      <c r="EX37">
        <v>0</v>
      </c>
      <c r="EY37">
        <v>0</v>
      </c>
      <c r="EZ37">
        <v>0</v>
      </c>
      <c r="FA37">
        <v>0</v>
      </c>
      <c r="FB37">
        <v>0</v>
      </c>
      <c r="FC37">
        <v>0</v>
      </c>
      <c r="FD37">
        <v>0</v>
      </c>
      <c r="FE37">
        <v>0</v>
      </c>
      <c r="FF37">
        <v>0</v>
      </c>
      <c r="FG37">
        <v>0</v>
      </c>
      <c r="FH37">
        <v>0</v>
      </c>
      <c r="FI37">
        <v>0</v>
      </c>
      <c r="FJ37">
        <v>0</v>
      </c>
      <c r="FK37">
        <v>0</v>
      </c>
      <c r="FL37">
        <v>0</v>
      </c>
      <c r="FM37">
        <v>0</v>
      </c>
      <c r="FN37">
        <v>0</v>
      </c>
      <c r="FO37">
        <v>0</v>
      </c>
      <c r="FP37">
        <v>0</v>
      </c>
      <c r="FQ37">
        <v>0</v>
      </c>
      <c r="FR37">
        <v>0</v>
      </c>
      <c r="FT37" s="44"/>
    </row>
    <row r="38" spans="1:176" x14ac:dyDescent="0.2">
      <c r="A38" t="s">
        <v>1</v>
      </c>
      <c r="B38" t="s">
        <v>1</v>
      </c>
      <c r="C38" s="70">
        <v>41897</v>
      </c>
      <c r="D38">
        <v>0</v>
      </c>
      <c r="E38" s="70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  <c r="DG38">
        <v>0</v>
      </c>
      <c r="DH38">
        <v>0</v>
      </c>
      <c r="DI38">
        <v>0</v>
      </c>
      <c r="DJ38">
        <v>0</v>
      </c>
      <c r="DK38">
        <v>0</v>
      </c>
      <c r="DL38">
        <v>0</v>
      </c>
      <c r="DM38">
        <v>0</v>
      </c>
      <c r="DN38">
        <v>0</v>
      </c>
      <c r="DO38">
        <v>0</v>
      </c>
      <c r="DP38">
        <v>0</v>
      </c>
      <c r="DQ38">
        <v>0</v>
      </c>
      <c r="DR38">
        <v>0</v>
      </c>
      <c r="DS38">
        <v>0</v>
      </c>
      <c r="DT38">
        <v>0</v>
      </c>
      <c r="DU38">
        <v>0</v>
      </c>
      <c r="DV38">
        <v>0</v>
      </c>
      <c r="DW38">
        <v>0</v>
      </c>
      <c r="DX38">
        <v>0</v>
      </c>
      <c r="DY38">
        <v>0</v>
      </c>
      <c r="DZ38">
        <v>0</v>
      </c>
      <c r="EA38">
        <v>0</v>
      </c>
      <c r="EB38">
        <v>0</v>
      </c>
      <c r="EC38">
        <v>0</v>
      </c>
      <c r="ED38">
        <v>0</v>
      </c>
      <c r="EE38">
        <v>0</v>
      </c>
      <c r="EF38">
        <v>0</v>
      </c>
      <c r="EG38">
        <v>0</v>
      </c>
      <c r="EH38">
        <v>0</v>
      </c>
      <c r="EI38">
        <v>0</v>
      </c>
      <c r="EJ38">
        <v>0</v>
      </c>
      <c r="EK38">
        <v>0</v>
      </c>
      <c r="EL38">
        <v>0</v>
      </c>
      <c r="EM38">
        <v>0</v>
      </c>
      <c r="EN38">
        <v>0</v>
      </c>
      <c r="EO38">
        <v>0</v>
      </c>
      <c r="EP38">
        <v>0</v>
      </c>
      <c r="EQ38">
        <v>0</v>
      </c>
      <c r="ER38">
        <v>0</v>
      </c>
      <c r="ES38">
        <v>0</v>
      </c>
      <c r="ET38">
        <v>0</v>
      </c>
      <c r="EU38">
        <v>0</v>
      </c>
      <c r="EV38">
        <v>0</v>
      </c>
      <c r="EW38">
        <v>0</v>
      </c>
      <c r="EX38">
        <v>0</v>
      </c>
      <c r="EY38">
        <v>0</v>
      </c>
      <c r="EZ38">
        <v>0</v>
      </c>
      <c r="FA38">
        <v>0</v>
      </c>
      <c r="FB38">
        <v>0</v>
      </c>
      <c r="FC38">
        <v>0</v>
      </c>
      <c r="FD38">
        <v>0</v>
      </c>
      <c r="FE38">
        <v>0</v>
      </c>
      <c r="FF38">
        <v>0</v>
      </c>
      <c r="FG38">
        <v>0</v>
      </c>
      <c r="FH38">
        <v>0</v>
      </c>
      <c r="FI38">
        <v>0</v>
      </c>
      <c r="FJ38">
        <v>0</v>
      </c>
      <c r="FK38">
        <v>0</v>
      </c>
      <c r="FL38">
        <v>0</v>
      </c>
      <c r="FM38">
        <v>0</v>
      </c>
      <c r="FN38">
        <v>0</v>
      </c>
      <c r="FO38">
        <v>0</v>
      </c>
      <c r="FP38">
        <v>0</v>
      </c>
      <c r="FQ38">
        <v>0</v>
      </c>
      <c r="FR38">
        <v>0</v>
      </c>
      <c r="FT38" s="44"/>
    </row>
    <row r="39" spans="1:176" x14ac:dyDescent="0.2">
      <c r="A39" t="s">
        <v>1</v>
      </c>
      <c r="B39" t="s">
        <v>1</v>
      </c>
      <c r="C39" s="70">
        <v>41898</v>
      </c>
      <c r="D39">
        <v>60</v>
      </c>
      <c r="E39" s="70">
        <v>779</v>
      </c>
      <c r="F39">
        <v>536.67819999999995</v>
      </c>
      <c r="G39">
        <v>530.40099999999995</v>
      </c>
      <c r="H39">
        <v>520.97019999999998</v>
      </c>
      <c r="I39">
        <v>520.18589999999995</v>
      </c>
      <c r="J39">
        <v>526.81799999999998</v>
      </c>
      <c r="K39">
        <v>538.94489999999996</v>
      </c>
      <c r="L39">
        <v>570.95150000000001</v>
      </c>
      <c r="M39">
        <v>584.95540000000005</v>
      </c>
      <c r="N39">
        <v>604.75400000000002</v>
      </c>
      <c r="O39">
        <v>627.8329</v>
      </c>
      <c r="P39">
        <v>627.053</v>
      </c>
      <c r="Q39">
        <v>637.54280000000006</v>
      </c>
      <c r="R39">
        <v>635.65300000000002</v>
      </c>
      <c r="S39">
        <v>643.2405</v>
      </c>
      <c r="T39">
        <v>644.81529999999998</v>
      </c>
      <c r="U39">
        <v>635.95450000000005</v>
      </c>
      <c r="V39">
        <v>628.66780000000006</v>
      </c>
      <c r="W39">
        <v>617.68230000000005</v>
      </c>
      <c r="X39">
        <v>605.09100000000001</v>
      </c>
      <c r="Y39">
        <v>598.7758</v>
      </c>
      <c r="Z39">
        <v>590.73249999999996</v>
      </c>
      <c r="AA39">
        <v>579.33169999999996</v>
      </c>
      <c r="AB39">
        <v>568.33870000000002</v>
      </c>
      <c r="AC39">
        <v>554.36369999999999</v>
      </c>
      <c r="AD39">
        <v>-1.337046</v>
      </c>
      <c r="AE39">
        <v>0.15671350000000001</v>
      </c>
      <c r="AF39">
        <v>1.1541170000000001</v>
      </c>
      <c r="AG39">
        <v>0.90025069999999996</v>
      </c>
      <c r="AH39">
        <v>-1.948466</v>
      </c>
      <c r="AI39">
        <v>-1.6153310000000001</v>
      </c>
      <c r="AJ39">
        <v>-1.1532450000000001</v>
      </c>
      <c r="AK39">
        <v>0.59100439999999999</v>
      </c>
      <c r="AL39">
        <v>10.83952</v>
      </c>
      <c r="AM39">
        <v>16.035299999999999</v>
      </c>
      <c r="AN39">
        <v>16.007919999999999</v>
      </c>
      <c r="AO39">
        <v>19.207370000000001</v>
      </c>
      <c r="AP39">
        <v>26.160499999999999</v>
      </c>
      <c r="AQ39">
        <v>26.997050000000002</v>
      </c>
      <c r="AR39">
        <v>29.24615</v>
      </c>
      <c r="AS39">
        <v>30.013069999999999</v>
      </c>
      <c r="AT39">
        <v>30.124980000000001</v>
      </c>
      <c r="AU39">
        <v>26.809059999999999</v>
      </c>
      <c r="AV39">
        <v>22.13542</v>
      </c>
      <c r="AW39">
        <v>17.085830000000001</v>
      </c>
      <c r="AX39">
        <v>7.7570160000000001</v>
      </c>
      <c r="AY39">
        <v>6.05199</v>
      </c>
      <c r="AZ39">
        <v>2.042354</v>
      </c>
      <c r="BA39">
        <v>2.8374130000000002</v>
      </c>
      <c r="BB39">
        <v>-0.76692519999999997</v>
      </c>
      <c r="BC39">
        <v>0.78301299999999996</v>
      </c>
      <c r="BD39">
        <v>1.614425</v>
      </c>
      <c r="BE39">
        <v>1.2067650000000001</v>
      </c>
      <c r="BF39">
        <v>-1.284203</v>
      </c>
      <c r="BG39">
        <v>-0.90576500000000004</v>
      </c>
      <c r="BH39">
        <v>-0.42668899999999998</v>
      </c>
      <c r="BI39">
        <v>1.123615</v>
      </c>
      <c r="BJ39">
        <v>11.381080000000001</v>
      </c>
      <c r="BK39">
        <v>16.606290000000001</v>
      </c>
      <c r="BL39">
        <v>16.607510000000001</v>
      </c>
      <c r="BM39">
        <v>19.738759999999999</v>
      </c>
      <c r="BN39">
        <v>26.652059999999999</v>
      </c>
      <c r="BO39">
        <v>27.426159999999999</v>
      </c>
      <c r="BP39">
        <v>29.63073</v>
      </c>
      <c r="BQ39">
        <v>30.410699999999999</v>
      </c>
      <c r="BR39">
        <v>30.54167</v>
      </c>
      <c r="BS39">
        <v>27.224440000000001</v>
      </c>
      <c r="BT39">
        <v>22.58756</v>
      </c>
      <c r="BU39">
        <v>17.58062</v>
      </c>
      <c r="BV39">
        <v>8.2710260000000009</v>
      </c>
      <c r="BW39">
        <v>6.5268969999999999</v>
      </c>
      <c r="BX39">
        <v>2.4945919999999999</v>
      </c>
      <c r="BY39">
        <v>3.2498239999999998</v>
      </c>
      <c r="BZ39">
        <v>-0.37206139999999999</v>
      </c>
      <c r="CA39">
        <v>1.2167859999999999</v>
      </c>
      <c r="CB39">
        <v>1.9332339999999999</v>
      </c>
      <c r="CC39">
        <v>1.4190560000000001</v>
      </c>
      <c r="CD39">
        <v>-0.8241366</v>
      </c>
      <c r="CE39">
        <v>-0.41432190000000002</v>
      </c>
      <c r="CF39">
        <v>7.6521599999999995E-2</v>
      </c>
      <c r="CG39">
        <v>1.492499</v>
      </c>
      <c r="CH39">
        <v>11.756159999999999</v>
      </c>
      <c r="CI39">
        <v>17.001760000000001</v>
      </c>
      <c r="CJ39">
        <v>17.022790000000001</v>
      </c>
      <c r="CK39">
        <v>20.1068</v>
      </c>
      <c r="CL39">
        <v>26.992509999999999</v>
      </c>
      <c r="CM39">
        <v>27.723369999999999</v>
      </c>
      <c r="CN39">
        <v>29.897089999999999</v>
      </c>
      <c r="CO39">
        <v>30.6861</v>
      </c>
      <c r="CP39">
        <v>30.830269999999999</v>
      </c>
      <c r="CQ39">
        <v>27.512129999999999</v>
      </c>
      <c r="CR39">
        <v>22.90071</v>
      </c>
      <c r="CS39">
        <v>17.923310000000001</v>
      </c>
      <c r="CT39">
        <v>8.627027</v>
      </c>
      <c r="CU39">
        <v>6.8558159999999999</v>
      </c>
      <c r="CV39">
        <v>2.8078110000000001</v>
      </c>
      <c r="CW39">
        <v>3.5354589999999999</v>
      </c>
      <c r="CX39">
        <v>2.2802300000000001E-2</v>
      </c>
      <c r="CY39">
        <v>1.6505590000000001</v>
      </c>
      <c r="CZ39">
        <v>2.2520419999999999</v>
      </c>
      <c r="DA39">
        <v>1.6313470000000001</v>
      </c>
      <c r="DB39">
        <v>-0.36407020000000001</v>
      </c>
      <c r="DC39">
        <v>7.7121200000000001E-2</v>
      </c>
      <c r="DD39">
        <v>0.57973220000000003</v>
      </c>
      <c r="DE39">
        <v>1.861383</v>
      </c>
      <c r="DF39">
        <v>12.13124</v>
      </c>
      <c r="DG39">
        <v>17.39723</v>
      </c>
      <c r="DH39">
        <v>17.43806</v>
      </c>
      <c r="DI39">
        <v>20.47484</v>
      </c>
      <c r="DJ39">
        <v>27.33296</v>
      </c>
      <c r="DK39">
        <v>28.020569999999999</v>
      </c>
      <c r="DL39">
        <v>30.163440000000001</v>
      </c>
      <c r="DM39">
        <v>30.961500000000001</v>
      </c>
      <c r="DN39">
        <v>31.118870000000001</v>
      </c>
      <c r="DO39">
        <v>27.799810000000001</v>
      </c>
      <c r="DP39">
        <v>23.21386</v>
      </c>
      <c r="DQ39">
        <v>18.265989999999999</v>
      </c>
      <c r="DR39">
        <v>8.9830269999999999</v>
      </c>
      <c r="DS39">
        <v>7.184736</v>
      </c>
      <c r="DT39">
        <v>3.1210290000000001</v>
      </c>
      <c r="DU39">
        <v>3.8210929999999999</v>
      </c>
      <c r="DV39">
        <v>0.59292290000000003</v>
      </c>
      <c r="DW39">
        <v>2.276859</v>
      </c>
      <c r="DX39">
        <v>2.712351</v>
      </c>
      <c r="DY39">
        <v>1.937862</v>
      </c>
      <c r="DZ39">
        <v>0.30019249999999997</v>
      </c>
      <c r="EA39">
        <v>0.78668700000000003</v>
      </c>
      <c r="EB39">
        <v>1.3062879999999999</v>
      </c>
      <c r="EC39">
        <v>2.393993</v>
      </c>
      <c r="ED39">
        <v>12.672800000000001</v>
      </c>
      <c r="EE39">
        <v>17.968219999999999</v>
      </c>
      <c r="EF39">
        <v>18.037659999999999</v>
      </c>
      <c r="EG39">
        <v>21.006229999999999</v>
      </c>
      <c r="EH39">
        <v>27.82452</v>
      </c>
      <c r="EI39">
        <v>28.44969</v>
      </c>
      <c r="EJ39">
        <v>30.548020000000001</v>
      </c>
      <c r="EK39">
        <v>31.35914</v>
      </c>
      <c r="EL39">
        <v>31.53556</v>
      </c>
      <c r="EM39">
        <v>28.21519</v>
      </c>
      <c r="EN39">
        <v>23.665990000000001</v>
      </c>
      <c r="EO39">
        <v>18.76078</v>
      </c>
      <c r="EP39">
        <v>9.4970370000000006</v>
      </c>
      <c r="EQ39">
        <v>7.659643</v>
      </c>
      <c r="ER39">
        <v>3.573267</v>
      </c>
      <c r="ES39">
        <v>4.2335039999999999</v>
      </c>
      <c r="ET39">
        <v>67.317629999999994</v>
      </c>
      <c r="EU39">
        <v>66.157799999999995</v>
      </c>
      <c r="EV39">
        <v>64.859849999999994</v>
      </c>
      <c r="EW39">
        <v>63.7517</v>
      </c>
      <c r="EX39">
        <v>62.829320000000003</v>
      </c>
      <c r="EY39">
        <v>62.035580000000003</v>
      </c>
      <c r="EZ39">
        <v>61.189990000000002</v>
      </c>
      <c r="FA39">
        <v>61.683439999999997</v>
      </c>
      <c r="FB39">
        <v>65.226600000000005</v>
      </c>
      <c r="FC39">
        <v>68.738609999999994</v>
      </c>
      <c r="FD39">
        <v>72.223839999999996</v>
      </c>
      <c r="FE39">
        <v>75.574749999999995</v>
      </c>
      <c r="FF39">
        <v>78.281850000000006</v>
      </c>
      <c r="FG39">
        <v>81.274019999999993</v>
      </c>
      <c r="FH39">
        <v>83.15307</v>
      </c>
      <c r="FI39">
        <v>83.645780000000002</v>
      </c>
      <c r="FJ39">
        <v>83.485659999999996</v>
      </c>
      <c r="FK39">
        <v>82.195650000000001</v>
      </c>
      <c r="FL39">
        <v>79.139809999999997</v>
      </c>
      <c r="FM39">
        <v>75.795000000000002</v>
      </c>
      <c r="FN39">
        <v>73.180760000000006</v>
      </c>
      <c r="FO39">
        <v>71.112610000000004</v>
      </c>
      <c r="FP39">
        <v>69.639690000000002</v>
      </c>
      <c r="FQ39">
        <v>68.678759999999997</v>
      </c>
      <c r="FR39">
        <v>1</v>
      </c>
      <c r="FT39" s="44"/>
    </row>
    <row r="40" spans="1:176" x14ac:dyDescent="0.2">
      <c r="A40" t="s">
        <v>1</v>
      </c>
      <c r="B40" t="s">
        <v>1</v>
      </c>
      <c r="C40" s="70" t="s">
        <v>2</v>
      </c>
      <c r="D40">
        <v>77.888890000000004</v>
      </c>
      <c r="E40" s="70">
        <v>846.44399999999996</v>
      </c>
      <c r="F40">
        <v>541.43889999999999</v>
      </c>
      <c r="G40">
        <v>534.80160000000001</v>
      </c>
      <c r="H40">
        <v>529.47739999999999</v>
      </c>
      <c r="I40">
        <v>530.03740000000005</v>
      </c>
      <c r="J40">
        <v>539.1816</v>
      </c>
      <c r="K40">
        <v>560.36030000000005</v>
      </c>
      <c r="L40">
        <v>591.55960000000005</v>
      </c>
      <c r="M40">
        <v>612.27660000000003</v>
      </c>
      <c r="N40">
        <v>631.46929999999998</v>
      </c>
      <c r="O40">
        <v>650.15409999999997</v>
      </c>
      <c r="P40">
        <v>659.71979999999996</v>
      </c>
      <c r="Q40">
        <v>669.33929999999998</v>
      </c>
      <c r="R40">
        <v>667.44820000000004</v>
      </c>
      <c r="S40">
        <v>673.30679999999995</v>
      </c>
      <c r="T40">
        <v>672.29420000000005</v>
      </c>
      <c r="U40">
        <v>659.495</v>
      </c>
      <c r="V40">
        <v>651.34749999999997</v>
      </c>
      <c r="W40">
        <v>637.31259999999997</v>
      </c>
      <c r="X40">
        <v>625.51099999999997</v>
      </c>
      <c r="Y40">
        <v>617.30489999999998</v>
      </c>
      <c r="Z40">
        <v>611.93470000000002</v>
      </c>
      <c r="AA40">
        <v>603.05489999999998</v>
      </c>
      <c r="AB40">
        <v>589.40890000000002</v>
      </c>
      <c r="AC40">
        <v>575.39509999999996</v>
      </c>
      <c r="AD40">
        <v>0.22345999999999999</v>
      </c>
      <c r="AE40">
        <v>-1.039693</v>
      </c>
      <c r="AF40">
        <v>-0.98554220000000003</v>
      </c>
      <c r="AG40">
        <v>-0.8500065</v>
      </c>
      <c r="AH40">
        <v>-1.861332</v>
      </c>
      <c r="AI40">
        <v>-2.2111179999999999</v>
      </c>
      <c r="AJ40">
        <v>-1.759198</v>
      </c>
      <c r="AK40">
        <v>-0.91305289999999995</v>
      </c>
      <c r="AL40">
        <v>1.6316630000000001</v>
      </c>
      <c r="AM40">
        <v>2.0518830000000001</v>
      </c>
      <c r="AN40">
        <v>2.7348300000000001</v>
      </c>
      <c r="AO40">
        <v>8.3109769999999994</v>
      </c>
      <c r="AP40">
        <v>26.88176</v>
      </c>
      <c r="AQ40">
        <v>27.179030000000001</v>
      </c>
      <c r="AR40">
        <v>24.884650000000001</v>
      </c>
      <c r="AS40">
        <v>25.039760000000001</v>
      </c>
      <c r="AT40">
        <v>24.739370000000001</v>
      </c>
      <c r="AU40">
        <v>22.72625</v>
      </c>
      <c r="AV40">
        <v>20.082889999999999</v>
      </c>
      <c r="AW40">
        <v>18.3201</v>
      </c>
      <c r="AX40">
        <v>10.48138</v>
      </c>
      <c r="AY40">
        <v>5.054792</v>
      </c>
      <c r="AZ40">
        <v>3.7264719999999998</v>
      </c>
      <c r="BA40">
        <v>4.0837139999999996</v>
      </c>
      <c r="BB40">
        <v>0.85267820000000005</v>
      </c>
      <c r="BC40">
        <v>-0.51558939999999998</v>
      </c>
      <c r="BD40">
        <v>-0.55424370000000001</v>
      </c>
      <c r="BE40">
        <v>-0.44898979999999999</v>
      </c>
      <c r="BF40">
        <v>-1.447276</v>
      </c>
      <c r="BG40">
        <v>-1.7575860000000001</v>
      </c>
      <c r="BH40">
        <v>-1.294206</v>
      </c>
      <c r="BI40">
        <v>-0.42650850000000001</v>
      </c>
      <c r="BJ40">
        <v>2.1442809999999999</v>
      </c>
      <c r="BK40">
        <v>2.5724969999999998</v>
      </c>
      <c r="BL40">
        <v>3.303261</v>
      </c>
      <c r="BM40">
        <v>8.9172019999999996</v>
      </c>
      <c r="BN40">
        <v>27.580259999999999</v>
      </c>
      <c r="BO40">
        <v>27.90851</v>
      </c>
      <c r="BP40">
        <v>25.61185</v>
      </c>
      <c r="BQ40">
        <v>25.768419999999999</v>
      </c>
      <c r="BR40">
        <v>25.482119999999998</v>
      </c>
      <c r="BS40">
        <v>23.56324</v>
      </c>
      <c r="BT40">
        <v>20.931100000000001</v>
      </c>
      <c r="BU40">
        <v>19.149439999999998</v>
      </c>
      <c r="BV40">
        <v>11.32137</v>
      </c>
      <c r="BW40">
        <v>5.907286</v>
      </c>
      <c r="BX40">
        <v>4.5926720000000003</v>
      </c>
      <c r="BY40">
        <v>4.9450000000000003</v>
      </c>
      <c r="BZ40">
        <v>1.288473</v>
      </c>
      <c r="CA40">
        <v>-0.1525966</v>
      </c>
      <c r="CB40">
        <v>-0.25552770000000002</v>
      </c>
      <c r="CC40">
        <v>-0.17124700000000001</v>
      </c>
      <c r="CD40">
        <v>-1.1605019999999999</v>
      </c>
      <c r="CE40">
        <v>-1.4434720000000001</v>
      </c>
      <c r="CF40">
        <v>-0.97215430000000003</v>
      </c>
      <c r="CG40">
        <v>-8.9529300000000006E-2</v>
      </c>
      <c r="CH40">
        <v>2.4993189999999998</v>
      </c>
      <c r="CI40">
        <v>2.9330720000000001</v>
      </c>
      <c r="CJ40">
        <v>3.6969539999999999</v>
      </c>
      <c r="CK40">
        <v>9.3370709999999999</v>
      </c>
      <c r="CL40">
        <v>28.064050000000002</v>
      </c>
      <c r="CM40">
        <v>28.413740000000001</v>
      </c>
      <c r="CN40">
        <v>26.11551</v>
      </c>
      <c r="CO40">
        <v>26.27308</v>
      </c>
      <c r="CP40">
        <v>25.99654</v>
      </c>
      <c r="CQ40">
        <v>24.14293</v>
      </c>
      <c r="CR40">
        <v>21.518560000000001</v>
      </c>
      <c r="CS40">
        <v>19.723839999999999</v>
      </c>
      <c r="CT40">
        <v>11.90314</v>
      </c>
      <c r="CU40">
        <v>6.4977200000000002</v>
      </c>
      <c r="CV40">
        <v>5.1925999999999997</v>
      </c>
      <c r="CW40">
        <v>5.5415239999999999</v>
      </c>
      <c r="CX40">
        <v>1.7242679999999999</v>
      </c>
      <c r="CY40">
        <v>0.2103961</v>
      </c>
      <c r="CZ40">
        <v>4.3188299999999999E-2</v>
      </c>
      <c r="DA40">
        <v>0.1064959</v>
      </c>
      <c r="DB40">
        <v>-0.87372799999999995</v>
      </c>
      <c r="DC40">
        <v>-1.1293569999999999</v>
      </c>
      <c r="DD40">
        <v>-0.65010219999999996</v>
      </c>
      <c r="DE40">
        <v>0.2474499</v>
      </c>
      <c r="DF40">
        <v>2.8543569999999998</v>
      </c>
      <c r="DG40">
        <v>3.2936480000000001</v>
      </c>
      <c r="DH40">
        <v>4.0906469999999997</v>
      </c>
      <c r="DI40">
        <v>9.7569409999999994</v>
      </c>
      <c r="DJ40">
        <v>28.547830000000001</v>
      </c>
      <c r="DK40">
        <v>28.918980000000001</v>
      </c>
      <c r="DL40">
        <v>26.61917</v>
      </c>
      <c r="DM40">
        <v>26.777750000000001</v>
      </c>
      <c r="DN40">
        <v>26.51097</v>
      </c>
      <c r="DO40">
        <v>24.722629999999999</v>
      </c>
      <c r="DP40">
        <v>22.106020000000001</v>
      </c>
      <c r="DQ40">
        <v>20.29823</v>
      </c>
      <c r="DR40">
        <v>12.484909999999999</v>
      </c>
      <c r="DS40">
        <v>7.0881550000000004</v>
      </c>
      <c r="DT40">
        <v>5.7925269999999998</v>
      </c>
      <c r="DU40">
        <v>6.1380489999999996</v>
      </c>
      <c r="DV40">
        <v>2.3534860000000002</v>
      </c>
      <c r="DW40">
        <v>0.73450000000000004</v>
      </c>
      <c r="DX40">
        <v>0.47448669999999998</v>
      </c>
      <c r="DY40">
        <v>0.50751250000000003</v>
      </c>
      <c r="DZ40">
        <v>-0.45967180000000002</v>
      </c>
      <c r="EA40">
        <v>-0.67582569999999997</v>
      </c>
      <c r="EB40">
        <v>-0.1851102</v>
      </c>
      <c r="EC40">
        <v>0.73399429999999999</v>
      </c>
      <c r="ED40">
        <v>3.3669750000000001</v>
      </c>
      <c r="EE40">
        <v>3.8142610000000001</v>
      </c>
      <c r="EF40">
        <v>4.6590769999999999</v>
      </c>
      <c r="EG40">
        <v>10.36317</v>
      </c>
      <c r="EH40">
        <v>29.24634</v>
      </c>
      <c r="EI40">
        <v>29.64846</v>
      </c>
      <c r="EJ40">
        <v>27.34637</v>
      </c>
      <c r="EK40">
        <v>27.506409999999999</v>
      </c>
      <c r="EL40">
        <v>27.253710000000002</v>
      </c>
      <c r="EM40">
        <v>25.559619999999999</v>
      </c>
      <c r="EN40">
        <v>22.954229999999999</v>
      </c>
      <c r="EO40">
        <v>21.127569999999999</v>
      </c>
      <c r="EP40">
        <v>13.3249</v>
      </c>
      <c r="EQ40">
        <v>7.9406480000000004</v>
      </c>
      <c r="ER40">
        <v>6.6587269999999998</v>
      </c>
      <c r="ES40">
        <v>6.9993350000000003</v>
      </c>
      <c r="ET40">
        <v>69.553629999999998</v>
      </c>
      <c r="EU40">
        <v>68.420259999999999</v>
      </c>
      <c r="EV40">
        <v>67.452209999999994</v>
      </c>
      <c r="EW40">
        <v>66.519499999999994</v>
      </c>
      <c r="EX40">
        <v>65.733490000000003</v>
      </c>
      <c r="EY40">
        <v>65.095830000000007</v>
      </c>
      <c r="EZ40">
        <v>64.759379999999993</v>
      </c>
      <c r="FA40">
        <v>66.021910000000005</v>
      </c>
      <c r="FB40">
        <v>68.667150000000007</v>
      </c>
      <c r="FC40">
        <v>72.049580000000006</v>
      </c>
      <c r="FD40">
        <v>75.576580000000007</v>
      </c>
      <c r="FE40">
        <v>78.790660000000003</v>
      </c>
      <c r="FF40">
        <v>81.538679999999999</v>
      </c>
      <c r="FG40">
        <v>83.817949999999996</v>
      </c>
      <c r="FH40">
        <v>85.137420000000006</v>
      </c>
      <c r="FI40">
        <v>85.748270000000005</v>
      </c>
      <c r="FJ40">
        <v>85.792550000000006</v>
      </c>
      <c r="FK40">
        <v>85.168170000000003</v>
      </c>
      <c r="FL40">
        <v>83.111649999999997</v>
      </c>
      <c r="FM40">
        <v>80.073819999999998</v>
      </c>
      <c r="FN40">
        <v>76.807980000000001</v>
      </c>
      <c r="FO40">
        <v>74.197770000000006</v>
      </c>
      <c r="FP40">
        <v>72.357010000000002</v>
      </c>
      <c r="FQ40">
        <v>70.853989999999996</v>
      </c>
      <c r="FR40">
        <v>1</v>
      </c>
      <c r="FT40" s="44"/>
    </row>
    <row r="41" spans="1:176" x14ac:dyDescent="0.2">
      <c r="A41" t="s">
        <v>1</v>
      </c>
      <c r="B41" t="s">
        <v>203</v>
      </c>
      <c r="C41" s="70">
        <v>41773</v>
      </c>
      <c r="D41">
        <v>0</v>
      </c>
      <c r="E41" s="70">
        <v>23</v>
      </c>
      <c r="F41">
        <v>2.9003999999999999E-2</v>
      </c>
      <c r="G41">
        <v>2.9406000000000002E-2</v>
      </c>
      <c r="H41">
        <v>2.9508E-2</v>
      </c>
      <c r="I41">
        <v>2.9531999999999999E-2</v>
      </c>
      <c r="J41">
        <v>2.9579999999999999E-2</v>
      </c>
      <c r="K41">
        <v>2.5937999999999999E-2</v>
      </c>
      <c r="L41">
        <v>1.5959999999999998E-2</v>
      </c>
      <c r="M41">
        <v>1.6001999999999999E-2</v>
      </c>
      <c r="N41">
        <v>1.5882E-2</v>
      </c>
      <c r="O41">
        <v>1.5576E-2</v>
      </c>
      <c r="P41">
        <v>1.5258000000000001E-2</v>
      </c>
      <c r="Q41">
        <v>1.5306E-2</v>
      </c>
      <c r="R41">
        <v>1.5174E-2</v>
      </c>
      <c r="S41">
        <v>1.4832E-2</v>
      </c>
      <c r="T41">
        <v>1.4892000000000001E-2</v>
      </c>
      <c r="U41">
        <v>1.3872000000000001E-2</v>
      </c>
      <c r="V41">
        <v>1.2846E-2</v>
      </c>
      <c r="W41">
        <v>1.281E-2</v>
      </c>
      <c r="X41">
        <v>1.2762000000000001E-2</v>
      </c>
      <c r="Y41">
        <v>1.281E-2</v>
      </c>
      <c r="Z41">
        <v>2.1191999999999999E-2</v>
      </c>
      <c r="AA41">
        <v>2.6669999999999999E-2</v>
      </c>
      <c r="AB41">
        <v>2.631E-2</v>
      </c>
      <c r="AC41">
        <v>2.7845999999999999E-2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  <c r="DG41">
        <v>0</v>
      </c>
      <c r="DH41">
        <v>0</v>
      </c>
      <c r="DI41">
        <v>0</v>
      </c>
      <c r="DJ41">
        <v>0</v>
      </c>
      <c r="DK41">
        <v>0</v>
      </c>
      <c r="DL41">
        <v>0</v>
      </c>
      <c r="DM41">
        <v>0</v>
      </c>
      <c r="DN41">
        <v>0</v>
      </c>
      <c r="DO41">
        <v>0</v>
      </c>
      <c r="DP41">
        <v>0</v>
      </c>
      <c r="DQ41">
        <v>0</v>
      </c>
      <c r="DR41">
        <v>0</v>
      </c>
      <c r="DS41">
        <v>0</v>
      </c>
      <c r="DT41">
        <v>0</v>
      </c>
      <c r="DU41">
        <v>0</v>
      </c>
      <c r="DV41">
        <v>0</v>
      </c>
      <c r="DW41">
        <v>0</v>
      </c>
      <c r="DX41">
        <v>0</v>
      </c>
      <c r="DY41">
        <v>0</v>
      </c>
      <c r="DZ41">
        <v>0</v>
      </c>
      <c r="EA41">
        <v>0</v>
      </c>
      <c r="EB41">
        <v>0</v>
      </c>
      <c r="EC41">
        <v>0</v>
      </c>
      <c r="ED41">
        <v>0</v>
      </c>
      <c r="EE41">
        <v>0</v>
      </c>
      <c r="EF41">
        <v>0</v>
      </c>
      <c r="EG41">
        <v>0</v>
      </c>
      <c r="EH41">
        <v>0</v>
      </c>
      <c r="EI41">
        <v>0</v>
      </c>
      <c r="EJ41">
        <v>0</v>
      </c>
      <c r="EK41">
        <v>0</v>
      </c>
      <c r="EL41">
        <v>0</v>
      </c>
      <c r="EM41">
        <v>0</v>
      </c>
      <c r="EN41">
        <v>0</v>
      </c>
      <c r="EO41">
        <v>0</v>
      </c>
      <c r="EP41">
        <v>0</v>
      </c>
      <c r="EQ41">
        <v>0</v>
      </c>
      <c r="ER41">
        <v>0</v>
      </c>
      <c r="ES41">
        <v>0</v>
      </c>
      <c r="ET41">
        <v>68.885189999999994</v>
      </c>
      <c r="EU41">
        <v>65.899209999999997</v>
      </c>
      <c r="EV41">
        <v>63.899549999999998</v>
      </c>
      <c r="EW41">
        <v>62.916699999999999</v>
      </c>
      <c r="EX41">
        <v>61.458419999999997</v>
      </c>
      <c r="EY41">
        <v>60.472239999999999</v>
      </c>
      <c r="EZ41">
        <v>61.922930000000001</v>
      </c>
      <c r="FA41">
        <v>67.872519999999994</v>
      </c>
      <c r="FB41">
        <v>74.828100000000006</v>
      </c>
      <c r="FC41">
        <v>80.347459999999998</v>
      </c>
      <c r="FD41">
        <v>83.967759999999998</v>
      </c>
      <c r="FE41">
        <v>88.055269999999993</v>
      </c>
      <c r="FF41">
        <v>91.017790000000005</v>
      </c>
      <c r="FG41">
        <v>92.758089999999996</v>
      </c>
      <c r="FH41">
        <v>93.691779999999994</v>
      </c>
      <c r="FI41">
        <v>93.213229999999996</v>
      </c>
      <c r="FJ41">
        <v>92.197339999999997</v>
      </c>
      <c r="FK41">
        <v>90.153400000000005</v>
      </c>
      <c r="FL41">
        <v>88.736720000000005</v>
      </c>
      <c r="FM41">
        <v>84.29298</v>
      </c>
      <c r="FN41">
        <v>79.88109</v>
      </c>
      <c r="FO41">
        <v>76.425759999999997</v>
      </c>
      <c r="FP41">
        <v>74.447320000000005</v>
      </c>
      <c r="FQ41">
        <v>71.44699</v>
      </c>
      <c r="FR41">
        <v>0</v>
      </c>
      <c r="FT41" s="44"/>
    </row>
    <row r="42" spans="1:176" x14ac:dyDescent="0.2">
      <c r="A42" t="s">
        <v>1</v>
      </c>
      <c r="B42" t="s">
        <v>203</v>
      </c>
      <c r="C42" s="70">
        <v>41820</v>
      </c>
      <c r="D42">
        <v>0</v>
      </c>
      <c r="E42" s="70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  <c r="DG42">
        <v>0</v>
      </c>
      <c r="DH42">
        <v>0</v>
      </c>
      <c r="DI42">
        <v>0</v>
      </c>
      <c r="DJ42">
        <v>0</v>
      </c>
      <c r="DK42">
        <v>0</v>
      </c>
      <c r="DL42">
        <v>0</v>
      </c>
      <c r="DM42">
        <v>0</v>
      </c>
      <c r="DN42">
        <v>0</v>
      </c>
      <c r="DO42">
        <v>0</v>
      </c>
      <c r="DP42">
        <v>0</v>
      </c>
      <c r="DQ42">
        <v>0</v>
      </c>
      <c r="DR42">
        <v>0</v>
      </c>
      <c r="DS42">
        <v>0</v>
      </c>
      <c r="DT42">
        <v>0</v>
      </c>
      <c r="DU42">
        <v>0</v>
      </c>
      <c r="DV42">
        <v>0</v>
      </c>
      <c r="DW42">
        <v>0</v>
      </c>
      <c r="DX42">
        <v>0</v>
      </c>
      <c r="DY42">
        <v>0</v>
      </c>
      <c r="DZ42">
        <v>0</v>
      </c>
      <c r="EA42">
        <v>0</v>
      </c>
      <c r="EB42">
        <v>0</v>
      </c>
      <c r="EC42">
        <v>0</v>
      </c>
      <c r="ED42">
        <v>0</v>
      </c>
      <c r="EE42">
        <v>0</v>
      </c>
      <c r="EF42">
        <v>0</v>
      </c>
      <c r="EG42">
        <v>0</v>
      </c>
      <c r="EH42">
        <v>0</v>
      </c>
      <c r="EI42">
        <v>0</v>
      </c>
      <c r="EJ42">
        <v>0</v>
      </c>
      <c r="EK42">
        <v>0</v>
      </c>
      <c r="EL42">
        <v>0</v>
      </c>
      <c r="EM42">
        <v>0</v>
      </c>
      <c r="EN42">
        <v>0</v>
      </c>
      <c r="EO42">
        <v>0</v>
      </c>
      <c r="EP42">
        <v>0</v>
      </c>
      <c r="EQ42">
        <v>0</v>
      </c>
      <c r="ER42">
        <v>0</v>
      </c>
      <c r="ES42">
        <v>0</v>
      </c>
      <c r="ET42">
        <v>0</v>
      </c>
      <c r="EU42">
        <v>0</v>
      </c>
      <c r="EV42">
        <v>0</v>
      </c>
      <c r="EW42">
        <v>0</v>
      </c>
      <c r="EX42">
        <v>0</v>
      </c>
      <c r="EY42">
        <v>0</v>
      </c>
      <c r="EZ42">
        <v>0</v>
      </c>
      <c r="FA42">
        <v>0</v>
      </c>
      <c r="FB42">
        <v>0</v>
      </c>
      <c r="FC42">
        <v>0</v>
      </c>
      <c r="FD42">
        <v>0</v>
      </c>
      <c r="FE42">
        <v>0</v>
      </c>
      <c r="FF42">
        <v>0</v>
      </c>
      <c r="FG42">
        <v>0</v>
      </c>
      <c r="FH42">
        <v>0</v>
      </c>
      <c r="FI42">
        <v>0</v>
      </c>
      <c r="FJ42">
        <v>0</v>
      </c>
      <c r="FK42">
        <v>0</v>
      </c>
      <c r="FL42">
        <v>0</v>
      </c>
      <c r="FM42">
        <v>0</v>
      </c>
      <c r="FN42">
        <v>0</v>
      </c>
      <c r="FO42">
        <v>0</v>
      </c>
      <c r="FP42">
        <v>0</v>
      </c>
      <c r="FQ42">
        <v>0</v>
      </c>
      <c r="FR42">
        <v>0</v>
      </c>
      <c r="FT42" s="44"/>
    </row>
    <row r="43" spans="1:176" x14ac:dyDescent="0.2">
      <c r="A43" t="s">
        <v>1</v>
      </c>
      <c r="B43" t="s">
        <v>203</v>
      </c>
      <c r="C43" s="70">
        <v>41827</v>
      </c>
      <c r="D43">
        <v>0</v>
      </c>
      <c r="E43" s="70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0</v>
      </c>
      <c r="DQ43">
        <v>0</v>
      </c>
      <c r="DR43">
        <v>0</v>
      </c>
      <c r="DS43">
        <v>0</v>
      </c>
      <c r="DT43">
        <v>0</v>
      </c>
      <c r="DU43">
        <v>0</v>
      </c>
      <c r="DV43">
        <v>0</v>
      </c>
      <c r="DW43">
        <v>0</v>
      </c>
      <c r="DX43">
        <v>0</v>
      </c>
      <c r="DY43">
        <v>0</v>
      </c>
      <c r="DZ43">
        <v>0</v>
      </c>
      <c r="EA43">
        <v>0</v>
      </c>
      <c r="EB43">
        <v>0</v>
      </c>
      <c r="EC43">
        <v>0</v>
      </c>
      <c r="ED43">
        <v>0</v>
      </c>
      <c r="EE43">
        <v>0</v>
      </c>
      <c r="EF43">
        <v>0</v>
      </c>
      <c r="EG43">
        <v>0</v>
      </c>
      <c r="EH43">
        <v>0</v>
      </c>
      <c r="EI43">
        <v>0</v>
      </c>
      <c r="EJ43">
        <v>0</v>
      </c>
      <c r="EK43">
        <v>0</v>
      </c>
      <c r="EL43">
        <v>0</v>
      </c>
      <c r="EM43">
        <v>0</v>
      </c>
      <c r="EN43">
        <v>0</v>
      </c>
      <c r="EO43">
        <v>0</v>
      </c>
      <c r="EP43">
        <v>0</v>
      </c>
      <c r="EQ43">
        <v>0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</v>
      </c>
      <c r="EX43">
        <v>0</v>
      </c>
      <c r="EY43">
        <v>0</v>
      </c>
      <c r="EZ43">
        <v>0</v>
      </c>
      <c r="FA43">
        <v>0</v>
      </c>
      <c r="FB43">
        <v>0</v>
      </c>
      <c r="FC43">
        <v>0</v>
      </c>
      <c r="FD43">
        <v>0</v>
      </c>
      <c r="FE43">
        <v>0</v>
      </c>
      <c r="FF43">
        <v>0</v>
      </c>
      <c r="FG43">
        <v>0</v>
      </c>
      <c r="FH43">
        <v>0</v>
      </c>
      <c r="FI43">
        <v>0</v>
      </c>
      <c r="FJ43">
        <v>0</v>
      </c>
      <c r="FK43">
        <v>0</v>
      </c>
      <c r="FL43">
        <v>0</v>
      </c>
      <c r="FM43">
        <v>0</v>
      </c>
      <c r="FN43">
        <v>0</v>
      </c>
      <c r="FO43">
        <v>0</v>
      </c>
      <c r="FP43">
        <v>0</v>
      </c>
      <c r="FQ43">
        <v>0</v>
      </c>
      <c r="FR43">
        <v>0</v>
      </c>
      <c r="FT43" s="44"/>
    </row>
    <row r="44" spans="1:176" x14ac:dyDescent="0.2">
      <c r="A44" t="s">
        <v>1</v>
      </c>
      <c r="B44" t="s">
        <v>203</v>
      </c>
      <c r="C44" s="70">
        <v>41834</v>
      </c>
      <c r="D44">
        <v>0</v>
      </c>
      <c r="E44" s="70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>
        <v>0</v>
      </c>
      <c r="DQ44">
        <v>0</v>
      </c>
      <c r="DR44">
        <v>0</v>
      </c>
      <c r="DS44">
        <v>0</v>
      </c>
      <c r="DT44">
        <v>0</v>
      </c>
      <c r="DU44">
        <v>0</v>
      </c>
      <c r="DV44">
        <v>0</v>
      </c>
      <c r="DW44">
        <v>0</v>
      </c>
      <c r="DX44">
        <v>0</v>
      </c>
      <c r="DY44">
        <v>0</v>
      </c>
      <c r="DZ44">
        <v>0</v>
      </c>
      <c r="EA44">
        <v>0</v>
      </c>
      <c r="EB44">
        <v>0</v>
      </c>
      <c r="EC44">
        <v>0</v>
      </c>
      <c r="ED44">
        <v>0</v>
      </c>
      <c r="EE44">
        <v>0</v>
      </c>
      <c r="EF44">
        <v>0</v>
      </c>
      <c r="EG44">
        <v>0</v>
      </c>
      <c r="EH44">
        <v>0</v>
      </c>
      <c r="EI44">
        <v>0</v>
      </c>
      <c r="EJ44">
        <v>0</v>
      </c>
      <c r="EK44">
        <v>0</v>
      </c>
      <c r="EL44">
        <v>0</v>
      </c>
      <c r="EM44">
        <v>0</v>
      </c>
      <c r="EN44">
        <v>0</v>
      </c>
      <c r="EO44">
        <v>0</v>
      </c>
      <c r="EP44">
        <v>0</v>
      </c>
      <c r="EQ44">
        <v>0</v>
      </c>
      <c r="ER44">
        <v>0</v>
      </c>
      <c r="ES44">
        <v>0</v>
      </c>
      <c r="ET44">
        <v>0</v>
      </c>
      <c r="EU44">
        <v>0</v>
      </c>
      <c r="EV44">
        <v>0</v>
      </c>
      <c r="EW44">
        <v>0</v>
      </c>
      <c r="EX44">
        <v>0</v>
      </c>
      <c r="EY44">
        <v>0</v>
      </c>
      <c r="EZ44">
        <v>0</v>
      </c>
      <c r="FA44">
        <v>0</v>
      </c>
      <c r="FB44">
        <v>0</v>
      </c>
      <c r="FC44">
        <v>0</v>
      </c>
      <c r="FD44">
        <v>0</v>
      </c>
      <c r="FE44">
        <v>0</v>
      </c>
      <c r="FF44">
        <v>0</v>
      </c>
      <c r="FG44">
        <v>0</v>
      </c>
      <c r="FH44">
        <v>0</v>
      </c>
      <c r="FI44">
        <v>0</v>
      </c>
      <c r="FJ44">
        <v>0</v>
      </c>
      <c r="FK44">
        <v>0</v>
      </c>
      <c r="FL44">
        <v>0</v>
      </c>
      <c r="FM44">
        <v>0</v>
      </c>
      <c r="FN44">
        <v>0</v>
      </c>
      <c r="FO44">
        <v>0</v>
      </c>
      <c r="FP44">
        <v>0</v>
      </c>
      <c r="FQ44">
        <v>0</v>
      </c>
      <c r="FR44">
        <v>0</v>
      </c>
      <c r="FT44" s="44"/>
    </row>
    <row r="45" spans="1:176" x14ac:dyDescent="0.2">
      <c r="A45" t="s">
        <v>1</v>
      </c>
      <c r="B45" t="s">
        <v>203</v>
      </c>
      <c r="C45" s="70">
        <v>41848</v>
      </c>
      <c r="D45">
        <v>0</v>
      </c>
      <c r="E45" s="70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  <c r="DG45">
        <v>0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0</v>
      </c>
      <c r="DO45">
        <v>0</v>
      </c>
      <c r="DP45">
        <v>0</v>
      </c>
      <c r="DQ45">
        <v>0</v>
      </c>
      <c r="DR45">
        <v>0</v>
      </c>
      <c r="DS45">
        <v>0</v>
      </c>
      <c r="DT45">
        <v>0</v>
      </c>
      <c r="DU45">
        <v>0</v>
      </c>
      <c r="DV45">
        <v>0</v>
      </c>
      <c r="DW45">
        <v>0</v>
      </c>
      <c r="DX45">
        <v>0</v>
      </c>
      <c r="DY45">
        <v>0</v>
      </c>
      <c r="DZ45">
        <v>0</v>
      </c>
      <c r="EA45">
        <v>0</v>
      </c>
      <c r="EB45">
        <v>0</v>
      </c>
      <c r="EC45">
        <v>0</v>
      </c>
      <c r="ED45">
        <v>0</v>
      </c>
      <c r="EE45">
        <v>0</v>
      </c>
      <c r="EF45">
        <v>0</v>
      </c>
      <c r="EG45">
        <v>0</v>
      </c>
      <c r="EH45">
        <v>0</v>
      </c>
      <c r="EI45">
        <v>0</v>
      </c>
      <c r="EJ45">
        <v>0</v>
      </c>
      <c r="EK45">
        <v>0</v>
      </c>
      <c r="EL45">
        <v>0</v>
      </c>
      <c r="EM45">
        <v>0</v>
      </c>
      <c r="EN45">
        <v>0</v>
      </c>
      <c r="EO45">
        <v>0</v>
      </c>
      <c r="EP45">
        <v>0</v>
      </c>
      <c r="EQ45">
        <v>0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</v>
      </c>
      <c r="EX45">
        <v>0</v>
      </c>
      <c r="EY45">
        <v>0</v>
      </c>
      <c r="EZ45">
        <v>0</v>
      </c>
      <c r="FA45">
        <v>0</v>
      </c>
      <c r="FB45">
        <v>0</v>
      </c>
      <c r="FC45">
        <v>0</v>
      </c>
      <c r="FD45">
        <v>0</v>
      </c>
      <c r="FE45">
        <v>0</v>
      </c>
      <c r="FF45">
        <v>0</v>
      </c>
      <c r="FG45">
        <v>0</v>
      </c>
      <c r="FH45">
        <v>0</v>
      </c>
      <c r="FI45">
        <v>0</v>
      </c>
      <c r="FJ45">
        <v>0</v>
      </c>
      <c r="FK45">
        <v>0</v>
      </c>
      <c r="FL45">
        <v>0</v>
      </c>
      <c r="FM45">
        <v>0</v>
      </c>
      <c r="FN45">
        <v>0</v>
      </c>
      <c r="FO45">
        <v>0</v>
      </c>
      <c r="FP45">
        <v>0</v>
      </c>
      <c r="FQ45">
        <v>0</v>
      </c>
      <c r="FR45">
        <v>0</v>
      </c>
      <c r="FT45" s="44"/>
    </row>
    <row r="46" spans="1:176" x14ac:dyDescent="0.2">
      <c r="A46" t="s">
        <v>1</v>
      </c>
      <c r="B46" t="s">
        <v>203</v>
      </c>
      <c r="C46" s="70">
        <v>41849</v>
      </c>
      <c r="D46">
        <v>0</v>
      </c>
      <c r="E46" s="70">
        <v>21</v>
      </c>
      <c r="F46">
        <v>0.1145872</v>
      </c>
      <c r="G46">
        <v>0.1154519</v>
      </c>
      <c r="H46">
        <v>0.1137649</v>
      </c>
      <c r="I46">
        <v>0.1129952</v>
      </c>
      <c r="J46">
        <v>0.10907840000000001</v>
      </c>
      <c r="K46">
        <v>0.1077149</v>
      </c>
      <c r="L46">
        <v>0.1464609</v>
      </c>
      <c r="M46">
        <v>7.5578199999999998E-2</v>
      </c>
      <c r="N46">
        <v>5.0230400000000001E-2</v>
      </c>
      <c r="O46">
        <v>5.3624199999999997E-2</v>
      </c>
      <c r="P46">
        <v>5.2069900000000002E-2</v>
      </c>
      <c r="Q46">
        <v>5.1035700000000003E-2</v>
      </c>
      <c r="R46">
        <v>0.2435832</v>
      </c>
      <c r="S46">
        <v>0.25492389999999998</v>
      </c>
      <c r="T46">
        <v>0.1081447</v>
      </c>
      <c r="U46">
        <v>4.2285200000000002E-2</v>
      </c>
      <c r="V46">
        <v>4.2540399999999999E-2</v>
      </c>
      <c r="W46">
        <v>4.3783200000000001E-2</v>
      </c>
      <c r="X46">
        <v>4.4147199999999998E-2</v>
      </c>
      <c r="Y46">
        <v>6.1594900000000001E-2</v>
      </c>
      <c r="Z46">
        <v>0.1093662</v>
      </c>
      <c r="AA46">
        <v>0.1174979</v>
      </c>
      <c r="AB46">
        <v>0.1132442</v>
      </c>
      <c r="AC46">
        <v>0.1135014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  <c r="DG46">
        <v>0</v>
      </c>
      <c r="DH46">
        <v>0</v>
      </c>
      <c r="DI46">
        <v>0</v>
      </c>
      <c r="DJ46">
        <v>0</v>
      </c>
      <c r="DK46">
        <v>0</v>
      </c>
      <c r="DL46">
        <v>0</v>
      </c>
      <c r="DM46">
        <v>0</v>
      </c>
      <c r="DN46">
        <v>0</v>
      </c>
      <c r="DO46">
        <v>0</v>
      </c>
      <c r="DP46">
        <v>0</v>
      </c>
      <c r="DQ46">
        <v>0</v>
      </c>
      <c r="DR46">
        <v>0</v>
      </c>
      <c r="DS46">
        <v>0</v>
      </c>
      <c r="DT46">
        <v>0</v>
      </c>
      <c r="DU46">
        <v>0</v>
      </c>
      <c r="DV46">
        <v>0</v>
      </c>
      <c r="DW46">
        <v>0</v>
      </c>
      <c r="DX46">
        <v>0</v>
      </c>
      <c r="DY46">
        <v>0</v>
      </c>
      <c r="DZ46">
        <v>0</v>
      </c>
      <c r="EA46">
        <v>0</v>
      </c>
      <c r="EB46">
        <v>0</v>
      </c>
      <c r="EC46">
        <v>0</v>
      </c>
      <c r="ED46">
        <v>0</v>
      </c>
      <c r="EE46">
        <v>0</v>
      </c>
      <c r="EF46">
        <v>0</v>
      </c>
      <c r="EG46">
        <v>0</v>
      </c>
      <c r="EH46">
        <v>0</v>
      </c>
      <c r="EI46">
        <v>0</v>
      </c>
      <c r="EJ46">
        <v>0</v>
      </c>
      <c r="EK46">
        <v>0</v>
      </c>
      <c r="EL46">
        <v>0</v>
      </c>
      <c r="EM46">
        <v>0</v>
      </c>
      <c r="EN46">
        <v>0</v>
      </c>
      <c r="EO46">
        <v>0</v>
      </c>
      <c r="EP46">
        <v>0</v>
      </c>
      <c r="EQ46">
        <v>0</v>
      </c>
      <c r="ER46">
        <v>0</v>
      </c>
      <c r="ES46">
        <v>0</v>
      </c>
      <c r="ET46">
        <v>72.915549999999996</v>
      </c>
      <c r="EU46">
        <v>71.432940000000002</v>
      </c>
      <c r="EV46">
        <v>70.735839999999996</v>
      </c>
      <c r="EW46">
        <v>69.659559999999999</v>
      </c>
      <c r="EX46">
        <v>68.603639999999999</v>
      </c>
      <c r="EY46">
        <v>66.917400000000001</v>
      </c>
      <c r="EZ46">
        <v>66.261880000000005</v>
      </c>
      <c r="FA46">
        <v>69.038539999999998</v>
      </c>
      <c r="FB46">
        <v>70.772959999999998</v>
      </c>
      <c r="FC46">
        <v>75.20993</v>
      </c>
      <c r="FD46">
        <v>79.044730000000001</v>
      </c>
      <c r="FE46">
        <v>82.249309999999994</v>
      </c>
      <c r="FF46">
        <v>74.489260000000002</v>
      </c>
      <c r="FG46">
        <v>74.488810000000001</v>
      </c>
      <c r="FH46">
        <v>77.969939999999994</v>
      </c>
      <c r="FI46">
        <v>87.241900000000001</v>
      </c>
      <c r="FJ46">
        <v>87.240700000000004</v>
      </c>
      <c r="FK46">
        <v>85.990170000000006</v>
      </c>
      <c r="FL46">
        <v>82.866039999999998</v>
      </c>
      <c r="FM46">
        <v>82.705780000000004</v>
      </c>
      <c r="FN46">
        <v>82.080359999999999</v>
      </c>
      <c r="FO46">
        <v>79.154799999999994</v>
      </c>
      <c r="FP46">
        <v>77.334999999999994</v>
      </c>
      <c r="FQ46">
        <v>75.474429999999998</v>
      </c>
      <c r="FR46">
        <v>0</v>
      </c>
      <c r="FT46" s="44"/>
    </row>
    <row r="47" spans="1:176" x14ac:dyDescent="0.2">
      <c r="A47" t="s">
        <v>1</v>
      </c>
      <c r="B47" t="s">
        <v>203</v>
      </c>
      <c r="C47" s="70">
        <v>41850</v>
      </c>
      <c r="D47">
        <v>0</v>
      </c>
      <c r="E47" s="70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  <c r="EM47">
        <v>0</v>
      </c>
      <c r="EN47">
        <v>0</v>
      </c>
      <c r="EO47">
        <v>0</v>
      </c>
      <c r="EP47">
        <v>0</v>
      </c>
      <c r="EQ47">
        <v>0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0</v>
      </c>
      <c r="EX47">
        <v>0</v>
      </c>
      <c r="EY47">
        <v>0</v>
      </c>
      <c r="EZ47">
        <v>0</v>
      </c>
      <c r="FA47">
        <v>0</v>
      </c>
      <c r="FB47">
        <v>0</v>
      </c>
      <c r="FC47">
        <v>0</v>
      </c>
      <c r="FD47">
        <v>0</v>
      </c>
      <c r="FE47">
        <v>0</v>
      </c>
      <c r="FF47">
        <v>0</v>
      </c>
      <c r="FG47">
        <v>0</v>
      </c>
      <c r="FH47">
        <v>0</v>
      </c>
      <c r="FI47">
        <v>0</v>
      </c>
      <c r="FJ47">
        <v>0</v>
      </c>
      <c r="FK47">
        <v>0</v>
      </c>
      <c r="FL47">
        <v>0</v>
      </c>
      <c r="FM47">
        <v>0</v>
      </c>
      <c r="FN47">
        <v>0</v>
      </c>
      <c r="FO47">
        <v>0</v>
      </c>
      <c r="FP47">
        <v>0</v>
      </c>
      <c r="FQ47">
        <v>0</v>
      </c>
      <c r="FR47">
        <v>0</v>
      </c>
      <c r="FT47" s="44"/>
    </row>
    <row r="48" spans="1:176" x14ac:dyDescent="0.2">
      <c r="A48" t="s">
        <v>1</v>
      </c>
      <c r="B48" t="s">
        <v>203</v>
      </c>
      <c r="C48" s="70">
        <v>41851</v>
      </c>
      <c r="D48">
        <v>0</v>
      </c>
      <c r="E48" s="70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  <c r="DG48">
        <v>0</v>
      </c>
      <c r="DH48">
        <v>0</v>
      </c>
      <c r="DI48">
        <v>0</v>
      </c>
      <c r="DJ48">
        <v>0</v>
      </c>
      <c r="DK48">
        <v>0</v>
      </c>
      <c r="DL48">
        <v>0</v>
      </c>
      <c r="DM48">
        <v>0</v>
      </c>
      <c r="DN48">
        <v>0</v>
      </c>
      <c r="DO48">
        <v>0</v>
      </c>
      <c r="DP48">
        <v>0</v>
      </c>
      <c r="DQ48">
        <v>0</v>
      </c>
      <c r="DR48">
        <v>0</v>
      </c>
      <c r="DS48">
        <v>0</v>
      </c>
      <c r="DT48">
        <v>0</v>
      </c>
      <c r="DU48">
        <v>0</v>
      </c>
      <c r="DV48">
        <v>0</v>
      </c>
      <c r="DW48">
        <v>0</v>
      </c>
      <c r="DX48">
        <v>0</v>
      </c>
      <c r="DY48">
        <v>0</v>
      </c>
      <c r="DZ48">
        <v>0</v>
      </c>
      <c r="EA48">
        <v>0</v>
      </c>
      <c r="EB48">
        <v>0</v>
      </c>
      <c r="EC48">
        <v>0</v>
      </c>
      <c r="ED48">
        <v>0</v>
      </c>
      <c r="EE48">
        <v>0</v>
      </c>
      <c r="EF48">
        <v>0</v>
      </c>
      <c r="EG48">
        <v>0</v>
      </c>
      <c r="EH48">
        <v>0</v>
      </c>
      <c r="EI48">
        <v>0</v>
      </c>
      <c r="EJ48">
        <v>0</v>
      </c>
      <c r="EK48">
        <v>0</v>
      </c>
      <c r="EL48">
        <v>0</v>
      </c>
      <c r="EM48">
        <v>0</v>
      </c>
      <c r="EN48">
        <v>0</v>
      </c>
      <c r="EO48">
        <v>0</v>
      </c>
      <c r="EP48">
        <v>0</v>
      </c>
      <c r="EQ48">
        <v>0</v>
      </c>
      <c r="ER48">
        <v>0</v>
      </c>
      <c r="ES48">
        <v>0</v>
      </c>
      <c r="ET48">
        <v>0</v>
      </c>
      <c r="EU48">
        <v>0</v>
      </c>
      <c r="EV48">
        <v>0</v>
      </c>
      <c r="EW48">
        <v>0</v>
      </c>
      <c r="EX48">
        <v>0</v>
      </c>
      <c r="EY48">
        <v>0</v>
      </c>
      <c r="EZ48">
        <v>0</v>
      </c>
      <c r="FA48">
        <v>0</v>
      </c>
      <c r="FB48">
        <v>0</v>
      </c>
      <c r="FC48">
        <v>0</v>
      </c>
      <c r="FD48">
        <v>0</v>
      </c>
      <c r="FE48">
        <v>0</v>
      </c>
      <c r="FF48">
        <v>0</v>
      </c>
      <c r="FG48">
        <v>0</v>
      </c>
      <c r="FH48">
        <v>0</v>
      </c>
      <c r="FI48">
        <v>0</v>
      </c>
      <c r="FJ48">
        <v>0</v>
      </c>
      <c r="FK48">
        <v>0</v>
      </c>
      <c r="FL48">
        <v>0</v>
      </c>
      <c r="FM48">
        <v>0</v>
      </c>
      <c r="FN48">
        <v>0</v>
      </c>
      <c r="FO48">
        <v>0</v>
      </c>
      <c r="FP48">
        <v>0</v>
      </c>
      <c r="FQ48">
        <v>0</v>
      </c>
      <c r="FR48">
        <v>0</v>
      </c>
      <c r="FT48" s="44"/>
    </row>
    <row r="49" spans="1:176" x14ac:dyDescent="0.2">
      <c r="A49" t="s">
        <v>1</v>
      </c>
      <c r="B49" t="s">
        <v>203</v>
      </c>
      <c r="C49" s="70">
        <v>41852</v>
      </c>
      <c r="D49">
        <v>0</v>
      </c>
      <c r="E49" s="70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  <c r="EI49">
        <v>0</v>
      </c>
      <c r="EJ49">
        <v>0</v>
      </c>
      <c r="EK49">
        <v>0</v>
      </c>
      <c r="EL49">
        <v>0</v>
      </c>
      <c r="EM49">
        <v>0</v>
      </c>
      <c r="EN49">
        <v>0</v>
      </c>
      <c r="EO49">
        <v>0</v>
      </c>
      <c r="EP49">
        <v>0</v>
      </c>
      <c r="EQ49">
        <v>0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EY49">
        <v>0</v>
      </c>
      <c r="EZ49">
        <v>0</v>
      </c>
      <c r="FA49">
        <v>0</v>
      </c>
      <c r="FB49">
        <v>0</v>
      </c>
      <c r="FC49">
        <v>0</v>
      </c>
      <c r="FD49">
        <v>0</v>
      </c>
      <c r="FE49">
        <v>0</v>
      </c>
      <c r="FF49">
        <v>0</v>
      </c>
      <c r="FG49">
        <v>0</v>
      </c>
      <c r="FH49">
        <v>0</v>
      </c>
      <c r="FI49">
        <v>0</v>
      </c>
      <c r="FJ49">
        <v>0</v>
      </c>
      <c r="FK49">
        <v>0</v>
      </c>
      <c r="FL49">
        <v>0</v>
      </c>
      <c r="FM49">
        <v>0</v>
      </c>
      <c r="FN49">
        <v>0</v>
      </c>
      <c r="FO49">
        <v>0</v>
      </c>
      <c r="FP49">
        <v>0</v>
      </c>
      <c r="FQ49">
        <v>0</v>
      </c>
      <c r="FR49">
        <v>0</v>
      </c>
      <c r="FT49" s="44"/>
    </row>
    <row r="50" spans="1:176" x14ac:dyDescent="0.2">
      <c r="A50" t="s">
        <v>1</v>
      </c>
      <c r="B50" t="s">
        <v>203</v>
      </c>
      <c r="C50" s="70">
        <v>41894</v>
      </c>
      <c r="D50">
        <v>0</v>
      </c>
      <c r="E50" s="70">
        <v>19</v>
      </c>
      <c r="F50">
        <v>9.2084000000000003E-3</v>
      </c>
      <c r="G50">
        <v>8.6344000000000004E-3</v>
      </c>
      <c r="H50">
        <v>8.4156999999999999E-3</v>
      </c>
      <c r="I50">
        <v>8.5308999999999992E-3</v>
      </c>
      <c r="J50">
        <v>8.3157000000000005E-3</v>
      </c>
      <c r="K50">
        <v>9.0139E-3</v>
      </c>
      <c r="L50">
        <v>1.02542E-2</v>
      </c>
      <c r="M50">
        <v>1.41519E-2</v>
      </c>
      <c r="N50">
        <v>1.1084399999999999E-2</v>
      </c>
      <c r="O50">
        <v>1.1162699999999999E-2</v>
      </c>
      <c r="P50">
        <v>1.06424E-2</v>
      </c>
      <c r="Q50">
        <v>1.46167E-2</v>
      </c>
      <c r="R50">
        <v>1.32429E-2</v>
      </c>
      <c r="S50">
        <v>1.1247699999999999E-2</v>
      </c>
      <c r="T50">
        <v>1.0789699999999999E-2</v>
      </c>
      <c r="U50">
        <v>8.6633999999999999E-3</v>
      </c>
      <c r="V50">
        <v>7.3426999999999997E-3</v>
      </c>
      <c r="W50">
        <v>7.1238999999999999E-3</v>
      </c>
      <c r="X50">
        <v>8.3142000000000008E-3</v>
      </c>
      <c r="Y50">
        <v>8.6102000000000001E-3</v>
      </c>
      <c r="Z50">
        <v>8.2249000000000003E-3</v>
      </c>
      <c r="AA50">
        <v>8.1606999999999999E-3</v>
      </c>
      <c r="AB50">
        <v>8.1974000000000005E-3</v>
      </c>
      <c r="AC50">
        <v>7.4542000000000002E-3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  <c r="DG50">
        <v>0</v>
      </c>
      <c r="DH50">
        <v>0</v>
      </c>
      <c r="DI50">
        <v>0</v>
      </c>
      <c r="DJ50">
        <v>0</v>
      </c>
      <c r="DK50">
        <v>0</v>
      </c>
      <c r="DL50">
        <v>0</v>
      </c>
      <c r="DM50">
        <v>0</v>
      </c>
      <c r="DN50">
        <v>0</v>
      </c>
      <c r="DO50">
        <v>0</v>
      </c>
      <c r="DP50">
        <v>0</v>
      </c>
      <c r="DQ50">
        <v>0</v>
      </c>
      <c r="DR50">
        <v>0</v>
      </c>
      <c r="DS50">
        <v>0</v>
      </c>
      <c r="DT50">
        <v>0</v>
      </c>
      <c r="DU50">
        <v>0</v>
      </c>
      <c r="DV50">
        <v>0</v>
      </c>
      <c r="DW50">
        <v>0</v>
      </c>
      <c r="DX50">
        <v>0</v>
      </c>
      <c r="DY50">
        <v>0</v>
      </c>
      <c r="DZ50">
        <v>0</v>
      </c>
      <c r="EA50">
        <v>0</v>
      </c>
      <c r="EB50">
        <v>0</v>
      </c>
      <c r="EC50">
        <v>0</v>
      </c>
      <c r="ED50">
        <v>0</v>
      </c>
      <c r="EE50">
        <v>0</v>
      </c>
      <c r="EF50">
        <v>0</v>
      </c>
      <c r="EG50">
        <v>0</v>
      </c>
      <c r="EH50">
        <v>0</v>
      </c>
      <c r="EI50">
        <v>0</v>
      </c>
      <c r="EJ50">
        <v>0</v>
      </c>
      <c r="EK50">
        <v>0</v>
      </c>
      <c r="EL50">
        <v>0</v>
      </c>
      <c r="EM50">
        <v>0</v>
      </c>
      <c r="EN50">
        <v>0</v>
      </c>
      <c r="EO50">
        <v>0</v>
      </c>
      <c r="EP50">
        <v>0</v>
      </c>
      <c r="EQ50">
        <v>0</v>
      </c>
      <c r="ER50">
        <v>0</v>
      </c>
      <c r="ES50">
        <v>0</v>
      </c>
      <c r="ET50">
        <v>64.336950000000002</v>
      </c>
      <c r="EU50">
        <v>63.795189999999998</v>
      </c>
      <c r="EV50">
        <v>62.287059999999997</v>
      </c>
      <c r="EW50">
        <v>60.833550000000002</v>
      </c>
      <c r="EX50">
        <v>59.636569999999999</v>
      </c>
      <c r="EY50">
        <v>58.393000000000001</v>
      </c>
      <c r="EZ50">
        <v>56.633090000000003</v>
      </c>
      <c r="FA50">
        <v>55.169119999999999</v>
      </c>
      <c r="FB50">
        <v>55.974510000000002</v>
      </c>
      <c r="FC50">
        <v>59.817169999999997</v>
      </c>
      <c r="FD50">
        <v>64.198210000000003</v>
      </c>
      <c r="FE50">
        <v>75.506020000000007</v>
      </c>
      <c r="FF50">
        <v>79.723879999999994</v>
      </c>
      <c r="FG50">
        <v>82.789519999999996</v>
      </c>
      <c r="FH50">
        <v>83.771799999999999</v>
      </c>
      <c r="FI50">
        <v>81.636259999999993</v>
      </c>
      <c r="FJ50">
        <v>78.935019999999994</v>
      </c>
      <c r="FK50">
        <v>76.385450000000006</v>
      </c>
      <c r="FL50">
        <v>70.278919999999999</v>
      </c>
      <c r="FM50">
        <v>67.258349999999993</v>
      </c>
      <c r="FN50">
        <v>65.711789999999993</v>
      </c>
      <c r="FO50">
        <v>65.08972</v>
      </c>
      <c r="FP50">
        <v>63.15401</v>
      </c>
      <c r="FQ50">
        <v>62.526499999999999</v>
      </c>
      <c r="FR50">
        <v>0</v>
      </c>
      <c r="FT50" s="44"/>
    </row>
    <row r="51" spans="1:176" x14ac:dyDescent="0.2">
      <c r="A51" t="s">
        <v>1</v>
      </c>
      <c r="B51" t="s">
        <v>203</v>
      </c>
      <c r="C51" s="70">
        <v>41897</v>
      </c>
      <c r="D51">
        <v>0</v>
      </c>
      <c r="E51" s="70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  <c r="EI51">
        <v>0</v>
      </c>
      <c r="EJ51">
        <v>0</v>
      </c>
      <c r="EK51">
        <v>0</v>
      </c>
      <c r="EL51">
        <v>0</v>
      </c>
      <c r="EM51">
        <v>0</v>
      </c>
      <c r="EN51">
        <v>0</v>
      </c>
      <c r="EO51">
        <v>0</v>
      </c>
      <c r="EP51">
        <v>0</v>
      </c>
      <c r="EQ51">
        <v>0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0</v>
      </c>
      <c r="EX51">
        <v>0</v>
      </c>
      <c r="EY51">
        <v>0</v>
      </c>
      <c r="EZ51">
        <v>0</v>
      </c>
      <c r="FA51">
        <v>0</v>
      </c>
      <c r="FB51">
        <v>0</v>
      </c>
      <c r="FC51">
        <v>0</v>
      </c>
      <c r="FD51">
        <v>0</v>
      </c>
      <c r="FE51">
        <v>0</v>
      </c>
      <c r="FF51">
        <v>0</v>
      </c>
      <c r="FG51">
        <v>0</v>
      </c>
      <c r="FH51">
        <v>0</v>
      </c>
      <c r="FI51">
        <v>0</v>
      </c>
      <c r="FJ51">
        <v>0</v>
      </c>
      <c r="FK51">
        <v>0</v>
      </c>
      <c r="FL51">
        <v>0</v>
      </c>
      <c r="FM51">
        <v>0</v>
      </c>
      <c r="FN51">
        <v>0</v>
      </c>
      <c r="FO51">
        <v>0</v>
      </c>
      <c r="FP51">
        <v>0</v>
      </c>
      <c r="FQ51">
        <v>0</v>
      </c>
      <c r="FR51">
        <v>0</v>
      </c>
      <c r="FT51" s="44"/>
    </row>
    <row r="52" spans="1:176" x14ac:dyDescent="0.2">
      <c r="A52" t="s">
        <v>1</v>
      </c>
      <c r="B52" t="s">
        <v>203</v>
      </c>
      <c r="C52" s="70">
        <v>41898</v>
      </c>
      <c r="D52">
        <v>0</v>
      </c>
      <c r="E52" s="70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  <c r="DG52">
        <v>0</v>
      </c>
      <c r="DH52">
        <v>0</v>
      </c>
      <c r="DI52">
        <v>0</v>
      </c>
      <c r="DJ52">
        <v>0</v>
      </c>
      <c r="DK52">
        <v>0</v>
      </c>
      <c r="DL52">
        <v>0</v>
      </c>
      <c r="DM52">
        <v>0</v>
      </c>
      <c r="DN52">
        <v>0</v>
      </c>
      <c r="DO52">
        <v>0</v>
      </c>
      <c r="DP52">
        <v>0</v>
      </c>
      <c r="DQ52">
        <v>0</v>
      </c>
      <c r="DR52">
        <v>0</v>
      </c>
      <c r="DS52">
        <v>0</v>
      </c>
      <c r="DT52">
        <v>0</v>
      </c>
      <c r="DU52">
        <v>0</v>
      </c>
      <c r="DV52">
        <v>0</v>
      </c>
      <c r="DW52">
        <v>0</v>
      </c>
      <c r="DX52">
        <v>0</v>
      </c>
      <c r="DY52">
        <v>0</v>
      </c>
      <c r="DZ52">
        <v>0</v>
      </c>
      <c r="EA52">
        <v>0</v>
      </c>
      <c r="EB52">
        <v>0</v>
      </c>
      <c r="EC52">
        <v>0</v>
      </c>
      <c r="ED52">
        <v>0</v>
      </c>
      <c r="EE52">
        <v>0</v>
      </c>
      <c r="EF52">
        <v>0</v>
      </c>
      <c r="EG52">
        <v>0</v>
      </c>
      <c r="EH52">
        <v>0</v>
      </c>
      <c r="EI52">
        <v>0</v>
      </c>
      <c r="EJ52">
        <v>0</v>
      </c>
      <c r="EK52">
        <v>0</v>
      </c>
      <c r="EL52">
        <v>0</v>
      </c>
      <c r="EM52">
        <v>0</v>
      </c>
      <c r="EN52">
        <v>0</v>
      </c>
      <c r="EO52">
        <v>0</v>
      </c>
      <c r="EP52">
        <v>0</v>
      </c>
      <c r="EQ52">
        <v>0</v>
      </c>
      <c r="ER52">
        <v>0</v>
      </c>
      <c r="ES52">
        <v>0</v>
      </c>
      <c r="ET52">
        <v>0</v>
      </c>
      <c r="EU52">
        <v>0</v>
      </c>
      <c r="EV52">
        <v>0</v>
      </c>
      <c r="EW52">
        <v>0</v>
      </c>
      <c r="EX52">
        <v>0</v>
      </c>
      <c r="EY52">
        <v>0</v>
      </c>
      <c r="EZ52">
        <v>0</v>
      </c>
      <c r="FA52">
        <v>0</v>
      </c>
      <c r="FB52">
        <v>0</v>
      </c>
      <c r="FC52">
        <v>0</v>
      </c>
      <c r="FD52">
        <v>0</v>
      </c>
      <c r="FE52">
        <v>0</v>
      </c>
      <c r="FF52">
        <v>0</v>
      </c>
      <c r="FG52">
        <v>0</v>
      </c>
      <c r="FH52">
        <v>0</v>
      </c>
      <c r="FI52">
        <v>0</v>
      </c>
      <c r="FJ52">
        <v>0</v>
      </c>
      <c r="FK52">
        <v>0</v>
      </c>
      <c r="FL52">
        <v>0</v>
      </c>
      <c r="FM52">
        <v>0</v>
      </c>
      <c r="FN52">
        <v>0</v>
      </c>
      <c r="FO52">
        <v>0</v>
      </c>
      <c r="FP52">
        <v>0</v>
      </c>
      <c r="FQ52">
        <v>0</v>
      </c>
      <c r="FR52">
        <v>0</v>
      </c>
      <c r="FT52" s="44"/>
    </row>
    <row r="53" spans="1:176" x14ac:dyDescent="0.2">
      <c r="A53" t="s">
        <v>1</v>
      </c>
      <c r="B53" t="s">
        <v>203</v>
      </c>
      <c r="C53" s="70" t="s">
        <v>2</v>
      </c>
      <c r="D53">
        <v>0</v>
      </c>
      <c r="E53" s="70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  <c r="EI53">
        <v>0</v>
      </c>
      <c r="EJ53">
        <v>0</v>
      </c>
      <c r="EK53">
        <v>0</v>
      </c>
      <c r="EL53">
        <v>0</v>
      </c>
      <c r="EM53">
        <v>0</v>
      </c>
      <c r="EN53">
        <v>0</v>
      </c>
      <c r="EO53">
        <v>0</v>
      </c>
      <c r="EP53">
        <v>0</v>
      </c>
      <c r="EQ53">
        <v>0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EY53">
        <v>0</v>
      </c>
      <c r="EZ53">
        <v>0</v>
      </c>
      <c r="FA53">
        <v>0</v>
      </c>
      <c r="FB53">
        <v>0</v>
      </c>
      <c r="FC53">
        <v>0</v>
      </c>
      <c r="FD53">
        <v>0</v>
      </c>
      <c r="FE53">
        <v>0</v>
      </c>
      <c r="FF53">
        <v>0</v>
      </c>
      <c r="FG53">
        <v>0</v>
      </c>
      <c r="FH53">
        <v>0</v>
      </c>
      <c r="FI53">
        <v>0</v>
      </c>
      <c r="FJ53">
        <v>0</v>
      </c>
      <c r="FK53">
        <v>0</v>
      </c>
      <c r="FL53">
        <v>0</v>
      </c>
      <c r="FM53">
        <v>0</v>
      </c>
      <c r="FN53">
        <v>0</v>
      </c>
      <c r="FO53">
        <v>0</v>
      </c>
      <c r="FP53">
        <v>0</v>
      </c>
      <c r="FQ53">
        <v>0</v>
      </c>
      <c r="FR53">
        <v>0</v>
      </c>
      <c r="FT53" s="44"/>
    </row>
    <row r="54" spans="1:176" x14ac:dyDescent="0.2">
      <c r="A54" t="s">
        <v>191</v>
      </c>
      <c r="B54" t="s">
        <v>202</v>
      </c>
      <c r="C54" s="70">
        <v>41773</v>
      </c>
      <c r="D54">
        <v>0</v>
      </c>
      <c r="E54" s="70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  <c r="DG54">
        <v>0</v>
      </c>
      <c r="DH54">
        <v>0</v>
      </c>
      <c r="DI54">
        <v>0</v>
      </c>
      <c r="DJ54">
        <v>0</v>
      </c>
      <c r="DK54">
        <v>0</v>
      </c>
      <c r="DL54">
        <v>0</v>
      </c>
      <c r="DM54">
        <v>0</v>
      </c>
      <c r="DN54">
        <v>0</v>
      </c>
      <c r="DO54">
        <v>0</v>
      </c>
      <c r="DP54">
        <v>0</v>
      </c>
      <c r="DQ54">
        <v>0</v>
      </c>
      <c r="DR54">
        <v>0</v>
      </c>
      <c r="DS54">
        <v>0</v>
      </c>
      <c r="DT54">
        <v>0</v>
      </c>
      <c r="DU54">
        <v>0</v>
      </c>
      <c r="DV54">
        <v>0</v>
      </c>
      <c r="DW54">
        <v>0</v>
      </c>
      <c r="DX54">
        <v>0</v>
      </c>
      <c r="DY54">
        <v>0</v>
      </c>
      <c r="DZ54">
        <v>0</v>
      </c>
      <c r="EA54">
        <v>0</v>
      </c>
      <c r="EB54">
        <v>0</v>
      </c>
      <c r="EC54">
        <v>0</v>
      </c>
      <c r="ED54">
        <v>0</v>
      </c>
      <c r="EE54">
        <v>0</v>
      </c>
      <c r="EF54">
        <v>0</v>
      </c>
      <c r="EG54">
        <v>0</v>
      </c>
      <c r="EH54">
        <v>0</v>
      </c>
      <c r="EI54">
        <v>0</v>
      </c>
      <c r="EJ54">
        <v>0</v>
      </c>
      <c r="EK54">
        <v>0</v>
      </c>
      <c r="EL54">
        <v>0</v>
      </c>
      <c r="EM54">
        <v>0</v>
      </c>
      <c r="EN54">
        <v>0</v>
      </c>
      <c r="EO54">
        <v>0</v>
      </c>
      <c r="EP54">
        <v>0</v>
      </c>
      <c r="EQ54">
        <v>0</v>
      </c>
      <c r="ER54">
        <v>0</v>
      </c>
      <c r="ES54">
        <v>0</v>
      </c>
      <c r="ET54">
        <v>0</v>
      </c>
      <c r="EU54">
        <v>0</v>
      </c>
      <c r="EV54">
        <v>0</v>
      </c>
      <c r="EW54">
        <v>0</v>
      </c>
      <c r="EX54">
        <v>0</v>
      </c>
      <c r="EY54">
        <v>0</v>
      </c>
      <c r="EZ54">
        <v>0</v>
      </c>
      <c r="FA54">
        <v>0</v>
      </c>
      <c r="FB54">
        <v>0</v>
      </c>
      <c r="FC54">
        <v>0</v>
      </c>
      <c r="FD54">
        <v>0</v>
      </c>
      <c r="FE54">
        <v>0</v>
      </c>
      <c r="FF54">
        <v>0</v>
      </c>
      <c r="FG54">
        <v>0</v>
      </c>
      <c r="FH54">
        <v>0</v>
      </c>
      <c r="FI54">
        <v>0</v>
      </c>
      <c r="FJ54">
        <v>0</v>
      </c>
      <c r="FK54">
        <v>0</v>
      </c>
      <c r="FL54">
        <v>0</v>
      </c>
      <c r="FM54">
        <v>0</v>
      </c>
      <c r="FN54">
        <v>0</v>
      </c>
      <c r="FO54">
        <v>0</v>
      </c>
      <c r="FP54">
        <v>0</v>
      </c>
      <c r="FQ54">
        <v>0</v>
      </c>
      <c r="FR54">
        <v>0</v>
      </c>
      <c r="FT54" s="44"/>
    </row>
    <row r="55" spans="1:176" x14ac:dyDescent="0.2">
      <c r="A55" t="s">
        <v>191</v>
      </c>
      <c r="B55" t="s">
        <v>202</v>
      </c>
      <c r="C55" s="70">
        <v>41820</v>
      </c>
      <c r="D55">
        <v>0</v>
      </c>
      <c r="E55" s="70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0</v>
      </c>
      <c r="DJ55">
        <v>0</v>
      </c>
      <c r="DK55">
        <v>0</v>
      </c>
      <c r="DL55">
        <v>0</v>
      </c>
      <c r="DM55">
        <v>0</v>
      </c>
      <c r="DN55">
        <v>0</v>
      </c>
      <c r="DO55">
        <v>0</v>
      </c>
      <c r="DP55">
        <v>0</v>
      </c>
      <c r="DQ55">
        <v>0</v>
      </c>
      <c r="DR55">
        <v>0</v>
      </c>
      <c r="DS55">
        <v>0</v>
      </c>
      <c r="DT55">
        <v>0</v>
      </c>
      <c r="DU55">
        <v>0</v>
      </c>
      <c r="DV55">
        <v>0</v>
      </c>
      <c r="DW55">
        <v>0</v>
      </c>
      <c r="DX55">
        <v>0</v>
      </c>
      <c r="DY55">
        <v>0</v>
      </c>
      <c r="DZ55">
        <v>0</v>
      </c>
      <c r="EA55">
        <v>0</v>
      </c>
      <c r="EB55">
        <v>0</v>
      </c>
      <c r="EC55">
        <v>0</v>
      </c>
      <c r="ED55">
        <v>0</v>
      </c>
      <c r="EE55">
        <v>0</v>
      </c>
      <c r="EF55">
        <v>0</v>
      </c>
      <c r="EG55">
        <v>0</v>
      </c>
      <c r="EH55">
        <v>0</v>
      </c>
      <c r="EI55">
        <v>0</v>
      </c>
      <c r="EJ55">
        <v>0</v>
      </c>
      <c r="EK55">
        <v>0</v>
      </c>
      <c r="EL55">
        <v>0</v>
      </c>
      <c r="EM55">
        <v>0</v>
      </c>
      <c r="EN55">
        <v>0</v>
      </c>
      <c r="EO55">
        <v>0</v>
      </c>
      <c r="EP55">
        <v>0</v>
      </c>
      <c r="EQ55">
        <v>0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</v>
      </c>
      <c r="EX55">
        <v>0</v>
      </c>
      <c r="EY55">
        <v>0</v>
      </c>
      <c r="EZ55">
        <v>0</v>
      </c>
      <c r="FA55">
        <v>0</v>
      </c>
      <c r="FB55">
        <v>0</v>
      </c>
      <c r="FC55">
        <v>0</v>
      </c>
      <c r="FD55">
        <v>0</v>
      </c>
      <c r="FE55">
        <v>0</v>
      </c>
      <c r="FF55">
        <v>0</v>
      </c>
      <c r="FG55">
        <v>0</v>
      </c>
      <c r="FH55">
        <v>0</v>
      </c>
      <c r="FI55">
        <v>0</v>
      </c>
      <c r="FJ55">
        <v>0</v>
      </c>
      <c r="FK55">
        <v>0</v>
      </c>
      <c r="FL55">
        <v>0</v>
      </c>
      <c r="FM55">
        <v>0</v>
      </c>
      <c r="FN55">
        <v>0</v>
      </c>
      <c r="FO55">
        <v>0</v>
      </c>
      <c r="FP55">
        <v>0</v>
      </c>
      <c r="FQ55">
        <v>0</v>
      </c>
      <c r="FR55">
        <v>0</v>
      </c>
      <c r="FT55" s="44"/>
    </row>
    <row r="56" spans="1:176" x14ac:dyDescent="0.2">
      <c r="A56" t="s">
        <v>191</v>
      </c>
      <c r="B56" t="s">
        <v>202</v>
      </c>
      <c r="C56" s="70">
        <v>41827</v>
      </c>
      <c r="D56">
        <v>0</v>
      </c>
      <c r="E56" s="70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>
        <v>0</v>
      </c>
      <c r="DK56">
        <v>0</v>
      </c>
      <c r="DL56">
        <v>0</v>
      </c>
      <c r="DM56">
        <v>0</v>
      </c>
      <c r="DN56">
        <v>0</v>
      </c>
      <c r="DO56">
        <v>0</v>
      </c>
      <c r="DP56">
        <v>0</v>
      </c>
      <c r="DQ56">
        <v>0</v>
      </c>
      <c r="DR56">
        <v>0</v>
      </c>
      <c r="DS56">
        <v>0</v>
      </c>
      <c r="DT56">
        <v>0</v>
      </c>
      <c r="DU56">
        <v>0</v>
      </c>
      <c r="DV56">
        <v>0</v>
      </c>
      <c r="DW56">
        <v>0</v>
      </c>
      <c r="DX56">
        <v>0</v>
      </c>
      <c r="DY56">
        <v>0</v>
      </c>
      <c r="DZ56">
        <v>0</v>
      </c>
      <c r="EA56">
        <v>0</v>
      </c>
      <c r="EB56">
        <v>0</v>
      </c>
      <c r="EC56">
        <v>0</v>
      </c>
      <c r="ED56">
        <v>0</v>
      </c>
      <c r="EE56">
        <v>0</v>
      </c>
      <c r="EF56">
        <v>0</v>
      </c>
      <c r="EG56">
        <v>0</v>
      </c>
      <c r="EH56">
        <v>0</v>
      </c>
      <c r="EI56">
        <v>0</v>
      </c>
      <c r="EJ56">
        <v>0</v>
      </c>
      <c r="EK56">
        <v>0</v>
      </c>
      <c r="EL56">
        <v>0</v>
      </c>
      <c r="EM56">
        <v>0</v>
      </c>
      <c r="EN56">
        <v>0</v>
      </c>
      <c r="EO56">
        <v>0</v>
      </c>
      <c r="EP56">
        <v>0</v>
      </c>
      <c r="EQ56">
        <v>0</v>
      </c>
      <c r="ER56">
        <v>0</v>
      </c>
      <c r="ES56">
        <v>0</v>
      </c>
      <c r="ET56">
        <v>0</v>
      </c>
      <c r="EU56">
        <v>0</v>
      </c>
      <c r="EV56">
        <v>0</v>
      </c>
      <c r="EW56">
        <v>0</v>
      </c>
      <c r="EX56">
        <v>0</v>
      </c>
      <c r="EY56">
        <v>0</v>
      </c>
      <c r="EZ56">
        <v>0</v>
      </c>
      <c r="FA56">
        <v>0</v>
      </c>
      <c r="FB56">
        <v>0</v>
      </c>
      <c r="FC56">
        <v>0</v>
      </c>
      <c r="FD56">
        <v>0</v>
      </c>
      <c r="FE56">
        <v>0</v>
      </c>
      <c r="FF56">
        <v>0</v>
      </c>
      <c r="FG56">
        <v>0</v>
      </c>
      <c r="FH56">
        <v>0</v>
      </c>
      <c r="FI56">
        <v>0</v>
      </c>
      <c r="FJ56">
        <v>0</v>
      </c>
      <c r="FK56">
        <v>0</v>
      </c>
      <c r="FL56">
        <v>0</v>
      </c>
      <c r="FM56">
        <v>0</v>
      </c>
      <c r="FN56">
        <v>0</v>
      </c>
      <c r="FO56">
        <v>0</v>
      </c>
      <c r="FP56">
        <v>0</v>
      </c>
      <c r="FQ56">
        <v>0</v>
      </c>
      <c r="FR56">
        <v>0</v>
      </c>
      <c r="FT56" s="44"/>
    </row>
    <row r="57" spans="1:176" x14ac:dyDescent="0.2">
      <c r="A57" t="s">
        <v>191</v>
      </c>
      <c r="B57" t="s">
        <v>202</v>
      </c>
      <c r="C57" s="70">
        <v>41834</v>
      </c>
      <c r="D57">
        <v>0</v>
      </c>
      <c r="E57" s="70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0</v>
      </c>
      <c r="DO57">
        <v>0</v>
      </c>
      <c r="DP57">
        <v>0</v>
      </c>
      <c r="DQ57">
        <v>0</v>
      </c>
      <c r="DR57">
        <v>0</v>
      </c>
      <c r="DS57">
        <v>0</v>
      </c>
      <c r="DT57">
        <v>0</v>
      </c>
      <c r="DU57">
        <v>0</v>
      </c>
      <c r="DV57">
        <v>0</v>
      </c>
      <c r="DW57">
        <v>0</v>
      </c>
      <c r="DX57">
        <v>0</v>
      </c>
      <c r="DY57">
        <v>0</v>
      </c>
      <c r="DZ57">
        <v>0</v>
      </c>
      <c r="EA57">
        <v>0</v>
      </c>
      <c r="EB57">
        <v>0</v>
      </c>
      <c r="EC57">
        <v>0</v>
      </c>
      <c r="ED57">
        <v>0</v>
      </c>
      <c r="EE57">
        <v>0</v>
      </c>
      <c r="EF57">
        <v>0</v>
      </c>
      <c r="EG57">
        <v>0</v>
      </c>
      <c r="EH57">
        <v>0</v>
      </c>
      <c r="EI57">
        <v>0</v>
      </c>
      <c r="EJ57">
        <v>0</v>
      </c>
      <c r="EK57">
        <v>0</v>
      </c>
      <c r="EL57">
        <v>0</v>
      </c>
      <c r="EM57">
        <v>0</v>
      </c>
      <c r="EN57">
        <v>0</v>
      </c>
      <c r="EO57">
        <v>0</v>
      </c>
      <c r="EP57">
        <v>0</v>
      </c>
      <c r="EQ57">
        <v>0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EY57">
        <v>0</v>
      </c>
      <c r="EZ57">
        <v>0</v>
      </c>
      <c r="FA57">
        <v>0</v>
      </c>
      <c r="FB57">
        <v>0</v>
      </c>
      <c r="FC57">
        <v>0</v>
      </c>
      <c r="FD57">
        <v>0</v>
      </c>
      <c r="FE57">
        <v>0</v>
      </c>
      <c r="FF57">
        <v>0</v>
      </c>
      <c r="FG57">
        <v>0</v>
      </c>
      <c r="FH57">
        <v>0</v>
      </c>
      <c r="FI57">
        <v>0</v>
      </c>
      <c r="FJ57">
        <v>0</v>
      </c>
      <c r="FK57">
        <v>0</v>
      </c>
      <c r="FL57">
        <v>0</v>
      </c>
      <c r="FM57">
        <v>0</v>
      </c>
      <c r="FN57">
        <v>0</v>
      </c>
      <c r="FO57">
        <v>0</v>
      </c>
      <c r="FP57">
        <v>0</v>
      </c>
      <c r="FQ57">
        <v>0</v>
      </c>
      <c r="FR57">
        <v>0</v>
      </c>
      <c r="FT57" s="44"/>
    </row>
    <row r="58" spans="1:176" x14ac:dyDescent="0.2">
      <c r="A58" t="s">
        <v>191</v>
      </c>
      <c r="B58" t="s">
        <v>202</v>
      </c>
      <c r="C58" s="70">
        <v>41848</v>
      </c>
      <c r="D58">
        <v>0</v>
      </c>
      <c r="E58" s="70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  <c r="DR58">
        <v>0</v>
      </c>
      <c r="DS58">
        <v>0</v>
      </c>
      <c r="DT58">
        <v>0</v>
      </c>
      <c r="DU58">
        <v>0</v>
      </c>
      <c r="DV58">
        <v>0</v>
      </c>
      <c r="DW58">
        <v>0</v>
      </c>
      <c r="DX58">
        <v>0</v>
      </c>
      <c r="DY58">
        <v>0</v>
      </c>
      <c r="DZ58">
        <v>0</v>
      </c>
      <c r="EA58">
        <v>0</v>
      </c>
      <c r="EB58">
        <v>0</v>
      </c>
      <c r="EC58">
        <v>0</v>
      </c>
      <c r="ED58">
        <v>0</v>
      </c>
      <c r="EE58">
        <v>0</v>
      </c>
      <c r="EF58">
        <v>0</v>
      </c>
      <c r="EG58">
        <v>0</v>
      </c>
      <c r="EH58">
        <v>0</v>
      </c>
      <c r="EI58">
        <v>0</v>
      </c>
      <c r="EJ58">
        <v>0</v>
      </c>
      <c r="EK58">
        <v>0</v>
      </c>
      <c r="EL58">
        <v>0</v>
      </c>
      <c r="EM58">
        <v>0</v>
      </c>
      <c r="EN58">
        <v>0</v>
      </c>
      <c r="EO58">
        <v>0</v>
      </c>
      <c r="EP58">
        <v>0</v>
      </c>
      <c r="EQ58">
        <v>0</v>
      </c>
      <c r="ER58">
        <v>0</v>
      </c>
      <c r="ES58">
        <v>0</v>
      </c>
      <c r="ET58">
        <v>0</v>
      </c>
      <c r="EU58">
        <v>0</v>
      </c>
      <c r="EV58">
        <v>0</v>
      </c>
      <c r="EW58">
        <v>0</v>
      </c>
      <c r="EX58">
        <v>0</v>
      </c>
      <c r="EY58">
        <v>0</v>
      </c>
      <c r="EZ58">
        <v>0</v>
      </c>
      <c r="FA58">
        <v>0</v>
      </c>
      <c r="FB58">
        <v>0</v>
      </c>
      <c r="FC58">
        <v>0</v>
      </c>
      <c r="FD58">
        <v>0</v>
      </c>
      <c r="FE58">
        <v>0</v>
      </c>
      <c r="FF58">
        <v>0</v>
      </c>
      <c r="FG58">
        <v>0</v>
      </c>
      <c r="FH58">
        <v>0</v>
      </c>
      <c r="FI58">
        <v>0</v>
      </c>
      <c r="FJ58">
        <v>0</v>
      </c>
      <c r="FK58">
        <v>0</v>
      </c>
      <c r="FL58">
        <v>0</v>
      </c>
      <c r="FM58">
        <v>0</v>
      </c>
      <c r="FN58">
        <v>0</v>
      </c>
      <c r="FO58">
        <v>0</v>
      </c>
      <c r="FP58">
        <v>0</v>
      </c>
      <c r="FQ58">
        <v>0</v>
      </c>
      <c r="FR58">
        <v>0</v>
      </c>
      <c r="FT58" s="44"/>
    </row>
    <row r="59" spans="1:176" x14ac:dyDescent="0.2">
      <c r="A59" t="s">
        <v>191</v>
      </c>
      <c r="B59" t="s">
        <v>202</v>
      </c>
      <c r="C59" s="70">
        <v>41849</v>
      </c>
      <c r="D59">
        <v>0</v>
      </c>
      <c r="E59" s="70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  <c r="DR59">
        <v>0</v>
      </c>
      <c r="DS59">
        <v>0</v>
      </c>
      <c r="DT59">
        <v>0</v>
      </c>
      <c r="DU59">
        <v>0</v>
      </c>
      <c r="DV59">
        <v>0</v>
      </c>
      <c r="DW59">
        <v>0</v>
      </c>
      <c r="DX59">
        <v>0</v>
      </c>
      <c r="DY59">
        <v>0</v>
      </c>
      <c r="DZ59">
        <v>0</v>
      </c>
      <c r="EA59">
        <v>0</v>
      </c>
      <c r="EB59">
        <v>0</v>
      </c>
      <c r="EC59">
        <v>0</v>
      </c>
      <c r="ED59">
        <v>0</v>
      </c>
      <c r="EE59">
        <v>0</v>
      </c>
      <c r="EF59">
        <v>0</v>
      </c>
      <c r="EG59">
        <v>0</v>
      </c>
      <c r="EH59">
        <v>0</v>
      </c>
      <c r="EI59">
        <v>0</v>
      </c>
      <c r="EJ59">
        <v>0</v>
      </c>
      <c r="EK59">
        <v>0</v>
      </c>
      <c r="EL59">
        <v>0</v>
      </c>
      <c r="EM59">
        <v>0</v>
      </c>
      <c r="EN59">
        <v>0</v>
      </c>
      <c r="EO59">
        <v>0</v>
      </c>
      <c r="EP59">
        <v>0</v>
      </c>
      <c r="EQ59">
        <v>0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</v>
      </c>
      <c r="EX59">
        <v>0</v>
      </c>
      <c r="EY59">
        <v>0</v>
      </c>
      <c r="EZ59">
        <v>0</v>
      </c>
      <c r="FA59">
        <v>0</v>
      </c>
      <c r="FB59">
        <v>0</v>
      </c>
      <c r="FC59">
        <v>0</v>
      </c>
      <c r="FD59">
        <v>0</v>
      </c>
      <c r="FE59">
        <v>0</v>
      </c>
      <c r="FF59">
        <v>0</v>
      </c>
      <c r="FG59">
        <v>0</v>
      </c>
      <c r="FH59">
        <v>0</v>
      </c>
      <c r="FI59">
        <v>0</v>
      </c>
      <c r="FJ59">
        <v>0</v>
      </c>
      <c r="FK59">
        <v>0</v>
      </c>
      <c r="FL59">
        <v>0</v>
      </c>
      <c r="FM59">
        <v>0</v>
      </c>
      <c r="FN59">
        <v>0</v>
      </c>
      <c r="FO59">
        <v>0</v>
      </c>
      <c r="FP59">
        <v>0</v>
      </c>
      <c r="FQ59">
        <v>0</v>
      </c>
      <c r="FR59">
        <v>0</v>
      </c>
      <c r="FT59" s="44"/>
    </row>
    <row r="60" spans="1:176" x14ac:dyDescent="0.2">
      <c r="A60" t="s">
        <v>191</v>
      </c>
      <c r="B60" t="s">
        <v>202</v>
      </c>
      <c r="C60" s="70">
        <v>41850</v>
      </c>
      <c r="D60">
        <v>0</v>
      </c>
      <c r="E60" s="7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</v>
      </c>
      <c r="DN60">
        <v>0</v>
      </c>
      <c r="DO60">
        <v>0</v>
      </c>
      <c r="DP60">
        <v>0</v>
      </c>
      <c r="DQ60">
        <v>0</v>
      </c>
      <c r="DR60">
        <v>0</v>
      </c>
      <c r="DS60">
        <v>0</v>
      </c>
      <c r="DT60">
        <v>0</v>
      </c>
      <c r="DU60">
        <v>0</v>
      </c>
      <c r="DV60">
        <v>0</v>
      </c>
      <c r="DW60">
        <v>0</v>
      </c>
      <c r="DX60">
        <v>0</v>
      </c>
      <c r="DY60">
        <v>0</v>
      </c>
      <c r="DZ60">
        <v>0</v>
      </c>
      <c r="EA60">
        <v>0</v>
      </c>
      <c r="EB60">
        <v>0</v>
      </c>
      <c r="EC60">
        <v>0</v>
      </c>
      <c r="ED60">
        <v>0</v>
      </c>
      <c r="EE60">
        <v>0</v>
      </c>
      <c r="EF60">
        <v>0</v>
      </c>
      <c r="EG60">
        <v>0</v>
      </c>
      <c r="EH60">
        <v>0</v>
      </c>
      <c r="EI60">
        <v>0</v>
      </c>
      <c r="EJ60">
        <v>0</v>
      </c>
      <c r="EK60">
        <v>0</v>
      </c>
      <c r="EL60">
        <v>0</v>
      </c>
      <c r="EM60">
        <v>0</v>
      </c>
      <c r="EN60">
        <v>0</v>
      </c>
      <c r="EO60">
        <v>0</v>
      </c>
      <c r="EP60">
        <v>0</v>
      </c>
      <c r="EQ60">
        <v>0</v>
      </c>
      <c r="ER60">
        <v>0</v>
      </c>
      <c r="ES60">
        <v>0</v>
      </c>
      <c r="ET60">
        <v>0</v>
      </c>
      <c r="EU60">
        <v>0</v>
      </c>
      <c r="EV60">
        <v>0</v>
      </c>
      <c r="EW60">
        <v>0</v>
      </c>
      <c r="EX60">
        <v>0</v>
      </c>
      <c r="EY60">
        <v>0</v>
      </c>
      <c r="EZ60">
        <v>0</v>
      </c>
      <c r="FA60">
        <v>0</v>
      </c>
      <c r="FB60">
        <v>0</v>
      </c>
      <c r="FC60">
        <v>0</v>
      </c>
      <c r="FD60">
        <v>0</v>
      </c>
      <c r="FE60">
        <v>0</v>
      </c>
      <c r="FF60">
        <v>0</v>
      </c>
      <c r="FG60">
        <v>0</v>
      </c>
      <c r="FH60">
        <v>0</v>
      </c>
      <c r="FI60">
        <v>0</v>
      </c>
      <c r="FJ60">
        <v>0</v>
      </c>
      <c r="FK60">
        <v>0</v>
      </c>
      <c r="FL60">
        <v>0</v>
      </c>
      <c r="FM60">
        <v>0</v>
      </c>
      <c r="FN60">
        <v>0</v>
      </c>
      <c r="FO60">
        <v>0</v>
      </c>
      <c r="FP60">
        <v>0</v>
      </c>
      <c r="FQ60">
        <v>0</v>
      </c>
      <c r="FR60">
        <v>0</v>
      </c>
      <c r="FT60" s="44"/>
    </row>
    <row r="61" spans="1:176" x14ac:dyDescent="0.2">
      <c r="A61" t="s">
        <v>191</v>
      </c>
      <c r="B61" t="s">
        <v>202</v>
      </c>
      <c r="C61" s="70">
        <v>41851</v>
      </c>
      <c r="D61">
        <v>0</v>
      </c>
      <c r="E61" s="70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0</v>
      </c>
      <c r="DJ61">
        <v>0</v>
      </c>
      <c r="DK61">
        <v>0</v>
      </c>
      <c r="DL61">
        <v>0</v>
      </c>
      <c r="DM61">
        <v>0</v>
      </c>
      <c r="DN61">
        <v>0</v>
      </c>
      <c r="DO61">
        <v>0</v>
      </c>
      <c r="DP61">
        <v>0</v>
      </c>
      <c r="DQ61">
        <v>0</v>
      </c>
      <c r="DR61">
        <v>0</v>
      </c>
      <c r="DS61">
        <v>0</v>
      </c>
      <c r="DT61">
        <v>0</v>
      </c>
      <c r="DU61">
        <v>0</v>
      </c>
      <c r="DV61">
        <v>0</v>
      </c>
      <c r="DW61">
        <v>0</v>
      </c>
      <c r="DX61">
        <v>0</v>
      </c>
      <c r="DY61">
        <v>0</v>
      </c>
      <c r="DZ61">
        <v>0</v>
      </c>
      <c r="EA61">
        <v>0</v>
      </c>
      <c r="EB61">
        <v>0</v>
      </c>
      <c r="EC61">
        <v>0</v>
      </c>
      <c r="ED61">
        <v>0</v>
      </c>
      <c r="EE61">
        <v>0</v>
      </c>
      <c r="EF61">
        <v>0</v>
      </c>
      <c r="EG61">
        <v>0</v>
      </c>
      <c r="EH61">
        <v>0</v>
      </c>
      <c r="EI61">
        <v>0</v>
      </c>
      <c r="EJ61">
        <v>0</v>
      </c>
      <c r="EK61">
        <v>0</v>
      </c>
      <c r="EL61">
        <v>0</v>
      </c>
      <c r="EM61">
        <v>0</v>
      </c>
      <c r="EN61">
        <v>0</v>
      </c>
      <c r="EO61">
        <v>0</v>
      </c>
      <c r="EP61">
        <v>0</v>
      </c>
      <c r="EQ61">
        <v>0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EY61">
        <v>0</v>
      </c>
      <c r="EZ61">
        <v>0</v>
      </c>
      <c r="FA61">
        <v>0</v>
      </c>
      <c r="FB61">
        <v>0</v>
      </c>
      <c r="FC61">
        <v>0</v>
      </c>
      <c r="FD61">
        <v>0</v>
      </c>
      <c r="FE61">
        <v>0</v>
      </c>
      <c r="FF61">
        <v>0</v>
      </c>
      <c r="FG61">
        <v>0</v>
      </c>
      <c r="FH61">
        <v>0</v>
      </c>
      <c r="FI61">
        <v>0</v>
      </c>
      <c r="FJ61">
        <v>0</v>
      </c>
      <c r="FK61">
        <v>0</v>
      </c>
      <c r="FL61">
        <v>0</v>
      </c>
      <c r="FM61">
        <v>0</v>
      </c>
      <c r="FN61">
        <v>0</v>
      </c>
      <c r="FO61">
        <v>0</v>
      </c>
      <c r="FP61">
        <v>0</v>
      </c>
      <c r="FQ61">
        <v>0</v>
      </c>
      <c r="FR61">
        <v>0</v>
      </c>
      <c r="FT61" s="44"/>
    </row>
    <row r="62" spans="1:176" x14ac:dyDescent="0.2">
      <c r="A62" t="s">
        <v>191</v>
      </c>
      <c r="B62" t="s">
        <v>202</v>
      </c>
      <c r="C62" s="70">
        <v>41852</v>
      </c>
      <c r="D62">
        <v>0</v>
      </c>
      <c r="E62" s="70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0</v>
      </c>
      <c r="DM62">
        <v>0</v>
      </c>
      <c r="DN62">
        <v>0</v>
      </c>
      <c r="DO62">
        <v>0</v>
      </c>
      <c r="DP62">
        <v>0</v>
      </c>
      <c r="DQ62">
        <v>0</v>
      </c>
      <c r="DR62">
        <v>0</v>
      </c>
      <c r="DS62">
        <v>0</v>
      </c>
      <c r="DT62">
        <v>0</v>
      </c>
      <c r="DU62">
        <v>0</v>
      </c>
      <c r="DV62">
        <v>0</v>
      </c>
      <c r="DW62">
        <v>0</v>
      </c>
      <c r="DX62">
        <v>0</v>
      </c>
      <c r="DY62">
        <v>0</v>
      </c>
      <c r="DZ62">
        <v>0</v>
      </c>
      <c r="EA62">
        <v>0</v>
      </c>
      <c r="EB62">
        <v>0</v>
      </c>
      <c r="EC62">
        <v>0</v>
      </c>
      <c r="ED62">
        <v>0</v>
      </c>
      <c r="EE62">
        <v>0</v>
      </c>
      <c r="EF62">
        <v>0</v>
      </c>
      <c r="EG62">
        <v>0</v>
      </c>
      <c r="EH62">
        <v>0</v>
      </c>
      <c r="EI62">
        <v>0</v>
      </c>
      <c r="EJ62">
        <v>0</v>
      </c>
      <c r="EK62">
        <v>0</v>
      </c>
      <c r="EL62">
        <v>0</v>
      </c>
      <c r="EM62">
        <v>0</v>
      </c>
      <c r="EN62">
        <v>0</v>
      </c>
      <c r="EO62">
        <v>0</v>
      </c>
      <c r="EP62">
        <v>0</v>
      </c>
      <c r="EQ62">
        <v>0</v>
      </c>
      <c r="ER62">
        <v>0</v>
      </c>
      <c r="ES62">
        <v>0</v>
      </c>
      <c r="ET62">
        <v>0</v>
      </c>
      <c r="EU62">
        <v>0</v>
      </c>
      <c r="EV62">
        <v>0</v>
      </c>
      <c r="EW62">
        <v>0</v>
      </c>
      <c r="EX62">
        <v>0</v>
      </c>
      <c r="EY62">
        <v>0</v>
      </c>
      <c r="EZ62">
        <v>0</v>
      </c>
      <c r="FA62">
        <v>0</v>
      </c>
      <c r="FB62">
        <v>0</v>
      </c>
      <c r="FC62">
        <v>0</v>
      </c>
      <c r="FD62">
        <v>0</v>
      </c>
      <c r="FE62">
        <v>0</v>
      </c>
      <c r="FF62">
        <v>0</v>
      </c>
      <c r="FG62">
        <v>0</v>
      </c>
      <c r="FH62">
        <v>0</v>
      </c>
      <c r="FI62">
        <v>0</v>
      </c>
      <c r="FJ62">
        <v>0</v>
      </c>
      <c r="FK62">
        <v>0</v>
      </c>
      <c r="FL62">
        <v>0</v>
      </c>
      <c r="FM62">
        <v>0</v>
      </c>
      <c r="FN62">
        <v>0</v>
      </c>
      <c r="FO62">
        <v>0</v>
      </c>
      <c r="FP62">
        <v>0</v>
      </c>
      <c r="FQ62">
        <v>0</v>
      </c>
      <c r="FR62">
        <v>0</v>
      </c>
      <c r="FT62" s="44"/>
    </row>
    <row r="63" spans="1:176" x14ac:dyDescent="0.2">
      <c r="A63" t="s">
        <v>191</v>
      </c>
      <c r="B63" t="s">
        <v>202</v>
      </c>
      <c r="C63" s="70">
        <v>41894</v>
      </c>
      <c r="D63">
        <v>0</v>
      </c>
      <c r="E63" s="70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  <c r="DR63">
        <v>0</v>
      </c>
      <c r="DS63">
        <v>0</v>
      </c>
      <c r="DT63">
        <v>0</v>
      </c>
      <c r="DU63">
        <v>0</v>
      </c>
      <c r="DV63">
        <v>0</v>
      </c>
      <c r="DW63">
        <v>0</v>
      </c>
      <c r="DX63">
        <v>0</v>
      </c>
      <c r="DY63">
        <v>0</v>
      </c>
      <c r="DZ63">
        <v>0</v>
      </c>
      <c r="EA63">
        <v>0</v>
      </c>
      <c r="EB63">
        <v>0</v>
      </c>
      <c r="EC63">
        <v>0</v>
      </c>
      <c r="ED63">
        <v>0</v>
      </c>
      <c r="EE63">
        <v>0</v>
      </c>
      <c r="EF63">
        <v>0</v>
      </c>
      <c r="EG63">
        <v>0</v>
      </c>
      <c r="EH63">
        <v>0</v>
      </c>
      <c r="EI63">
        <v>0</v>
      </c>
      <c r="EJ63">
        <v>0</v>
      </c>
      <c r="EK63">
        <v>0</v>
      </c>
      <c r="EL63">
        <v>0</v>
      </c>
      <c r="EM63">
        <v>0</v>
      </c>
      <c r="EN63">
        <v>0</v>
      </c>
      <c r="EO63">
        <v>0</v>
      </c>
      <c r="EP63">
        <v>0</v>
      </c>
      <c r="EQ63">
        <v>0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0</v>
      </c>
      <c r="EX63">
        <v>0</v>
      </c>
      <c r="EY63">
        <v>0</v>
      </c>
      <c r="EZ63">
        <v>0</v>
      </c>
      <c r="FA63">
        <v>0</v>
      </c>
      <c r="FB63">
        <v>0</v>
      </c>
      <c r="FC63">
        <v>0</v>
      </c>
      <c r="FD63">
        <v>0</v>
      </c>
      <c r="FE63">
        <v>0</v>
      </c>
      <c r="FF63">
        <v>0</v>
      </c>
      <c r="FG63">
        <v>0</v>
      </c>
      <c r="FH63">
        <v>0</v>
      </c>
      <c r="FI63">
        <v>0</v>
      </c>
      <c r="FJ63">
        <v>0</v>
      </c>
      <c r="FK63">
        <v>0</v>
      </c>
      <c r="FL63">
        <v>0</v>
      </c>
      <c r="FM63">
        <v>0</v>
      </c>
      <c r="FN63">
        <v>0</v>
      </c>
      <c r="FO63">
        <v>0</v>
      </c>
      <c r="FP63">
        <v>0</v>
      </c>
      <c r="FQ63">
        <v>0</v>
      </c>
      <c r="FR63">
        <v>0</v>
      </c>
      <c r="FT63" s="44"/>
    </row>
    <row r="64" spans="1:176" x14ac:dyDescent="0.2">
      <c r="A64" t="s">
        <v>191</v>
      </c>
      <c r="B64" t="s">
        <v>202</v>
      </c>
      <c r="C64" s="70">
        <v>41897</v>
      </c>
      <c r="D64">
        <v>0</v>
      </c>
      <c r="E64" s="70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  <c r="DG64">
        <v>0</v>
      </c>
      <c r="DH64">
        <v>0</v>
      </c>
      <c r="DI64">
        <v>0</v>
      </c>
      <c r="DJ64">
        <v>0</v>
      </c>
      <c r="DK64">
        <v>0</v>
      </c>
      <c r="DL64">
        <v>0</v>
      </c>
      <c r="DM64">
        <v>0</v>
      </c>
      <c r="DN64">
        <v>0</v>
      </c>
      <c r="DO64">
        <v>0</v>
      </c>
      <c r="DP64">
        <v>0</v>
      </c>
      <c r="DQ64">
        <v>0</v>
      </c>
      <c r="DR64">
        <v>0</v>
      </c>
      <c r="DS64">
        <v>0</v>
      </c>
      <c r="DT64">
        <v>0</v>
      </c>
      <c r="DU64">
        <v>0</v>
      </c>
      <c r="DV64">
        <v>0</v>
      </c>
      <c r="DW64">
        <v>0</v>
      </c>
      <c r="DX64">
        <v>0</v>
      </c>
      <c r="DY64">
        <v>0</v>
      </c>
      <c r="DZ64">
        <v>0</v>
      </c>
      <c r="EA64">
        <v>0</v>
      </c>
      <c r="EB64">
        <v>0</v>
      </c>
      <c r="EC64">
        <v>0</v>
      </c>
      <c r="ED64">
        <v>0</v>
      </c>
      <c r="EE64">
        <v>0</v>
      </c>
      <c r="EF64">
        <v>0</v>
      </c>
      <c r="EG64">
        <v>0</v>
      </c>
      <c r="EH64">
        <v>0</v>
      </c>
      <c r="EI64">
        <v>0</v>
      </c>
      <c r="EJ64">
        <v>0</v>
      </c>
      <c r="EK64">
        <v>0</v>
      </c>
      <c r="EL64">
        <v>0</v>
      </c>
      <c r="EM64">
        <v>0</v>
      </c>
      <c r="EN64">
        <v>0</v>
      </c>
      <c r="EO64">
        <v>0</v>
      </c>
      <c r="EP64">
        <v>0</v>
      </c>
      <c r="EQ64">
        <v>0</v>
      </c>
      <c r="ER64">
        <v>0</v>
      </c>
      <c r="ES64">
        <v>0</v>
      </c>
      <c r="ET64">
        <v>0</v>
      </c>
      <c r="EU64">
        <v>0</v>
      </c>
      <c r="EV64">
        <v>0</v>
      </c>
      <c r="EW64">
        <v>0</v>
      </c>
      <c r="EX64">
        <v>0</v>
      </c>
      <c r="EY64">
        <v>0</v>
      </c>
      <c r="EZ64">
        <v>0</v>
      </c>
      <c r="FA64">
        <v>0</v>
      </c>
      <c r="FB64">
        <v>0</v>
      </c>
      <c r="FC64">
        <v>0</v>
      </c>
      <c r="FD64">
        <v>0</v>
      </c>
      <c r="FE64">
        <v>0</v>
      </c>
      <c r="FF64">
        <v>0</v>
      </c>
      <c r="FG64">
        <v>0</v>
      </c>
      <c r="FH64">
        <v>0</v>
      </c>
      <c r="FI64">
        <v>0</v>
      </c>
      <c r="FJ64">
        <v>0</v>
      </c>
      <c r="FK64">
        <v>0</v>
      </c>
      <c r="FL64">
        <v>0</v>
      </c>
      <c r="FM64">
        <v>0</v>
      </c>
      <c r="FN64">
        <v>0</v>
      </c>
      <c r="FO64">
        <v>0</v>
      </c>
      <c r="FP64">
        <v>0</v>
      </c>
      <c r="FQ64">
        <v>0</v>
      </c>
      <c r="FR64">
        <v>0</v>
      </c>
      <c r="FT64" s="44"/>
    </row>
    <row r="65" spans="1:176" x14ac:dyDescent="0.2">
      <c r="A65" t="s">
        <v>191</v>
      </c>
      <c r="B65" t="s">
        <v>202</v>
      </c>
      <c r="C65" s="70">
        <v>41898</v>
      </c>
      <c r="D65">
        <v>0</v>
      </c>
      <c r="E65" s="70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0</v>
      </c>
      <c r="DK65">
        <v>0</v>
      </c>
      <c r="DL65">
        <v>0</v>
      </c>
      <c r="DM65">
        <v>0</v>
      </c>
      <c r="DN65">
        <v>0</v>
      </c>
      <c r="DO65">
        <v>0</v>
      </c>
      <c r="DP65">
        <v>0</v>
      </c>
      <c r="DQ65">
        <v>0</v>
      </c>
      <c r="DR65">
        <v>0</v>
      </c>
      <c r="DS65">
        <v>0</v>
      </c>
      <c r="DT65">
        <v>0</v>
      </c>
      <c r="DU65">
        <v>0</v>
      </c>
      <c r="DV65">
        <v>0</v>
      </c>
      <c r="DW65">
        <v>0</v>
      </c>
      <c r="DX65">
        <v>0</v>
      </c>
      <c r="DY65">
        <v>0</v>
      </c>
      <c r="DZ65">
        <v>0</v>
      </c>
      <c r="EA65">
        <v>0</v>
      </c>
      <c r="EB65">
        <v>0</v>
      </c>
      <c r="EC65">
        <v>0</v>
      </c>
      <c r="ED65">
        <v>0</v>
      </c>
      <c r="EE65">
        <v>0</v>
      </c>
      <c r="EF65">
        <v>0</v>
      </c>
      <c r="EG65">
        <v>0</v>
      </c>
      <c r="EH65">
        <v>0</v>
      </c>
      <c r="EI65">
        <v>0</v>
      </c>
      <c r="EJ65">
        <v>0</v>
      </c>
      <c r="EK65">
        <v>0</v>
      </c>
      <c r="EL65">
        <v>0</v>
      </c>
      <c r="EM65">
        <v>0</v>
      </c>
      <c r="EN65">
        <v>0</v>
      </c>
      <c r="EO65">
        <v>0</v>
      </c>
      <c r="EP65">
        <v>0</v>
      </c>
      <c r="EQ65">
        <v>0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</v>
      </c>
      <c r="EX65">
        <v>0</v>
      </c>
      <c r="EY65">
        <v>0</v>
      </c>
      <c r="EZ65">
        <v>0</v>
      </c>
      <c r="FA65">
        <v>0</v>
      </c>
      <c r="FB65">
        <v>0</v>
      </c>
      <c r="FC65">
        <v>0</v>
      </c>
      <c r="FD65">
        <v>0</v>
      </c>
      <c r="FE65">
        <v>0</v>
      </c>
      <c r="FF65">
        <v>0</v>
      </c>
      <c r="FG65">
        <v>0</v>
      </c>
      <c r="FH65">
        <v>0</v>
      </c>
      <c r="FI65">
        <v>0</v>
      </c>
      <c r="FJ65">
        <v>0</v>
      </c>
      <c r="FK65">
        <v>0</v>
      </c>
      <c r="FL65">
        <v>0</v>
      </c>
      <c r="FM65">
        <v>0</v>
      </c>
      <c r="FN65">
        <v>0</v>
      </c>
      <c r="FO65">
        <v>0</v>
      </c>
      <c r="FP65">
        <v>0</v>
      </c>
      <c r="FQ65">
        <v>0</v>
      </c>
      <c r="FR65">
        <v>0</v>
      </c>
      <c r="FT65" s="44"/>
    </row>
    <row r="66" spans="1:176" x14ac:dyDescent="0.2">
      <c r="A66" t="s">
        <v>191</v>
      </c>
      <c r="B66" t="s">
        <v>202</v>
      </c>
      <c r="C66" s="70" t="s">
        <v>2</v>
      </c>
      <c r="D66">
        <v>0</v>
      </c>
      <c r="E66" s="70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0</v>
      </c>
      <c r="DM66">
        <v>0</v>
      </c>
      <c r="DN66">
        <v>0</v>
      </c>
      <c r="DO66">
        <v>0</v>
      </c>
      <c r="DP66">
        <v>0</v>
      </c>
      <c r="DQ66">
        <v>0</v>
      </c>
      <c r="DR66">
        <v>0</v>
      </c>
      <c r="DS66">
        <v>0</v>
      </c>
      <c r="DT66">
        <v>0</v>
      </c>
      <c r="DU66">
        <v>0</v>
      </c>
      <c r="DV66">
        <v>0</v>
      </c>
      <c r="DW66">
        <v>0</v>
      </c>
      <c r="DX66">
        <v>0</v>
      </c>
      <c r="DY66">
        <v>0</v>
      </c>
      <c r="DZ66">
        <v>0</v>
      </c>
      <c r="EA66">
        <v>0</v>
      </c>
      <c r="EB66">
        <v>0</v>
      </c>
      <c r="EC66">
        <v>0</v>
      </c>
      <c r="ED66">
        <v>0</v>
      </c>
      <c r="EE66">
        <v>0</v>
      </c>
      <c r="EF66">
        <v>0</v>
      </c>
      <c r="EG66">
        <v>0</v>
      </c>
      <c r="EH66">
        <v>0</v>
      </c>
      <c r="EI66">
        <v>0</v>
      </c>
      <c r="EJ66">
        <v>0</v>
      </c>
      <c r="EK66">
        <v>0</v>
      </c>
      <c r="EL66">
        <v>0</v>
      </c>
      <c r="EM66">
        <v>0</v>
      </c>
      <c r="EN66">
        <v>0</v>
      </c>
      <c r="EO66">
        <v>0</v>
      </c>
      <c r="EP66">
        <v>0</v>
      </c>
      <c r="EQ66">
        <v>0</v>
      </c>
      <c r="ER66">
        <v>0</v>
      </c>
      <c r="ES66">
        <v>0</v>
      </c>
      <c r="ET66">
        <v>0</v>
      </c>
      <c r="EU66">
        <v>0</v>
      </c>
      <c r="EV66">
        <v>0</v>
      </c>
      <c r="EW66">
        <v>0</v>
      </c>
      <c r="EX66">
        <v>0</v>
      </c>
      <c r="EY66">
        <v>0</v>
      </c>
      <c r="EZ66">
        <v>0</v>
      </c>
      <c r="FA66">
        <v>0</v>
      </c>
      <c r="FB66">
        <v>0</v>
      </c>
      <c r="FC66">
        <v>0</v>
      </c>
      <c r="FD66">
        <v>0</v>
      </c>
      <c r="FE66">
        <v>0</v>
      </c>
      <c r="FF66">
        <v>0</v>
      </c>
      <c r="FG66">
        <v>0</v>
      </c>
      <c r="FH66">
        <v>0</v>
      </c>
      <c r="FI66">
        <v>0</v>
      </c>
      <c r="FJ66">
        <v>0</v>
      </c>
      <c r="FK66">
        <v>0</v>
      </c>
      <c r="FL66">
        <v>0</v>
      </c>
      <c r="FM66">
        <v>0</v>
      </c>
      <c r="FN66">
        <v>0</v>
      </c>
      <c r="FO66">
        <v>0</v>
      </c>
      <c r="FP66">
        <v>0</v>
      </c>
      <c r="FQ66">
        <v>0</v>
      </c>
      <c r="FR66">
        <v>0</v>
      </c>
      <c r="FT66" s="44"/>
    </row>
    <row r="67" spans="1:176" x14ac:dyDescent="0.2">
      <c r="A67" t="s">
        <v>191</v>
      </c>
      <c r="B67" t="s">
        <v>204</v>
      </c>
      <c r="C67" s="70">
        <v>41773</v>
      </c>
      <c r="D67">
        <v>0</v>
      </c>
      <c r="E67" s="70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0</v>
      </c>
      <c r="DM67">
        <v>0</v>
      </c>
      <c r="DN67">
        <v>0</v>
      </c>
      <c r="DO67">
        <v>0</v>
      </c>
      <c r="DP67">
        <v>0</v>
      </c>
      <c r="DQ67">
        <v>0</v>
      </c>
      <c r="DR67">
        <v>0</v>
      </c>
      <c r="DS67">
        <v>0</v>
      </c>
      <c r="DT67">
        <v>0</v>
      </c>
      <c r="DU67">
        <v>0</v>
      </c>
      <c r="DV67">
        <v>0</v>
      </c>
      <c r="DW67">
        <v>0</v>
      </c>
      <c r="DX67">
        <v>0</v>
      </c>
      <c r="DY67">
        <v>0</v>
      </c>
      <c r="DZ67">
        <v>0</v>
      </c>
      <c r="EA67">
        <v>0</v>
      </c>
      <c r="EB67">
        <v>0</v>
      </c>
      <c r="EC67">
        <v>0</v>
      </c>
      <c r="ED67">
        <v>0</v>
      </c>
      <c r="EE67">
        <v>0</v>
      </c>
      <c r="EF67">
        <v>0</v>
      </c>
      <c r="EG67">
        <v>0</v>
      </c>
      <c r="EH67">
        <v>0</v>
      </c>
      <c r="EI67">
        <v>0</v>
      </c>
      <c r="EJ67">
        <v>0</v>
      </c>
      <c r="EK67">
        <v>0</v>
      </c>
      <c r="EL67">
        <v>0</v>
      </c>
      <c r="EM67">
        <v>0</v>
      </c>
      <c r="EN67">
        <v>0</v>
      </c>
      <c r="EO67">
        <v>0</v>
      </c>
      <c r="EP67">
        <v>0</v>
      </c>
      <c r="EQ67">
        <v>0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</v>
      </c>
      <c r="EX67">
        <v>0</v>
      </c>
      <c r="EY67">
        <v>0</v>
      </c>
      <c r="EZ67">
        <v>0</v>
      </c>
      <c r="FA67">
        <v>0</v>
      </c>
      <c r="FB67">
        <v>0</v>
      </c>
      <c r="FC67">
        <v>0</v>
      </c>
      <c r="FD67">
        <v>0</v>
      </c>
      <c r="FE67">
        <v>0</v>
      </c>
      <c r="FF67">
        <v>0</v>
      </c>
      <c r="FG67">
        <v>0</v>
      </c>
      <c r="FH67">
        <v>0</v>
      </c>
      <c r="FI67">
        <v>0</v>
      </c>
      <c r="FJ67">
        <v>0</v>
      </c>
      <c r="FK67">
        <v>0</v>
      </c>
      <c r="FL67">
        <v>0</v>
      </c>
      <c r="FM67">
        <v>0</v>
      </c>
      <c r="FN67">
        <v>0</v>
      </c>
      <c r="FO67">
        <v>0</v>
      </c>
      <c r="FP67">
        <v>0</v>
      </c>
      <c r="FQ67">
        <v>0</v>
      </c>
      <c r="FR67">
        <v>0</v>
      </c>
      <c r="FT67" s="44"/>
    </row>
    <row r="68" spans="1:176" x14ac:dyDescent="0.2">
      <c r="A68" t="s">
        <v>191</v>
      </c>
      <c r="B68" t="s">
        <v>204</v>
      </c>
      <c r="C68" s="70">
        <v>41820</v>
      </c>
      <c r="D68">
        <v>0</v>
      </c>
      <c r="E68" s="70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  <c r="DG68">
        <v>0</v>
      </c>
      <c r="DH68">
        <v>0</v>
      </c>
      <c r="DI68">
        <v>0</v>
      </c>
      <c r="DJ68">
        <v>0</v>
      </c>
      <c r="DK68">
        <v>0</v>
      </c>
      <c r="DL68">
        <v>0</v>
      </c>
      <c r="DM68">
        <v>0</v>
      </c>
      <c r="DN68">
        <v>0</v>
      </c>
      <c r="DO68">
        <v>0</v>
      </c>
      <c r="DP68">
        <v>0</v>
      </c>
      <c r="DQ68">
        <v>0</v>
      </c>
      <c r="DR68">
        <v>0</v>
      </c>
      <c r="DS68">
        <v>0</v>
      </c>
      <c r="DT68">
        <v>0</v>
      </c>
      <c r="DU68">
        <v>0</v>
      </c>
      <c r="DV68">
        <v>0</v>
      </c>
      <c r="DW68">
        <v>0</v>
      </c>
      <c r="DX68">
        <v>0</v>
      </c>
      <c r="DY68">
        <v>0</v>
      </c>
      <c r="DZ68">
        <v>0</v>
      </c>
      <c r="EA68">
        <v>0</v>
      </c>
      <c r="EB68">
        <v>0</v>
      </c>
      <c r="EC68">
        <v>0</v>
      </c>
      <c r="ED68">
        <v>0</v>
      </c>
      <c r="EE68">
        <v>0</v>
      </c>
      <c r="EF68">
        <v>0</v>
      </c>
      <c r="EG68">
        <v>0</v>
      </c>
      <c r="EH68">
        <v>0</v>
      </c>
      <c r="EI68">
        <v>0</v>
      </c>
      <c r="EJ68">
        <v>0</v>
      </c>
      <c r="EK68">
        <v>0</v>
      </c>
      <c r="EL68">
        <v>0</v>
      </c>
      <c r="EM68">
        <v>0</v>
      </c>
      <c r="EN68">
        <v>0</v>
      </c>
      <c r="EO68">
        <v>0</v>
      </c>
      <c r="EP68">
        <v>0</v>
      </c>
      <c r="EQ68">
        <v>0</v>
      </c>
      <c r="ER68">
        <v>0</v>
      </c>
      <c r="ES68">
        <v>0</v>
      </c>
      <c r="ET68">
        <v>0</v>
      </c>
      <c r="EU68">
        <v>0</v>
      </c>
      <c r="EV68">
        <v>0</v>
      </c>
      <c r="EW68">
        <v>0</v>
      </c>
      <c r="EX68">
        <v>0</v>
      </c>
      <c r="EY68">
        <v>0</v>
      </c>
      <c r="EZ68">
        <v>0</v>
      </c>
      <c r="FA68">
        <v>0</v>
      </c>
      <c r="FB68">
        <v>0</v>
      </c>
      <c r="FC68">
        <v>0</v>
      </c>
      <c r="FD68">
        <v>0</v>
      </c>
      <c r="FE68">
        <v>0</v>
      </c>
      <c r="FF68">
        <v>0</v>
      </c>
      <c r="FG68">
        <v>0</v>
      </c>
      <c r="FH68">
        <v>0</v>
      </c>
      <c r="FI68">
        <v>0</v>
      </c>
      <c r="FJ68">
        <v>0</v>
      </c>
      <c r="FK68">
        <v>0</v>
      </c>
      <c r="FL68">
        <v>0</v>
      </c>
      <c r="FM68">
        <v>0</v>
      </c>
      <c r="FN68">
        <v>0</v>
      </c>
      <c r="FO68">
        <v>0</v>
      </c>
      <c r="FP68">
        <v>0</v>
      </c>
      <c r="FQ68">
        <v>0</v>
      </c>
      <c r="FR68">
        <v>0</v>
      </c>
      <c r="FT68" s="44"/>
    </row>
    <row r="69" spans="1:176" x14ac:dyDescent="0.2">
      <c r="A69" t="s">
        <v>191</v>
      </c>
      <c r="B69" t="s">
        <v>204</v>
      </c>
      <c r="C69" s="70">
        <v>41827</v>
      </c>
      <c r="D69">
        <v>0</v>
      </c>
      <c r="E69" s="70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  <c r="DG69">
        <v>0</v>
      </c>
      <c r="DH69">
        <v>0</v>
      </c>
      <c r="DI69">
        <v>0</v>
      </c>
      <c r="DJ69">
        <v>0</v>
      </c>
      <c r="DK69">
        <v>0</v>
      </c>
      <c r="DL69">
        <v>0</v>
      </c>
      <c r="DM69">
        <v>0</v>
      </c>
      <c r="DN69">
        <v>0</v>
      </c>
      <c r="DO69">
        <v>0</v>
      </c>
      <c r="DP69">
        <v>0</v>
      </c>
      <c r="DQ69">
        <v>0</v>
      </c>
      <c r="DR69">
        <v>0</v>
      </c>
      <c r="DS69">
        <v>0</v>
      </c>
      <c r="DT69">
        <v>0</v>
      </c>
      <c r="DU69">
        <v>0</v>
      </c>
      <c r="DV69">
        <v>0</v>
      </c>
      <c r="DW69">
        <v>0</v>
      </c>
      <c r="DX69">
        <v>0</v>
      </c>
      <c r="DY69">
        <v>0</v>
      </c>
      <c r="DZ69">
        <v>0</v>
      </c>
      <c r="EA69">
        <v>0</v>
      </c>
      <c r="EB69">
        <v>0</v>
      </c>
      <c r="EC69">
        <v>0</v>
      </c>
      <c r="ED69">
        <v>0</v>
      </c>
      <c r="EE69">
        <v>0</v>
      </c>
      <c r="EF69">
        <v>0</v>
      </c>
      <c r="EG69">
        <v>0</v>
      </c>
      <c r="EH69">
        <v>0</v>
      </c>
      <c r="EI69">
        <v>0</v>
      </c>
      <c r="EJ69">
        <v>0</v>
      </c>
      <c r="EK69">
        <v>0</v>
      </c>
      <c r="EL69">
        <v>0</v>
      </c>
      <c r="EM69">
        <v>0</v>
      </c>
      <c r="EN69">
        <v>0</v>
      </c>
      <c r="EO69">
        <v>0</v>
      </c>
      <c r="EP69">
        <v>0</v>
      </c>
      <c r="EQ69">
        <v>0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0</v>
      </c>
      <c r="EX69">
        <v>0</v>
      </c>
      <c r="EY69">
        <v>0</v>
      </c>
      <c r="EZ69">
        <v>0</v>
      </c>
      <c r="FA69">
        <v>0</v>
      </c>
      <c r="FB69">
        <v>0</v>
      </c>
      <c r="FC69">
        <v>0</v>
      </c>
      <c r="FD69">
        <v>0</v>
      </c>
      <c r="FE69">
        <v>0</v>
      </c>
      <c r="FF69">
        <v>0</v>
      </c>
      <c r="FG69">
        <v>0</v>
      </c>
      <c r="FH69">
        <v>0</v>
      </c>
      <c r="FI69">
        <v>0</v>
      </c>
      <c r="FJ69">
        <v>0</v>
      </c>
      <c r="FK69">
        <v>0</v>
      </c>
      <c r="FL69">
        <v>0</v>
      </c>
      <c r="FM69">
        <v>0</v>
      </c>
      <c r="FN69">
        <v>0</v>
      </c>
      <c r="FO69">
        <v>0</v>
      </c>
      <c r="FP69">
        <v>0</v>
      </c>
      <c r="FQ69">
        <v>0</v>
      </c>
      <c r="FR69">
        <v>0</v>
      </c>
      <c r="FT69" s="44"/>
    </row>
    <row r="70" spans="1:176" x14ac:dyDescent="0.2">
      <c r="A70" t="s">
        <v>191</v>
      </c>
      <c r="B70" t="s">
        <v>204</v>
      </c>
      <c r="C70" s="70">
        <v>41834</v>
      </c>
      <c r="D70">
        <v>0</v>
      </c>
      <c r="E70" s="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  <c r="DG70">
        <v>0</v>
      </c>
      <c r="DH70">
        <v>0</v>
      </c>
      <c r="DI70">
        <v>0</v>
      </c>
      <c r="DJ70">
        <v>0</v>
      </c>
      <c r="DK70">
        <v>0</v>
      </c>
      <c r="DL70">
        <v>0</v>
      </c>
      <c r="DM70">
        <v>0</v>
      </c>
      <c r="DN70">
        <v>0</v>
      </c>
      <c r="DO70">
        <v>0</v>
      </c>
      <c r="DP70">
        <v>0</v>
      </c>
      <c r="DQ70">
        <v>0</v>
      </c>
      <c r="DR70">
        <v>0</v>
      </c>
      <c r="DS70">
        <v>0</v>
      </c>
      <c r="DT70">
        <v>0</v>
      </c>
      <c r="DU70">
        <v>0</v>
      </c>
      <c r="DV70">
        <v>0</v>
      </c>
      <c r="DW70">
        <v>0</v>
      </c>
      <c r="DX70">
        <v>0</v>
      </c>
      <c r="DY70">
        <v>0</v>
      </c>
      <c r="DZ70">
        <v>0</v>
      </c>
      <c r="EA70">
        <v>0</v>
      </c>
      <c r="EB70">
        <v>0</v>
      </c>
      <c r="EC70">
        <v>0</v>
      </c>
      <c r="ED70">
        <v>0</v>
      </c>
      <c r="EE70">
        <v>0</v>
      </c>
      <c r="EF70">
        <v>0</v>
      </c>
      <c r="EG70">
        <v>0</v>
      </c>
      <c r="EH70">
        <v>0</v>
      </c>
      <c r="EI70">
        <v>0</v>
      </c>
      <c r="EJ70">
        <v>0</v>
      </c>
      <c r="EK70">
        <v>0</v>
      </c>
      <c r="EL70">
        <v>0</v>
      </c>
      <c r="EM70">
        <v>0</v>
      </c>
      <c r="EN70">
        <v>0</v>
      </c>
      <c r="EO70">
        <v>0</v>
      </c>
      <c r="EP70">
        <v>0</v>
      </c>
      <c r="EQ70">
        <v>0</v>
      </c>
      <c r="ER70">
        <v>0</v>
      </c>
      <c r="ES70">
        <v>0</v>
      </c>
      <c r="ET70">
        <v>0</v>
      </c>
      <c r="EU70">
        <v>0</v>
      </c>
      <c r="EV70">
        <v>0</v>
      </c>
      <c r="EW70">
        <v>0</v>
      </c>
      <c r="EX70">
        <v>0</v>
      </c>
      <c r="EY70">
        <v>0</v>
      </c>
      <c r="EZ70">
        <v>0</v>
      </c>
      <c r="FA70">
        <v>0</v>
      </c>
      <c r="FB70">
        <v>0</v>
      </c>
      <c r="FC70">
        <v>0</v>
      </c>
      <c r="FD70">
        <v>0</v>
      </c>
      <c r="FE70">
        <v>0</v>
      </c>
      <c r="FF70">
        <v>0</v>
      </c>
      <c r="FG70">
        <v>0</v>
      </c>
      <c r="FH70">
        <v>0</v>
      </c>
      <c r="FI70">
        <v>0</v>
      </c>
      <c r="FJ70">
        <v>0</v>
      </c>
      <c r="FK70">
        <v>0</v>
      </c>
      <c r="FL70">
        <v>0</v>
      </c>
      <c r="FM70">
        <v>0</v>
      </c>
      <c r="FN70">
        <v>0</v>
      </c>
      <c r="FO70">
        <v>0</v>
      </c>
      <c r="FP70">
        <v>0</v>
      </c>
      <c r="FQ70">
        <v>0</v>
      </c>
      <c r="FR70">
        <v>0</v>
      </c>
      <c r="FT70" s="44"/>
    </row>
    <row r="71" spans="1:176" x14ac:dyDescent="0.2">
      <c r="A71" t="s">
        <v>191</v>
      </c>
      <c r="B71" t="s">
        <v>204</v>
      </c>
      <c r="C71" s="70">
        <v>41848</v>
      </c>
      <c r="D71">
        <v>0</v>
      </c>
      <c r="E71" s="70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  <c r="DG71">
        <v>0</v>
      </c>
      <c r="DH71">
        <v>0</v>
      </c>
      <c r="DI71">
        <v>0</v>
      </c>
      <c r="DJ71">
        <v>0</v>
      </c>
      <c r="DK71">
        <v>0</v>
      </c>
      <c r="DL71">
        <v>0</v>
      </c>
      <c r="DM71">
        <v>0</v>
      </c>
      <c r="DN71">
        <v>0</v>
      </c>
      <c r="DO71">
        <v>0</v>
      </c>
      <c r="DP71">
        <v>0</v>
      </c>
      <c r="DQ71">
        <v>0</v>
      </c>
      <c r="DR71">
        <v>0</v>
      </c>
      <c r="DS71">
        <v>0</v>
      </c>
      <c r="DT71">
        <v>0</v>
      </c>
      <c r="DU71">
        <v>0</v>
      </c>
      <c r="DV71">
        <v>0</v>
      </c>
      <c r="DW71">
        <v>0</v>
      </c>
      <c r="DX71">
        <v>0</v>
      </c>
      <c r="DY71">
        <v>0</v>
      </c>
      <c r="DZ71">
        <v>0</v>
      </c>
      <c r="EA71">
        <v>0</v>
      </c>
      <c r="EB71">
        <v>0</v>
      </c>
      <c r="EC71">
        <v>0</v>
      </c>
      <c r="ED71">
        <v>0</v>
      </c>
      <c r="EE71">
        <v>0</v>
      </c>
      <c r="EF71">
        <v>0</v>
      </c>
      <c r="EG71">
        <v>0</v>
      </c>
      <c r="EH71">
        <v>0</v>
      </c>
      <c r="EI71">
        <v>0</v>
      </c>
      <c r="EJ71">
        <v>0</v>
      </c>
      <c r="EK71">
        <v>0</v>
      </c>
      <c r="EL71">
        <v>0</v>
      </c>
      <c r="EM71">
        <v>0</v>
      </c>
      <c r="EN71">
        <v>0</v>
      </c>
      <c r="EO71">
        <v>0</v>
      </c>
      <c r="EP71">
        <v>0</v>
      </c>
      <c r="EQ71">
        <v>0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0</v>
      </c>
      <c r="EX71">
        <v>0</v>
      </c>
      <c r="EY71">
        <v>0</v>
      </c>
      <c r="EZ71">
        <v>0</v>
      </c>
      <c r="FA71">
        <v>0</v>
      </c>
      <c r="FB71">
        <v>0</v>
      </c>
      <c r="FC71">
        <v>0</v>
      </c>
      <c r="FD71">
        <v>0</v>
      </c>
      <c r="FE71">
        <v>0</v>
      </c>
      <c r="FF71">
        <v>0</v>
      </c>
      <c r="FG71">
        <v>0</v>
      </c>
      <c r="FH71">
        <v>0</v>
      </c>
      <c r="FI71">
        <v>0</v>
      </c>
      <c r="FJ71">
        <v>0</v>
      </c>
      <c r="FK71">
        <v>0</v>
      </c>
      <c r="FL71">
        <v>0</v>
      </c>
      <c r="FM71">
        <v>0</v>
      </c>
      <c r="FN71">
        <v>0</v>
      </c>
      <c r="FO71">
        <v>0</v>
      </c>
      <c r="FP71">
        <v>0</v>
      </c>
      <c r="FQ71">
        <v>0</v>
      </c>
      <c r="FR71">
        <v>0</v>
      </c>
      <c r="FT71" s="44"/>
    </row>
    <row r="72" spans="1:176" x14ac:dyDescent="0.2">
      <c r="A72" t="s">
        <v>191</v>
      </c>
      <c r="B72" t="s">
        <v>204</v>
      </c>
      <c r="C72" s="70">
        <v>41849</v>
      </c>
      <c r="D72">
        <v>0</v>
      </c>
      <c r="E72" s="70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  <c r="DG72">
        <v>0</v>
      </c>
      <c r="DH72">
        <v>0</v>
      </c>
      <c r="DI72">
        <v>0</v>
      </c>
      <c r="DJ72">
        <v>0</v>
      </c>
      <c r="DK72">
        <v>0</v>
      </c>
      <c r="DL72">
        <v>0</v>
      </c>
      <c r="DM72">
        <v>0</v>
      </c>
      <c r="DN72">
        <v>0</v>
      </c>
      <c r="DO72">
        <v>0</v>
      </c>
      <c r="DP72">
        <v>0</v>
      </c>
      <c r="DQ72">
        <v>0</v>
      </c>
      <c r="DR72">
        <v>0</v>
      </c>
      <c r="DS72">
        <v>0</v>
      </c>
      <c r="DT72">
        <v>0</v>
      </c>
      <c r="DU72">
        <v>0</v>
      </c>
      <c r="DV72">
        <v>0</v>
      </c>
      <c r="DW72">
        <v>0</v>
      </c>
      <c r="DX72">
        <v>0</v>
      </c>
      <c r="DY72">
        <v>0</v>
      </c>
      <c r="DZ72">
        <v>0</v>
      </c>
      <c r="EA72">
        <v>0</v>
      </c>
      <c r="EB72">
        <v>0</v>
      </c>
      <c r="EC72">
        <v>0</v>
      </c>
      <c r="ED72">
        <v>0</v>
      </c>
      <c r="EE72">
        <v>0</v>
      </c>
      <c r="EF72">
        <v>0</v>
      </c>
      <c r="EG72">
        <v>0</v>
      </c>
      <c r="EH72">
        <v>0</v>
      </c>
      <c r="EI72">
        <v>0</v>
      </c>
      <c r="EJ72">
        <v>0</v>
      </c>
      <c r="EK72">
        <v>0</v>
      </c>
      <c r="EL72">
        <v>0</v>
      </c>
      <c r="EM72">
        <v>0</v>
      </c>
      <c r="EN72">
        <v>0</v>
      </c>
      <c r="EO72">
        <v>0</v>
      </c>
      <c r="EP72">
        <v>0</v>
      </c>
      <c r="EQ72">
        <v>0</v>
      </c>
      <c r="ER72">
        <v>0</v>
      </c>
      <c r="ES72">
        <v>0</v>
      </c>
      <c r="ET72">
        <v>0</v>
      </c>
      <c r="EU72">
        <v>0</v>
      </c>
      <c r="EV72">
        <v>0</v>
      </c>
      <c r="EW72">
        <v>0</v>
      </c>
      <c r="EX72">
        <v>0</v>
      </c>
      <c r="EY72">
        <v>0</v>
      </c>
      <c r="EZ72">
        <v>0</v>
      </c>
      <c r="FA72">
        <v>0</v>
      </c>
      <c r="FB72">
        <v>0</v>
      </c>
      <c r="FC72">
        <v>0</v>
      </c>
      <c r="FD72">
        <v>0</v>
      </c>
      <c r="FE72">
        <v>0</v>
      </c>
      <c r="FF72">
        <v>0</v>
      </c>
      <c r="FG72">
        <v>0</v>
      </c>
      <c r="FH72">
        <v>0</v>
      </c>
      <c r="FI72">
        <v>0</v>
      </c>
      <c r="FJ72">
        <v>0</v>
      </c>
      <c r="FK72">
        <v>0</v>
      </c>
      <c r="FL72">
        <v>0</v>
      </c>
      <c r="FM72">
        <v>0</v>
      </c>
      <c r="FN72">
        <v>0</v>
      </c>
      <c r="FO72">
        <v>0</v>
      </c>
      <c r="FP72">
        <v>0</v>
      </c>
      <c r="FQ72">
        <v>0</v>
      </c>
      <c r="FR72">
        <v>0</v>
      </c>
      <c r="FT72" s="44"/>
    </row>
    <row r="73" spans="1:176" x14ac:dyDescent="0.2">
      <c r="A73" t="s">
        <v>191</v>
      </c>
      <c r="B73" t="s">
        <v>204</v>
      </c>
      <c r="C73" s="70">
        <v>41850</v>
      </c>
      <c r="D73">
        <v>0</v>
      </c>
      <c r="E73" s="70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  <c r="DG73">
        <v>0</v>
      </c>
      <c r="DH73">
        <v>0</v>
      </c>
      <c r="DI73">
        <v>0</v>
      </c>
      <c r="DJ73">
        <v>0</v>
      </c>
      <c r="DK73">
        <v>0</v>
      </c>
      <c r="DL73">
        <v>0</v>
      </c>
      <c r="DM73">
        <v>0</v>
      </c>
      <c r="DN73">
        <v>0</v>
      </c>
      <c r="DO73">
        <v>0</v>
      </c>
      <c r="DP73">
        <v>0</v>
      </c>
      <c r="DQ73">
        <v>0</v>
      </c>
      <c r="DR73">
        <v>0</v>
      </c>
      <c r="DS73">
        <v>0</v>
      </c>
      <c r="DT73">
        <v>0</v>
      </c>
      <c r="DU73">
        <v>0</v>
      </c>
      <c r="DV73">
        <v>0</v>
      </c>
      <c r="DW73">
        <v>0</v>
      </c>
      <c r="DX73">
        <v>0</v>
      </c>
      <c r="DY73">
        <v>0</v>
      </c>
      <c r="DZ73">
        <v>0</v>
      </c>
      <c r="EA73">
        <v>0</v>
      </c>
      <c r="EB73">
        <v>0</v>
      </c>
      <c r="EC73">
        <v>0</v>
      </c>
      <c r="ED73">
        <v>0</v>
      </c>
      <c r="EE73">
        <v>0</v>
      </c>
      <c r="EF73">
        <v>0</v>
      </c>
      <c r="EG73">
        <v>0</v>
      </c>
      <c r="EH73">
        <v>0</v>
      </c>
      <c r="EI73">
        <v>0</v>
      </c>
      <c r="EJ73">
        <v>0</v>
      </c>
      <c r="EK73">
        <v>0</v>
      </c>
      <c r="EL73">
        <v>0</v>
      </c>
      <c r="EM73">
        <v>0</v>
      </c>
      <c r="EN73">
        <v>0</v>
      </c>
      <c r="EO73">
        <v>0</v>
      </c>
      <c r="EP73">
        <v>0</v>
      </c>
      <c r="EQ73">
        <v>0</v>
      </c>
      <c r="ER73">
        <v>0</v>
      </c>
      <c r="ES73">
        <v>0</v>
      </c>
      <c r="ET73">
        <v>0</v>
      </c>
      <c r="EU73">
        <v>0</v>
      </c>
      <c r="EV73">
        <v>0</v>
      </c>
      <c r="EW73">
        <v>0</v>
      </c>
      <c r="EX73">
        <v>0</v>
      </c>
      <c r="EY73">
        <v>0</v>
      </c>
      <c r="EZ73">
        <v>0</v>
      </c>
      <c r="FA73">
        <v>0</v>
      </c>
      <c r="FB73">
        <v>0</v>
      </c>
      <c r="FC73">
        <v>0</v>
      </c>
      <c r="FD73">
        <v>0</v>
      </c>
      <c r="FE73">
        <v>0</v>
      </c>
      <c r="FF73">
        <v>0</v>
      </c>
      <c r="FG73">
        <v>0</v>
      </c>
      <c r="FH73">
        <v>0</v>
      </c>
      <c r="FI73">
        <v>0</v>
      </c>
      <c r="FJ73">
        <v>0</v>
      </c>
      <c r="FK73">
        <v>0</v>
      </c>
      <c r="FL73">
        <v>0</v>
      </c>
      <c r="FM73">
        <v>0</v>
      </c>
      <c r="FN73">
        <v>0</v>
      </c>
      <c r="FO73">
        <v>0</v>
      </c>
      <c r="FP73">
        <v>0</v>
      </c>
      <c r="FQ73">
        <v>0</v>
      </c>
      <c r="FR73">
        <v>0</v>
      </c>
      <c r="FT73" s="44"/>
    </row>
    <row r="74" spans="1:176" x14ac:dyDescent="0.2">
      <c r="A74" t="s">
        <v>191</v>
      </c>
      <c r="B74" t="s">
        <v>204</v>
      </c>
      <c r="C74" s="70">
        <v>41851</v>
      </c>
      <c r="D74">
        <v>0</v>
      </c>
      <c r="E74" s="70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  <c r="DG74">
        <v>0</v>
      </c>
      <c r="DH74">
        <v>0</v>
      </c>
      <c r="DI74">
        <v>0</v>
      </c>
      <c r="DJ74">
        <v>0</v>
      </c>
      <c r="DK74">
        <v>0</v>
      </c>
      <c r="DL74">
        <v>0</v>
      </c>
      <c r="DM74">
        <v>0</v>
      </c>
      <c r="DN74">
        <v>0</v>
      </c>
      <c r="DO74">
        <v>0</v>
      </c>
      <c r="DP74">
        <v>0</v>
      </c>
      <c r="DQ74">
        <v>0</v>
      </c>
      <c r="DR74">
        <v>0</v>
      </c>
      <c r="DS74">
        <v>0</v>
      </c>
      <c r="DT74">
        <v>0</v>
      </c>
      <c r="DU74">
        <v>0</v>
      </c>
      <c r="DV74">
        <v>0</v>
      </c>
      <c r="DW74">
        <v>0</v>
      </c>
      <c r="DX74">
        <v>0</v>
      </c>
      <c r="DY74">
        <v>0</v>
      </c>
      <c r="DZ74">
        <v>0</v>
      </c>
      <c r="EA74">
        <v>0</v>
      </c>
      <c r="EB74">
        <v>0</v>
      </c>
      <c r="EC74">
        <v>0</v>
      </c>
      <c r="ED74">
        <v>0</v>
      </c>
      <c r="EE74">
        <v>0</v>
      </c>
      <c r="EF74">
        <v>0</v>
      </c>
      <c r="EG74">
        <v>0</v>
      </c>
      <c r="EH74">
        <v>0</v>
      </c>
      <c r="EI74">
        <v>0</v>
      </c>
      <c r="EJ74">
        <v>0</v>
      </c>
      <c r="EK74">
        <v>0</v>
      </c>
      <c r="EL74">
        <v>0</v>
      </c>
      <c r="EM74">
        <v>0</v>
      </c>
      <c r="EN74">
        <v>0</v>
      </c>
      <c r="EO74">
        <v>0</v>
      </c>
      <c r="EP74">
        <v>0</v>
      </c>
      <c r="EQ74">
        <v>0</v>
      </c>
      <c r="ER74">
        <v>0</v>
      </c>
      <c r="ES74">
        <v>0</v>
      </c>
      <c r="ET74">
        <v>0</v>
      </c>
      <c r="EU74">
        <v>0</v>
      </c>
      <c r="EV74">
        <v>0</v>
      </c>
      <c r="EW74">
        <v>0</v>
      </c>
      <c r="EX74">
        <v>0</v>
      </c>
      <c r="EY74">
        <v>0</v>
      </c>
      <c r="EZ74">
        <v>0</v>
      </c>
      <c r="FA74">
        <v>0</v>
      </c>
      <c r="FB74">
        <v>0</v>
      </c>
      <c r="FC74">
        <v>0</v>
      </c>
      <c r="FD74">
        <v>0</v>
      </c>
      <c r="FE74">
        <v>0</v>
      </c>
      <c r="FF74">
        <v>0</v>
      </c>
      <c r="FG74">
        <v>0</v>
      </c>
      <c r="FH74">
        <v>0</v>
      </c>
      <c r="FI74">
        <v>0</v>
      </c>
      <c r="FJ74">
        <v>0</v>
      </c>
      <c r="FK74">
        <v>0</v>
      </c>
      <c r="FL74">
        <v>0</v>
      </c>
      <c r="FM74">
        <v>0</v>
      </c>
      <c r="FN74">
        <v>0</v>
      </c>
      <c r="FO74">
        <v>0</v>
      </c>
      <c r="FP74">
        <v>0</v>
      </c>
      <c r="FQ74">
        <v>0</v>
      </c>
      <c r="FR74">
        <v>0</v>
      </c>
      <c r="FT74" s="44"/>
    </row>
    <row r="75" spans="1:176" x14ac:dyDescent="0.2">
      <c r="A75" t="s">
        <v>191</v>
      </c>
      <c r="B75" t="s">
        <v>204</v>
      </c>
      <c r="C75" s="70">
        <v>41852</v>
      </c>
      <c r="D75">
        <v>0</v>
      </c>
      <c r="E75" s="70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  <c r="DG75">
        <v>0</v>
      </c>
      <c r="DH75">
        <v>0</v>
      </c>
      <c r="DI75">
        <v>0</v>
      </c>
      <c r="DJ75">
        <v>0</v>
      </c>
      <c r="DK75">
        <v>0</v>
      </c>
      <c r="DL75">
        <v>0</v>
      </c>
      <c r="DM75">
        <v>0</v>
      </c>
      <c r="DN75">
        <v>0</v>
      </c>
      <c r="DO75">
        <v>0</v>
      </c>
      <c r="DP75">
        <v>0</v>
      </c>
      <c r="DQ75">
        <v>0</v>
      </c>
      <c r="DR75">
        <v>0</v>
      </c>
      <c r="DS75">
        <v>0</v>
      </c>
      <c r="DT75">
        <v>0</v>
      </c>
      <c r="DU75">
        <v>0</v>
      </c>
      <c r="DV75">
        <v>0</v>
      </c>
      <c r="DW75">
        <v>0</v>
      </c>
      <c r="DX75">
        <v>0</v>
      </c>
      <c r="DY75">
        <v>0</v>
      </c>
      <c r="DZ75">
        <v>0</v>
      </c>
      <c r="EA75">
        <v>0</v>
      </c>
      <c r="EB75">
        <v>0</v>
      </c>
      <c r="EC75">
        <v>0</v>
      </c>
      <c r="ED75">
        <v>0</v>
      </c>
      <c r="EE75">
        <v>0</v>
      </c>
      <c r="EF75">
        <v>0</v>
      </c>
      <c r="EG75">
        <v>0</v>
      </c>
      <c r="EH75">
        <v>0</v>
      </c>
      <c r="EI75">
        <v>0</v>
      </c>
      <c r="EJ75">
        <v>0</v>
      </c>
      <c r="EK75">
        <v>0</v>
      </c>
      <c r="EL75">
        <v>0</v>
      </c>
      <c r="EM75">
        <v>0</v>
      </c>
      <c r="EN75">
        <v>0</v>
      </c>
      <c r="EO75">
        <v>0</v>
      </c>
      <c r="EP75">
        <v>0</v>
      </c>
      <c r="EQ75">
        <v>0</v>
      </c>
      <c r="ER75">
        <v>0</v>
      </c>
      <c r="ES75">
        <v>0</v>
      </c>
      <c r="ET75">
        <v>0</v>
      </c>
      <c r="EU75">
        <v>0</v>
      </c>
      <c r="EV75">
        <v>0</v>
      </c>
      <c r="EW75">
        <v>0</v>
      </c>
      <c r="EX75">
        <v>0</v>
      </c>
      <c r="EY75">
        <v>0</v>
      </c>
      <c r="EZ75">
        <v>0</v>
      </c>
      <c r="FA75">
        <v>0</v>
      </c>
      <c r="FB75">
        <v>0</v>
      </c>
      <c r="FC75">
        <v>0</v>
      </c>
      <c r="FD75">
        <v>0</v>
      </c>
      <c r="FE75">
        <v>0</v>
      </c>
      <c r="FF75">
        <v>0</v>
      </c>
      <c r="FG75">
        <v>0</v>
      </c>
      <c r="FH75">
        <v>0</v>
      </c>
      <c r="FI75">
        <v>0</v>
      </c>
      <c r="FJ75">
        <v>0</v>
      </c>
      <c r="FK75">
        <v>0</v>
      </c>
      <c r="FL75">
        <v>0</v>
      </c>
      <c r="FM75">
        <v>0</v>
      </c>
      <c r="FN75">
        <v>0</v>
      </c>
      <c r="FO75">
        <v>0</v>
      </c>
      <c r="FP75">
        <v>0</v>
      </c>
      <c r="FQ75">
        <v>0</v>
      </c>
      <c r="FR75">
        <v>0</v>
      </c>
      <c r="FT75" s="44"/>
    </row>
    <row r="76" spans="1:176" x14ac:dyDescent="0.2">
      <c r="A76" t="s">
        <v>191</v>
      </c>
      <c r="B76" t="s">
        <v>204</v>
      </c>
      <c r="C76" s="70">
        <v>41894</v>
      </c>
      <c r="D76">
        <v>0</v>
      </c>
      <c r="E76" s="70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  <c r="DG76">
        <v>0</v>
      </c>
      <c r="DH76">
        <v>0</v>
      </c>
      <c r="DI76">
        <v>0</v>
      </c>
      <c r="DJ76">
        <v>0</v>
      </c>
      <c r="DK76">
        <v>0</v>
      </c>
      <c r="DL76">
        <v>0</v>
      </c>
      <c r="DM76">
        <v>0</v>
      </c>
      <c r="DN76">
        <v>0</v>
      </c>
      <c r="DO76">
        <v>0</v>
      </c>
      <c r="DP76">
        <v>0</v>
      </c>
      <c r="DQ76">
        <v>0</v>
      </c>
      <c r="DR76">
        <v>0</v>
      </c>
      <c r="DS76">
        <v>0</v>
      </c>
      <c r="DT76">
        <v>0</v>
      </c>
      <c r="DU76">
        <v>0</v>
      </c>
      <c r="DV76">
        <v>0</v>
      </c>
      <c r="DW76">
        <v>0</v>
      </c>
      <c r="DX76">
        <v>0</v>
      </c>
      <c r="DY76">
        <v>0</v>
      </c>
      <c r="DZ76">
        <v>0</v>
      </c>
      <c r="EA76">
        <v>0</v>
      </c>
      <c r="EB76">
        <v>0</v>
      </c>
      <c r="EC76">
        <v>0</v>
      </c>
      <c r="ED76">
        <v>0</v>
      </c>
      <c r="EE76">
        <v>0</v>
      </c>
      <c r="EF76">
        <v>0</v>
      </c>
      <c r="EG76">
        <v>0</v>
      </c>
      <c r="EH76">
        <v>0</v>
      </c>
      <c r="EI76">
        <v>0</v>
      </c>
      <c r="EJ76">
        <v>0</v>
      </c>
      <c r="EK76">
        <v>0</v>
      </c>
      <c r="EL76">
        <v>0</v>
      </c>
      <c r="EM76">
        <v>0</v>
      </c>
      <c r="EN76">
        <v>0</v>
      </c>
      <c r="EO76">
        <v>0</v>
      </c>
      <c r="EP76">
        <v>0</v>
      </c>
      <c r="EQ76">
        <v>0</v>
      </c>
      <c r="ER76">
        <v>0</v>
      </c>
      <c r="ES76">
        <v>0</v>
      </c>
      <c r="ET76">
        <v>0</v>
      </c>
      <c r="EU76">
        <v>0</v>
      </c>
      <c r="EV76">
        <v>0</v>
      </c>
      <c r="EW76">
        <v>0</v>
      </c>
      <c r="EX76">
        <v>0</v>
      </c>
      <c r="EY76">
        <v>0</v>
      </c>
      <c r="EZ76">
        <v>0</v>
      </c>
      <c r="FA76">
        <v>0</v>
      </c>
      <c r="FB76">
        <v>0</v>
      </c>
      <c r="FC76">
        <v>0</v>
      </c>
      <c r="FD76">
        <v>0</v>
      </c>
      <c r="FE76">
        <v>0</v>
      </c>
      <c r="FF76">
        <v>0</v>
      </c>
      <c r="FG76">
        <v>0</v>
      </c>
      <c r="FH76">
        <v>0</v>
      </c>
      <c r="FI76">
        <v>0</v>
      </c>
      <c r="FJ76">
        <v>0</v>
      </c>
      <c r="FK76">
        <v>0</v>
      </c>
      <c r="FL76">
        <v>0</v>
      </c>
      <c r="FM76">
        <v>0</v>
      </c>
      <c r="FN76">
        <v>0</v>
      </c>
      <c r="FO76">
        <v>0</v>
      </c>
      <c r="FP76">
        <v>0</v>
      </c>
      <c r="FQ76">
        <v>0</v>
      </c>
      <c r="FR76">
        <v>0</v>
      </c>
      <c r="FT76" s="44"/>
    </row>
    <row r="77" spans="1:176" x14ac:dyDescent="0.2">
      <c r="A77" t="s">
        <v>191</v>
      </c>
      <c r="B77" t="s">
        <v>204</v>
      </c>
      <c r="C77" s="70">
        <v>41897</v>
      </c>
      <c r="D77">
        <v>0</v>
      </c>
      <c r="E77" s="70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  <c r="EM77">
        <v>0</v>
      </c>
      <c r="EN77">
        <v>0</v>
      </c>
      <c r="EO77">
        <v>0</v>
      </c>
      <c r="EP77">
        <v>0</v>
      </c>
      <c r="EQ77">
        <v>0</v>
      </c>
      <c r="ER77">
        <v>0</v>
      </c>
      <c r="ES77">
        <v>0</v>
      </c>
      <c r="ET77">
        <v>0</v>
      </c>
      <c r="EU77">
        <v>0</v>
      </c>
      <c r="EV77">
        <v>0</v>
      </c>
      <c r="EW77">
        <v>0</v>
      </c>
      <c r="EX77">
        <v>0</v>
      </c>
      <c r="EY77">
        <v>0</v>
      </c>
      <c r="EZ77">
        <v>0</v>
      </c>
      <c r="FA77">
        <v>0</v>
      </c>
      <c r="FB77">
        <v>0</v>
      </c>
      <c r="FC77">
        <v>0</v>
      </c>
      <c r="FD77">
        <v>0</v>
      </c>
      <c r="FE77">
        <v>0</v>
      </c>
      <c r="FF77">
        <v>0</v>
      </c>
      <c r="FG77">
        <v>0</v>
      </c>
      <c r="FH77">
        <v>0</v>
      </c>
      <c r="FI77">
        <v>0</v>
      </c>
      <c r="FJ77">
        <v>0</v>
      </c>
      <c r="FK77">
        <v>0</v>
      </c>
      <c r="FL77">
        <v>0</v>
      </c>
      <c r="FM77">
        <v>0</v>
      </c>
      <c r="FN77">
        <v>0</v>
      </c>
      <c r="FO77">
        <v>0</v>
      </c>
      <c r="FP77">
        <v>0</v>
      </c>
      <c r="FQ77">
        <v>0</v>
      </c>
      <c r="FR77">
        <v>0</v>
      </c>
      <c r="FT77" s="44"/>
    </row>
    <row r="78" spans="1:176" x14ac:dyDescent="0.2">
      <c r="A78" t="s">
        <v>191</v>
      </c>
      <c r="B78" t="s">
        <v>204</v>
      </c>
      <c r="C78" s="70">
        <v>41898</v>
      </c>
      <c r="D78">
        <v>0</v>
      </c>
      <c r="E78" s="70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  <c r="DG78">
        <v>0</v>
      </c>
      <c r="DH78">
        <v>0</v>
      </c>
      <c r="DI78">
        <v>0</v>
      </c>
      <c r="DJ78">
        <v>0</v>
      </c>
      <c r="DK78">
        <v>0</v>
      </c>
      <c r="DL78">
        <v>0</v>
      </c>
      <c r="DM78">
        <v>0</v>
      </c>
      <c r="DN78">
        <v>0</v>
      </c>
      <c r="DO78">
        <v>0</v>
      </c>
      <c r="DP78">
        <v>0</v>
      </c>
      <c r="DQ78">
        <v>0</v>
      </c>
      <c r="DR78">
        <v>0</v>
      </c>
      <c r="DS78">
        <v>0</v>
      </c>
      <c r="DT78">
        <v>0</v>
      </c>
      <c r="DU78">
        <v>0</v>
      </c>
      <c r="DV78">
        <v>0</v>
      </c>
      <c r="DW78">
        <v>0</v>
      </c>
      <c r="DX78">
        <v>0</v>
      </c>
      <c r="DY78">
        <v>0</v>
      </c>
      <c r="DZ78">
        <v>0</v>
      </c>
      <c r="EA78">
        <v>0</v>
      </c>
      <c r="EB78">
        <v>0</v>
      </c>
      <c r="EC78">
        <v>0</v>
      </c>
      <c r="ED78">
        <v>0</v>
      </c>
      <c r="EE78">
        <v>0</v>
      </c>
      <c r="EF78">
        <v>0</v>
      </c>
      <c r="EG78">
        <v>0</v>
      </c>
      <c r="EH78">
        <v>0</v>
      </c>
      <c r="EI78">
        <v>0</v>
      </c>
      <c r="EJ78">
        <v>0</v>
      </c>
      <c r="EK78">
        <v>0</v>
      </c>
      <c r="EL78">
        <v>0</v>
      </c>
      <c r="EM78">
        <v>0</v>
      </c>
      <c r="EN78">
        <v>0</v>
      </c>
      <c r="EO78">
        <v>0</v>
      </c>
      <c r="EP78">
        <v>0</v>
      </c>
      <c r="EQ78">
        <v>0</v>
      </c>
      <c r="ER78">
        <v>0</v>
      </c>
      <c r="ES78">
        <v>0</v>
      </c>
      <c r="ET78">
        <v>0</v>
      </c>
      <c r="EU78">
        <v>0</v>
      </c>
      <c r="EV78">
        <v>0</v>
      </c>
      <c r="EW78">
        <v>0</v>
      </c>
      <c r="EX78">
        <v>0</v>
      </c>
      <c r="EY78">
        <v>0</v>
      </c>
      <c r="EZ78">
        <v>0</v>
      </c>
      <c r="FA78">
        <v>0</v>
      </c>
      <c r="FB78">
        <v>0</v>
      </c>
      <c r="FC78">
        <v>0</v>
      </c>
      <c r="FD78">
        <v>0</v>
      </c>
      <c r="FE78">
        <v>0</v>
      </c>
      <c r="FF78">
        <v>0</v>
      </c>
      <c r="FG78">
        <v>0</v>
      </c>
      <c r="FH78">
        <v>0</v>
      </c>
      <c r="FI78">
        <v>0</v>
      </c>
      <c r="FJ78">
        <v>0</v>
      </c>
      <c r="FK78">
        <v>0</v>
      </c>
      <c r="FL78">
        <v>0</v>
      </c>
      <c r="FM78">
        <v>0</v>
      </c>
      <c r="FN78">
        <v>0</v>
      </c>
      <c r="FO78">
        <v>0</v>
      </c>
      <c r="FP78">
        <v>0</v>
      </c>
      <c r="FQ78">
        <v>0</v>
      </c>
      <c r="FR78">
        <v>0</v>
      </c>
      <c r="FT78" s="44"/>
    </row>
    <row r="79" spans="1:176" x14ac:dyDescent="0.2">
      <c r="A79" t="s">
        <v>191</v>
      </c>
      <c r="B79" t="s">
        <v>204</v>
      </c>
      <c r="C79" s="70" t="s">
        <v>2</v>
      </c>
      <c r="D79">
        <v>0</v>
      </c>
      <c r="E79" s="70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0</v>
      </c>
      <c r="DU79">
        <v>0</v>
      </c>
      <c r="DV79">
        <v>0</v>
      </c>
      <c r="DW79">
        <v>0</v>
      </c>
      <c r="DX79">
        <v>0</v>
      </c>
      <c r="DY79">
        <v>0</v>
      </c>
      <c r="DZ79">
        <v>0</v>
      </c>
      <c r="EA79">
        <v>0</v>
      </c>
      <c r="EB79">
        <v>0</v>
      </c>
      <c r="EC79">
        <v>0</v>
      </c>
      <c r="ED79">
        <v>0</v>
      </c>
      <c r="EE79">
        <v>0</v>
      </c>
      <c r="EF79">
        <v>0</v>
      </c>
      <c r="EG79">
        <v>0</v>
      </c>
      <c r="EH79">
        <v>0</v>
      </c>
      <c r="EI79">
        <v>0</v>
      </c>
      <c r="EJ79">
        <v>0</v>
      </c>
      <c r="EK79">
        <v>0</v>
      </c>
      <c r="EL79">
        <v>0</v>
      </c>
      <c r="EM79">
        <v>0</v>
      </c>
      <c r="EN79">
        <v>0</v>
      </c>
      <c r="EO79">
        <v>0</v>
      </c>
      <c r="EP79">
        <v>0</v>
      </c>
      <c r="EQ79">
        <v>0</v>
      </c>
      <c r="ER79">
        <v>0</v>
      </c>
      <c r="ES79">
        <v>0</v>
      </c>
      <c r="ET79">
        <v>0</v>
      </c>
      <c r="EU79">
        <v>0</v>
      </c>
      <c r="EV79">
        <v>0</v>
      </c>
      <c r="EW79">
        <v>0</v>
      </c>
      <c r="EX79">
        <v>0</v>
      </c>
      <c r="EY79">
        <v>0</v>
      </c>
      <c r="EZ79">
        <v>0</v>
      </c>
      <c r="FA79">
        <v>0</v>
      </c>
      <c r="FB79">
        <v>0</v>
      </c>
      <c r="FC79">
        <v>0</v>
      </c>
      <c r="FD79">
        <v>0</v>
      </c>
      <c r="FE79">
        <v>0</v>
      </c>
      <c r="FF79">
        <v>0</v>
      </c>
      <c r="FG79">
        <v>0</v>
      </c>
      <c r="FH79">
        <v>0</v>
      </c>
      <c r="FI79">
        <v>0</v>
      </c>
      <c r="FJ79">
        <v>0</v>
      </c>
      <c r="FK79">
        <v>0</v>
      </c>
      <c r="FL79">
        <v>0</v>
      </c>
      <c r="FM79">
        <v>0</v>
      </c>
      <c r="FN79">
        <v>0</v>
      </c>
      <c r="FO79">
        <v>0</v>
      </c>
      <c r="FP79">
        <v>0</v>
      </c>
      <c r="FQ79">
        <v>0</v>
      </c>
      <c r="FR79">
        <v>0</v>
      </c>
      <c r="FT79" s="44"/>
    </row>
    <row r="80" spans="1:176" x14ac:dyDescent="0.2">
      <c r="A80" t="s">
        <v>191</v>
      </c>
      <c r="B80" t="s">
        <v>1</v>
      </c>
      <c r="C80" s="70">
        <v>41773</v>
      </c>
      <c r="D80">
        <v>10</v>
      </c>
      <c r="E80" s="70">
        <v>380</v>
      </c>
      <c r="F80">
        <v>92.689490000000006</v>
      </c>
      <c r="G80">
        <v>90.738159999999993</v>
      </c>
      <c r="H80">
        <v>89.356409999999997</v>
      </c>
      <c r="I80">
        <v>88.894189999999995</v>
      </c>
      <c r="J80">
        <v>89.964230000000001</v>
      </c>
      <c r="K80">
        <v>91.997699999999995</v>
      </c>
      <c r="L80">
        <v>96.692790000000002</v>
      </c>
      <c r="M80">
        <v>103.28489999999999</v>
      </c>
      <c r="N80">
        <v>110.4436</v>
      </c>
      <c r="O80">
        <v>115.2075</v>
      </c>
      <c r="P80">
        <v>120.0715</v>
      </c>
      <c r="Q80">
        <v>122.05670000000001</v>
      </c>
      <c r="R80">
        <v>123.7972</v>
      </c>
      <c r="S80">
        <v>124.85599999999999</v>
      </c>
      <c r="T80">
        <v>126.68519999999999</v>
      </c>
      <c r="U80">
        <v>125.42910000000001</v>
      </c>
      <c r="V80">
        <v>124.0412</v>
      </c>
      <c r="W80">
        <v>119.4021</v>
      </c>
      <c r="X80">
        <v>114.01909999999999</v>
      </c>
      <c r="Y80">
        <v>109.0097</v>
      </c>
      <c r="Z80">
        <v>105.8069</v>
      </c>
      <c r="AA80">
        <v>101.9498</v>
      </c>
      <c r="AB80">
        <v>98.184430000000006</v>
      </c>
      <c r="AC80">
        <v>95.292029999999997</v>
      </c>
      <c r="AD80">
        <v>0.3406978</v>
      </c>
      <c r="AE80">
        <v>3.68893E-2</v>
      </c>
      <c r="AF80">
        <v>-9.74082E-2</v>
      </c>
      <c r="AG80">
        <v>4.9784000000000002E-2</v>
      </c>
      <c r="AH80">
        <v>7.3907399999999998E-2</v>
      </c>
      <c r="AI80">
        <v>-0.50465910000000003</v>
      </c>
      <c r="AJ80">
        <v>-2.0837899999999999E-2</v>
      </c>
      <c r="AK80">
        <v>9.8937499999999998E-2</v>
      </c>
      <c r="AL80">
        <v>-7.8482700000000002E-2</v>
      </c>
      <c r="AM80">
        <v>-0.16884350000000001</v>
      </c>
      <c r="AN80">
        <v>-9.5387299999999994E-2</v>
      </c>
      <c r="AO80">
        <v>1.1348959999999999</v>
      </c>
      <c r="AP80">
        <v>5.5238449999999997</v>
      </c>
      <c r="AQ80">
        <v>4.5776700000000003</v>
      </c>
      <c r="AR80">
        <v>4.0644520000000002</v>
      </c>
      <c r="AS80">
        <v>3.5687679999999999</v>
      </c>
      <c r="AT80">
        <v>3.4297270000000002</v>
      </c>
      <c r="AU80">
        <v>3.323664</v>
      </c>
      <c r="AV80">
        <v>3.181092</v>
      </c>
      <c r="AW80">
        <v>2.995698</v>
      </c>
      <c r="AX80">
        <v>1.704466</v>
      </c>
      <c r="AY80">
        <v>-1.985E-4</v>
      </c>
      <c r="AZ80">
        <v>5.36622E-2</v>
      </c>
      <c r="BA80">
        <v>-0.16562270000000001</v>
      </c>
      <c r="BB80">
        <v>0.38671329999999998</v>
      </c>
      <c r="BC80">
        <v>7.4085899999999996E-2</v>
      </c>
      <c r="BD80">
        <v>-6.6519499999999995E-2</v>
      </c>
      <c r="BE80">
        <v>9.0338500000000002E-2</v>
      </c>
      <c r="BF80">
        <v>0.1111679</v>
      </c>
      <c r="BG80">
        <v>-0.37596770000000002</v>
      </c>
      <c r="BH80">
        <v>1.39924E-2</v>
      </c>
      <c r="BI80">
        <v>0.1599207</v>
      </c>
      <c r="BJ80">
        <v>9.1201000000000008E-3</v>
      </c>
      <c r="BK80">
        <v>-9.9506800000000006E-2</v>
      </c>
      <c r="BL80">
        <v>-2.8675300000000001E-2</v>
      </c>
      <c r="BM80">
        <v>1.2092909999999999</v>
      </c>
      <c r="BN80">
        <v>5.5870160000000002</v>
      </c>
      <c r="BO80">
        <v>4.6459349999999997</v>
      </c>
      <c r="BP80">
        <v>4.1220359999999996</v>
      </c>
      <c r="BQ80">
        <v>3.6455570000000002</v>
      </c>
      <c r="BR80">
        <v>3.4944709999999999</v>
      </c>
      <c r="BS80">
        <v>3.373097</v>
      </c>
      <c r="BT80">
        <v>3.2387229999999998</v>
      </c>
      <c r="BU80">
        <v>3.055758</v>
      </c>
      <c r="BV80">
        <v>1.7588600000000001</v>
      </c>
      <c r="BW80">
        <v>5.1838700000000001E-2</v>
      </c>
      <c r="BX80">
        <v>0.11517479999999999</v>
      </c>
      <c r="BY80">
        <v>-8.1989800000000002E-2</v>
      </c>
      <c r="BZ80">
        <v>0.41858339999999999</v>
      </c>
      <c r="CA80">
        <v>9.9848199999999998E-2</v>
      </c>
      <c r="CB80">
        <v>-4.5125999999999999E-2</v>
      </c>
      <c r="CC80">
        <v>0.1184264</v>
      </c>
      <c r="CD80">
        <v>0.1369744</v>
      </c>
      <c r="CE80">
        <v>-0.28683639999999999</v>
      </c>
      <c r="CF80">
        <v>3.8115700000000002E-2</v>
      </c>
      <c r="CG80">
        <v>0.20215759999999999</v>
      </c>
      <c r="CH80">
        <v>6.9793499999999994E-2</v>
      </c>
      <c r="CI80">
        <v>-5.1484299999999997E-2</v>
      </c>
      <c r="CJ80">
        <v>1.7529300000000001E-2</v>
      </c>
      <c r="CK80">
        <v>1.2608170000000001</v>
      </c>
      <c r="CL80">
        <v>5.6307689999999999</v>
      </c>
      <c r="CM80">
        <v>4.6932140000000002</v>
      </c>
      <c r="CN80">
        <v>4.1619200000000003</v>
      </c>
      <c r="CO80">
        <v>3.6987410000000001</v>
      </c>
      <c r="CP80">
        <v>3.5393129999999999</v>
      </c>
      <c r="CQ80">
        <v>3.4073340000000001</v>
      </c>
      <c r="CR80">
        <v>3.2786379999999999</v>
      </c>
      <c r="CS80">
        <v>3.097356</v>
      </c>
      <c r="CT80">
        <v>1.796532</v>
      </c>
      <c r="CU80">
        <v>8.7879600000000002E-2</v>
      </c>
      <c r="CV80">
        <v>0.15777830000000001</v>
      </c>
      <c r="CW80">
        <v>-2.4065900000000001E-2</v>
      </c>
      <c r="CX80">
        <v>0.45045360000000001</v>
      </c>
      <c r="CY80">
        <v>0.12561050000000001</v>
      </c>
      <c r="CZ80">
        <v>-2.37326E-2</v>
      </c>
      <c r="DA80">
        <v>0.14651429999999999</v>
      </c>
      <c r="DB80">
        <v>0.16278090000000001</v>
      </c>
      <c r="DC80">
        <v>-0.1977052</v>
      </c>
      <c r="DD80">
        <v>6.2239000000000003E-2</v>
      </c>
      <c r="DE80">
        <v>0.24439440000000001</v>
      </c>
      <c r="DF80">
        <v>0.1304669</v>
      </c>
      <c r="DG80">
        <v>-3.4619E-3</v>
      </c>
      <c r="DH80">
        <v>6.3733799999999993E-2</v>
      </c>
      <c r="DI80">
        <v>1.3123419999999999</v>
      </c>
      <c r="DJ80">
        <v>5.6745210000000004</v>
      </c>
      <c r="DK80">
        <v>4.740494</v>
      </c>
      <c r="DL80">
        <v>4.201803</v>
      </c>
      <c r="DM80">
        <v>3.751925</v>
      </c>
      <c r="DN80">
        <v>3.584155</v>
      </c>
      <c r="DO80">
        <v>3.4415710000000002</v>
      </c>
      <c r="DP80">
        <v>3.3185530000000001</v>
      </c>
      <c r="DQ80">
        <v>3.1389529999999999</v>
      </c>
      <c r="DR80">
        <v>1.8342050000000001</v>
      </c>
      <c r="DS80">
        <v>0.1239204</v>
      </c>
      <c r="DT80">
        <v>0.2003817</v>
      </c>
      <c r="DU80">
        <v>3.3857900000000003E-2</v>
      </c>
      <c r="DV80">
        <v>0.49646899999999999</v>
      </c>
      <c r="DW80">
        <v>0.16280710000000001</v>
      </c>
      <c r="DX80">
        <v>7.1561999999999997E-3</v>
      </c>
      <c r="DY80">
        <v>0.18706880000000001</v>
      </c>
      <c r="DZ80">
        <v>0.20004140000000001</v>
      </c>
      <c r="EA80">
        <v>-6.90138E-2</v>
      </c>
      <c r="EB80">
        <v>9.7069199999999994E-2</v>
      </c>
      <c r="EC80">
        <v>0.30537769999999997</v>
      </c>
      <c r="ED80">
        <v>0.21806970000000001</v>
      </c>
      <c r="EE80">
        <v>6.58749E-2</v>
      </c>
      <c r="EF80">
        <v>0.1304458</v>
      </c>
      <c r="EG80">
        <v>1.3867370000000001</v>
      </c>
      <c r="EH80">
        <v>5.7376930000000002</v>
      </c>
      <c r="EI80">
        <v>4.8087590000000002</v>
      </c>
      <c r="EJ80">
        <v>4.2593870000000003</v>
      </c>
      <c r="EK80">
        <v>3.8287140000000002</v>
      </c>
      <c r="EL80">
        <v>3.6488990000000001</v>
      </c>
      <c r="EM80">
        <v>3.4910040000000002</v>
      </c>
      <c r="EN80">
        <v>3.3761839999999999</v>
      </c>
      <c r="EO80">
        <v>3.1990129999999999</v>
      </c>
      <c r="EP80">
        <v>1.888598</v>
      </c>
      <c r="EQ80">
        <v>0.17595769999999999</v>
      </c>
      <c r="ER80">
        <v>0.26189430000000002</v>
      </c>
      <c r="ES80">
        <v>0.11749080000000001</v>
      </c>
      <c r="ET80">
        <v>69.361890000000002</v>
      </c>
      <c r="EU80">
        <v>68.371889999999993</v>
      </c>
      <c r="EV80">
        <v>67.022469999999998</v>
      </c>
      <c r="EW80">
        <v>66.125600000000006</v>
      </c>
      <c r="EX80">
        <v>65.049509999999998</v>
      </c>
      <c r="EY80">
        <v>64.105189999999993</v>
      </c>
      <c r="EZ80">
        <v>64.878100000000003</v>
      </c>
      <c r="FA80">
        <v>68.054490000000001</v>
      </c>
      <c r="FB80">
        <v>72.176519999999996</v>
      </c>
      <c r="FC80">
        <v>76.959630000000004</v>
      </c>
      <c r="FD80">
        <v>80.776399999999995</v>
      </c>
      <c r="FE80">
        <v>83.940700000000007</v>
      </c>
      <c r="FF80">
        <v>85.966250000000002</v>
      </c>
      <c r="FG80">
        <v>89.157039999999995</v>
      </c>
      <c r="FH80">
        <v>91.193610000000007</v>
      </c>
      <c r="FI80">
        <v>91.341419999999999</v>
      </c>
      <c r="FJ80">
        <v>89.895650000000003</v>
      </c>
      <c r="FK80">
        <v>89.095010000000002</v>
      </c>
      <c r="FL80">
        <v>87.475859999999997</v>
      </c>
      <c r="FM80">
        <v>83.254620000000003</v>
      </c>
      <c r="FN80">
        <v>79.286150000000006</v>
      </c>
      <c r="FO80">
        <v>76.963650000000001</v>
      </c>
      <c r="FP80">
        <v>74.011709999999994</v>
      </c>
      <c r="FQ80">
        <v>72.217979999999997</v>
      </c>
      <c r="FR80">
        <v>1</v>
      </c>
      <c r="FT80" s="44"/>
    </row>
    <row r="81" spans="1:176" x14ac:dyDescent="0.2">
      <c r="A81" t="s">
        <v>191</v>
      </c>
      <c r="B81" t="s">
        <v>1</v>
      </c>
      <c r="C81" s="70">
        <v>41820</v>
      </c>
      <c r="D81">
        <v>53</v>
      </c>
      <c r="E81" s="70">
        <v>414</v>
      </c>
      <c r="F81">
        <v>204.99979999999999</v>
      </c>
      <c r="G81">
        <v>204.99940000000001</v>
      </c>
      <c r="H81">
        <v>204.1121</v>
      </c>
      <c r="I81">
        <v>205.1713</v>
      </c>
      <c r="J81">
        <v>208.45679999999999</v>
      </c>
      <c r="K81">
        <v>215.4366</v>
      </c>
      <c r="L81">
        <v>226.36680000000001</v>
      </c>
      <c r="M81">
        <v>240.33269999999999</v>
      </c>
      <c r="N81">
        <v>253.30779999999999</v>
      </c>
      <c r="O81">
        <v>266.34780000000001</v>
      </c>
      <c r="P81">
        <v>275.04820000000001</v>
      </c>
      <c r="Q81">
        <v>281.78429999999997</v>
      </c>
      <c r="R81">
        <v>284.64490000000001</v>
      </c>
      <c r="S81">
        <v>286.3134</v>
      </c>
      <c r="T81">
        <v>288.36759999999998</v>
      </c>
      <c r="U81">
        <v>285.46749999999997</v>
      </c>
      <c r="V81">
        <v>280.69349999999997</v>
      </c>
      <c r="W81">
        <v>270.77600000000001</v>
      </c>
      <c r="X81">
        <v>253.93950000000001</v>
      </c>
      <c r="Y81">
        <v>240.7432</v>
      </c>
      <c r="Z81">
        <v>236.66030000000001</v>
      </c>
      <c r="AA81">
        <v>229.28059999999999</v>
      </c>
      <c r="AB81">
        <v>221.828</v>
      </c>
      <c r="AC81">
        <v>217.40389999999999</v>
      </c>
      <c r="AD81">
        <v>-1.24424</v>
      </c>
      <c r="AE81">
        <v>-0.74744500000000003</v>
      </c>
      <c r="AF81">
        <v>-0.35208070000000002</v>
      </c>
      <c r="AG81">
        <v>-0.24147850000000001</v>
      </c>
      <c r="AH81">
        <v>0.38775890000000002</v>
      </c>
      <c r="AI81">
        <v>0.48226659999999999</v>
      </c>
      <c r="AJ81">
        <v>0.20286889999999999</v>
      </c>
      <c r="AK81">
        <v>4.00562E-2</v>
      </c>
      <c r="AL81">
        <v>-6.7502599999999996E-2</v>
      </c>
      <c r="AM81">
        <v>-0.66587730000000001</v>
      </c>
      <c r="AN81">
        <v>-1.392658</v>
      </c>
      <c r="AO81">
        <v>9.9802000000000002E-2</v>
      </c>
      <c r="AP81">
        <v>6.6699549999999999</v>
      </c>
      <c r="AQ81">
        <v>7.2038140000000004</v>
      </c>
      <c r="AR81">
        <v>7.6350220000000002</v>
      </c>
      <c r="AS81">
        <v>6.3972290000000003</v>
      </c>
      <c r="AT81">
        <v>4.7270300000000001</v>
      </c>
      <c r="AU81">
        <v>4.6442959999999998</v>
      </c>
      <c r="AV81">
        <v>3.4505499999999998</v>
      </c>
      <c r="AW81">
        <v>2.9679690000000001</v>
      </c>
      <c r="AX81">
        <v>3.6430400000000002E-2</v>
      </c>
      <c r="AY81">
        <v>-2.0046940000000002</v>
      </c>
      <c r="AZ81">
        <v>-1.884619</v>
      </c>
      <c r="BA81">
        <v>-0.47140320000000002</v>
      </c>
      <c r="BB81">
        <v>-1.041595</v>
      </c>
      <c r="BC81">
        <v>-0.56946620000000003</v>
      </c>
      <c r="BD81">
        <v>-0.22761229999999999</v>
      </c>
      <c r="BE81">
        <v>-9.8570500000000005E-2</v>
      </c>
      <c r="BF81">
        <v>0.50939009999999996</v>
      </c>
      <c r="BG81">
        <v>0.60458029999999996</v>
      </c>
      <c r="BH81">
        <v>0.33636179999999999</v>
      </c>
      <c r="BI81">
        <v>0.2012475</v>
      </c>
      <c r="BJ81">
        <v>0.18753259999999999</v>
      </c>
      <c r="BK81">
        <v>-0.39864899999999998</v>
      </c>
      <c r="BL81">
        <v>-1.1115520000000001</v>
      </c>
      <c r="BM81">
        <v>0.37988860000000002</v>
      </c>
      <c r="BN81">
        <v>6.9578660000000001</v>
      </c>
      <c r="BO81">
        <v>7.4788069999999998</v>
      </c>
      <c r="BP81">
        <v>7.9515739999999999</v>
      </c>
      <c r="BQ81">
        <v>6.6833499999999999</v>
      </c>
      <c r="BR81">
        <v>4.9535790000000004</v>
      </c>
      <c r="BS81">
        <v>4.8628179999999999</v>
      </c>
      <c r="BT81">
        <v>3.661457</v>
      </c>
      <c r="BU81">
        <v>3.2127680000000001</v>
      </c>
      <c r="BV81">
        <v>0.31163920000000001</v>
      </c>
      <c r="BW81">
        <v>-1.7581800000000001</v>
      </c>
      <c r="BX81">
        <v>-1.6587499999999999</v>
      </c>
      <c r="BY81">
        <v>-0.24987780000000001</v>
      </c>
      <c r="BZ81">
        <v>-0.90124360000000003</v>
      </c>
      <c r="CA81">
        <v>-0.4461985</v>
      </c>
      <c r="CB81">
        <v>-0.1414059</v>
      </c>
      <c r="CC81">
        <v>4.0719999999999998E-4</v>
      </c>
      <c r="CD81">
        <v>0.59363160000000004</v>
      </c>
      <c r="CE81">
        <v>0.68929439999999997</v>
      </c>
      <c r="CF81">
        <v>0.42881849999999999</v>
      </c>
      <c r="CG81">
        <v>0.3128881</v>
      </c>
      <c r="CH81">
        <v>0.36416910000000002</v>
      </c>
      <c r="CI81">
        <v>-0.21356749999999999</v>
      </c>
      <c r="CJ81">
        <v>-0.91685899999999998</v>
      </c>
      <c r="CK81">
        <v>0.57387569999999999</v>
      </c>
      <c r="CL81">
        <v>7.1572719999999999</v>
      </c>
      <c r="CM81">
        <v>7.6692669999999996</v>
      </c>
      <c r="CN81">
        <v>8.1708169999999996</v>
      </c>
      <c r="CO81">
        <v>6.8815169999999997</v>
      </c>
      <c r="CP81">
        <v>5.110487</v>
      </c>
      <c r="CQ81">
        <v>5.0141650000000002</v>
      </c>
      <c r="CR81">
        <v>3.8075299999999999</v>
      </c>
      <c r="CS81">
        <v>3.3823150000000002</v>
      </c>
      <c r="CT81">
        <v>0.50224800000000003</v>
      </c>
      <c r="CU81">
        <v>-1.587445</v>
      </c>
      <c r="CV81">
        <v>-1.502313</v>
      </c>
      <c r="CW81">
        <v>-9.6449999999999994E-2</v>
      </c>
      <c r="CX81">
        <v>-0.76089220000000002</v>
      </c>
      <c r="CY81">
        <v>-0.32293080000000002</v>
      </c>
      <c r="CZ81">
        <v>-5.5199400000000003E-2</v>
      </c>
      <c r="DA81">
        <v>9.9384899999999998E-2</v>
      </c>
      <c r="DB81">
        <v>0.67787299999999995</v>
      </c>
      <c r="DC81">
        <v>0.77400849999999999</v>
      </c>
      <c r="DD81">
        <v>0.52127520000000005</v>
      </c>
      <c r="DE81">
        <v>0.42452869999999998</v>
      </c>
      <c r="DF81">
        <v>0.54080569999999994</v>
      </c>
      <c r="DG81">
        <v>-2.8486000000000001E-2</v>
      </c>
      <c r="DH81">
        <v>-0.72216579999999997</v>
      </c>
      <c r="DI81">
        <v>0.76786290000000001</v>
      </c>
      <c r="DJ81">
        <v>7.3566779999999996</v>
      </c>
      <c r="DK81">
        <v>7.8597270000000004</v>
      </c>
      <c r="DL81">
        <v>8.3900600000000001</v>
      </c>
      <c r="DM81">
        <v>7.0796840000000003</v>
      </c>
      <c r="DN81">
        <v>5.2673949999999996</v>
      </c>
      <c r="DO81">
        <v>5.1655129999999998</v>
      </c>
      <c r="DP81">
        <v>3.9536039999999999</v>
      </c>
      <c r="DQ81">
        <v>3.5518619999999999</v>
      </c>
      <c r="DR81">
        <v>0.69285680000000005</v>
      </c>
      <c r="DS81">
        <v>-1.4167099999999999</v>
      </c>
      <c r="DT81">
        <v>-1.345877</v>
      </c>
      <c r="DU81">
        <v>5.6977800000000002E-2</v>
      </c>
      <c r="DV81">
        <v>-0.5582471</v>
      </c>
      <c r="DW81">
        <v>-0.14495189999999999</v>
      </c>
      <c r="DX81">
        <v>6.9268899999999994E-2</v>
      </c>
      <c r="DY81">
        <v>0.24229300000000001</v>
      </c>
      <c r="DZ81">
        <v>0.7995042</v>
      </c>
      <c r="EA81">
        <v>0.89632219999999996</v>
      </c>
      <c r="EB81">
        <v>0.65476800000000002</v>
      </c>
      <c r="EC81">
        <v>0.58572000000000002</v>
      </c>
      <c r="ED81">
        <v>0.79584080000000001</v>
      </c>
      <c r="EE81">
        <v>0.23874229999999999</v>
      </c>
      <c r="EF81">
        <v>-0.4410597</v>
      </c>
      <c r="EG81">
        <v>1.047949</v>
      </c>
      <c r="EH81">
        <v>7.64459</v>
      </c>
      <c r="EI81">
        <v>8.1347210000000008</v>
      </c>
      <c r="EJ81">
        <v>8.7066130000000008</v>
      </c>
      <c r="EK81">
        <v>7.3658049999999999</v>
      </c>
      <c r="EL81">
        <v>5.4939450000000001</v>
      </c>
      <c r="EM81">
        <v>5.3840349999999999</v>
      </c>
      <c r="EN81">
        <v>4.1645110000000001</v>
      </c>
      <c r="EO81">
        <v>3.7966600000000001</v>
      </c>
      <c r="EP81">
        <v>0.96806570000000003</v>
      </c>
      <c r="EQ81">
        <v>-1.170196</v>
      </c>
      <c r="ER81">
        <v>-1.120007</v>
      </c>
      <c r="ES81">
        <v>0.27850320000000001</v>
      </c>
      <c r="ET81">
        <v>67.167370000000005</v>
      </c>
      <c r="EU81">
        <v>66.063159999999996</v>
      </c>
      <c r="EV81">
        <v>65.155209999999997</v>
      </c>
      <c r="EW81">
        <v>64.512379999999993</v>
      </c>
      <c r="EX81">
        <v>64.052710000000005</v>
      </c>
      <c r="EY81">
        <v>63.48413</v>
      </c>
      <c r="EZ81">
        <v>63.698889999999999</v>
      </c>
      <c r="FA81">
        <v>66.511700000000005</v>
      </c>
      <c r="FB81">
        <v>70.329949999999997</v>
      </c>
      <c r="FC81">
        <v>75.468069999999997</v>
      </c>
      <c r="FD81">
        <v>81.007320000000007</v>
      </c>
      <c r="FE81">
        <v>85.664599999999993</v>
      </c>
      <c r="FF81">
        <v>88.067310000000006</v>
      </c>
      <c r="FG81">
        <v>88.351159999999993</v>
      </c>
      <c r="FH81">
        <v>87.936490000000006</v>
      </c>
      <c r="FI81">
        <v>86.378739999999993</v>
      </c>
      <c r="FJ81">
        <v>85.23021</v>
      </c>
      <c r="FK81">
        <v>83.845489999999998</v>
      </c>
      <c r="FL81">
        <v>79.38279</v>
      </c>
      <c r="FM81">
        <v>76.001499999999993</v>
      </c>
      <c r="FN81">
        <v>73.149990000000003</v>
      </c>
      <c r="FO81">
        <v>70.593900000000005</v>
      </c>
      <c r="FP81">
        <v>68.404430000000005</v>
      </c>
      <c r="FQ81">
        <v>66.673259999999999</v>
      </c>
      <c r="FR81">
        <v>1</v>
      </c>
      <c r="FT81" s="44"/>
    </row>
    <row r="82" spans="1:176" x14ac:dyDescent="0.2">
      <c r="A82" t="s">
        <v>191</v>
      </c>
      <c r="B82" t="s">
        <v>1</v>
      </c>
      <c r="C82" s="70">
        <v>41827</v>
      </c>
      <c r="D82">
        <v>50</v>
      </c>
      <c r="E82" s="70">
        <v>413</v>
      </c>
      <c r="F82">
        <v>203.29949999999999</v>
      </c>
      <c r="G82">
        <v>201.89769999999999</v>
      </c>
      <c r="H82">
        <v>199.81729999999999</v>
      </c>
      <c r="I82">
        <v>200.489</v>
      </c>
      <c r="J82">
        <v>202.93700000000001</v>
      </c>
      <c r="K82">
        <v>209.76410000000001</v>
      </c>
      <c r="L82">
        <v>218.56610000000001</v>
      </c>
      <c r="M82">
        <v>227.85659999999999</v>
      </c>
      <c r="N82">
        <v>238.15700000000001</v>
      </c>
      <c r="O82">
        <v>250.23079999999999</v>
      </c>
      <c r="P82">
        <v>257.89190000000002</v>
      </c>
      <c r="Q82">
        <v>263.0172</v>
      </c>
      <c r="R82">
        <v>266.75959999999998</v>
      </c>
      <c r="S82">
        <v>269.11219999999997</v>
      </c>
      <c r="T82">
        <v>271.71469999999999</v>
      </c>
      <c r="U82">
        <v>270.70589999999999</v>
      </c>
      <c r="V82">
        <v>267.9579</v>
      </c>
      <c r="W82">
        <v>261.46449999999999</v>
      </c>
      <c r="X82">
        <v>249.60409999999999</v>
      </c>
      <c r="Y82">
        <v>240.5196</v>
      </c>
      <c r="Z82">
        <v>235.92169999999999</v>
      </c>
      <c r="AA82">
        <v>228.5771</v>
      </c>
      <c r="AB82">
        <v>219.88310000000001</v>
      </c>
      <c r="AC82">
        <v>214.6283</v>
      </c>
      <c r="AD82">
        <v>-1.4528669999999999</v>
      </c>
      <c r="AE82">
        <v>-1.1696260000000001</v>
      </c>
      <c r="AF82">
        <v>-1.0249140000000001</v>
      </c>
      <c r="AG82">
        <v>1.012581</v>
      </c>
      <c r="AH82">
        <v>0.30354199999999998</v>
      </c>
      <c r="AI82">
        <v>0.2000731</v>
      </c>
      <c r="AJ82">
        <v>0.4256761</v>
      </c>
      <c r="AK82">
        <v>-1.0756939999999999</v>
      </c>
      <c r="AL82">
        <v>-1.315453</v>
      </c>
      <c r="AM82">
        <v>-0.97266149999999996</v>
      </c>
      <c r="AN82">
        <v>1.3210729999999999</v>
      </c>
      <c r="AO82">
        <v>0.86768250000000002</v>
      </c>
      <c r="AP82">
        <v>4.9984869999999999</v>
      </c>
      <c r="AQ82">
        <v>5.231833</v>
      </c>
      <c r="AR82">
        <v>5.5041690000000001</v>
      </c>
      <c r="AS82">
        <v>5.4459520000000001</v>
      </c>
      <c r="AT82">
        <v>4.0335219999999996</v>
      </c>
      <c r="AU82">
        <v>4.1857579999999999</v>
      </c>
      <c r="AV82">
        <v>1.901435</v>
      </c>
      <c r="AW82">
        <v>1.714712</v>
      </c>
      <c r="AX82">
        <v>-0.4903576</v>
      </c>
      <c r="AY82">
        <v>-1.3722350000000001</v>
      </c>
      <c r="AZ82">
        <v>-1.560036</v>
      </c>
      <c r="BA82">
        <v>-1.215457</v>
      </c>
      <c r="BB82">
        <v>-1.2710440000000001</v>
      </c>
      <c r="BC82">
        <v>-0.99957640000000003</v>
      </c>
      <c r="BD82">
        <v>-0.87889839999999997</v>
      </c>
      <c r="BE82">
        <v>1.15628</v>
      </c>
      <c r="BF82">
        <v>0.42452420000000002</v>
      </c>
      <c r="BG82">
        <v>0.32405659999999997</v>
      </c>
      <c r="BH82">
        <v>0.55304520000000001</v>
      </c>
      <c r="BI82">
        <v>-0.8865111</v>
      </c>
      <c r="BJ82">
        <v>-1.1041190000000001</v>
      </c>
      <c r="BK82">
        <v>-0.7474151</v>
      </c>
      <c r="BL82">
        <v>1.5714239999999999</v>
      </c>
      <c r="BM82">
        <v>1.123523</v>
      </c>
      <c r="BN82">
        <v>5.3847430000000003</v>
      </c>
      <c r="BO82">
        <v>5.7024850000000002</v>
      </c>
      <c r="BP82">
        <v>5.8688320000000003</v>
      </c>
      <c r="BQ82">
        <v>5.7069850000000004</v>
      </c>
      <c r="BR82">
        <v>4.2684009999999999</v>
      </c>
      <c r="BS82">
        <v>4.4147179999999997</v>
      </c>
      <c r="BT82">
        <v>2.1274670000000002</v>
      </c>
      <c r="BU82">
        <v>1.938866</v>
      </c>
      <c r="BV82">
        <v>-0.26965359999999999</v>
      </c>
      <c r="BW82">
        <v>-1.1471830000000001</v>
      </c>
      <c r="BX82">
        <v>-1.3377300000000001</v>
      </c>
      <c r="BY82">
        <v>-0.96820090000000003</v>
      </c>
      <c r="BZ82">
        <v>-1.145114</v>
      </c>
      <c r="CA82">
        <v>-0.8818009</v>
      </c>
      <c r="CB82">
        <v>-0.77776869999999998</v>
      </c>
      <c r="CC82">
        <v>1.255806</v>
      </c>
      <c r="CD82">
        <v>0.50831610000000005</v>
      </c>
      <c r="CE82">
        <v>0.40992709999999999</v>
      </c>
      <c r="CF82">
        <v>0.64126059999999996</v>
      </c>
      <c r="CG82">
        <v>-0.75548340000000003</v>
      </c>
      <c r="CH82">
        <v>-0.9577504</v>
      </c>
      <c r="CI82">
        <v>-0.5914102</v>
      </c>
      <c r="CJ82">
        <v>1.7448159999999999</v>
      </c>
      <c r="CK82">
        <v>1.3007169999999999</v>
      </c>
      <c r="CL82">
        <v>5.6522620000000003</v>
      </c>
      <c r="CM82">
        <v>6.0284570000000004</v>
      </c>
      <c r="CN82">
        <v>6.121397</v>
      </c>
      <c r="CO82">
        <v>5.8877750000000004</v>
      </c>
      <c r="CP82">
        <v>4.4310770000000002</v>
      </c>
      <c r="CQ82">
        <v>4.5732949999999999</v>
      </c>
      <c r="CR82">
        <v>2.2840159999999998</v>
      </c>
      <c r="CS82">
        <v>2.0941139999999998</v>
      </c>
      <c r="CT82">
        <v>-0.1167947</v>
      </c>
      <c r="CU82">
        <v>-0.99131190000000002</v>
      </c>
      <c r="CV82">
        <v>-1.1837610000000001</v>
      </c>
      <c r="CW82">
        <v>-0.7969522</v>
      </c>
      <c r="CX82">
        <v>-1.0191840000000001</v>
      </c>
      <c r="CY82">
        <v>-0.76402539999999997</v>
      </c>
      <c r="CZ82">
        <v>-0.67663899999999999</v>
      </c>
      <c r="DA82">
        <v>1.355332</v>
      </c>
      <c r="DB82">
        <v>0.59210799999999997</v>
      </c>
      <c r="DC82">
        <v>0.49579770000000001</v>
      </c>
      <c r="DD82">
        <v>0.72947609999999996</v>
      </c>
      <c r="DE82">
        <v>-0.6244556</v>
      </c>
      <c r="DF82">
        <v>-0.81138149999999998</v>
      </c>
      <c r="DG82">
        <v>-0.4354053</v>
      </c>
      <c r="DH82">
        <v>1.9182090000000001</v>
      </c>
      <c r="DI82">
        <v>1.477911</v>
      </c>
      <c r="DJ82">
        <v>5.9197810000000004</v>
      </c>
      <c r="DK82">
        <v>6.3544289999999997</v>
      </c>
      <c r="DL82">
        <v>6.3739619999999997</v>
      </c>
      <c r="DM82">
        <v>6.0685650000000004</v>
      </c>
      <c r="DN82">
        <v>4.5937530000000004</v>
      </c>
      <c r="DO82">
        <v>4.7318720000000001</v>
      </c>
      <c r="DP82">
        <v>2.4405649999999999</v>
      </c>
      <c r="DQ82">
        <v>2.2493620000000001</v>
      </c>
      <c r="DR82">
        <v>3.6064199999999998E-2</v>
      </c>
      <c r="DS82">
        <v>-0.83544119999999999</v>
      </c>
      <c r="DT82">
        <v>-1.029793</v>
      </c>
      <c r="DU82">
        <v>-0.62570349999999997</v>
      </c>
      <c r="DV82">
        <v>-0.83736169999999999</v>
      </c>
      <c r="DW82">
        <v>-0.59397630000000001</v>
      </c>
      <c r="DX82">
        <v>-0.53062370000000003</v>
      </c>
      <c r="DY82">
        <v>1.499031</v>
      </c>
      <c r="DZ82">
        <v>0.71309009999999995</v>
      </c>
      <c r="EA82">
        <v>0.61978109999999997</v>
      </c>
      <c r="EB82">
        <v>0.85684519999999997</v>
      </c>
      <c r="EC82">
        <v>-0.4352723</v>
      </c>
      <c r="ED82">
        <v>-0.60004789999999997</v>
      </c>
      <c r="EE82">
        <v>-0.21015900000000001</v>
      </c>
      <c r="EF82">
        <v>2.1685599999999998</v>
      </c>
      <c r="EG82">
        <v>1.733752</v>
      </c>
      <c r="EH82">
        <v>6.3060359999999998</v>
      </c>
      <c r="EI82">
        <v>6.8250799999999998</v>
      </c>
      <c r="EJ82">
        <v>6.7386249999999999</v>
      </c>
      <c r="EK82">
        <v>6.3295979999999998</v>
      </c>
      <c r="EL82">
        <v>4.8286319999999998</v>
      </c>
      <c r="EM82">
        <v>4.9608319999999999</v>
      </c>
      <c r="EN82">
        <v>2.6665969999999999</v>
      </c>
      <c r="EO82">
        <v>2.473516</v>
      </c>
      <c r="EP82">
        <v>0.2567682</v>
      </c>
      <c r="EQ82">
        <v>-0.61038879999999995</v>
      </c>
      <c r="ER82">
        <v>-0.8074865</v>
      </c>
      <c r="ES82">
        <v>-0.3784476</v>
      </c>
      <c r="ET82">
        <v>61.272689999999997</v>
      </c>
      <c r="EU82">
        <v>60.312950000000001</v>
      </c>
      <c r="EV82">
        <v>59.41093</v>
      </c>
      <c r="EW82">
        <v>59.460259999999998</v>
      </c>
      <c r="EX82">
        <v>59.468769999999999</v>
      </c>
      <c r="EY82">
        <v>59.181440000000002</v>
      </c>
      <c r="EZ82">
        <v>59.535269999999997</v>
      </c>
      <c r="FA82">
        <v>60.517029999999998</v>
      </c>
      <c r="FB82">
        <v>62.155679999999997</v>
      </c>
      <c r="FC82">
        <v>65.569050000000004</v>
      </c>
      <c r="FD82">
        <v>67.84666</v>
      </c>
      <c r="FE82">
        <v>70.648480000000006</v>
      </c>
      <c r="FF82">
        <v>73.019810000000007</v>
      </c>
      <c r="FG82">
        <v>75.442850000000007</v>
      </c>
      <c r="FH82">
        <v>76.297539999999998</v>
      </c>
      <c r="FI82">
        <v>75.767650000000003</v>
      </c>
      <c r="FJ82">
        <v>76.370040000000003</v>
      </c>
      <c r="FK82">
        <v>77.143690000000007</v>
      </c>
      <c r="FL82">
        <v>76.05153</v>
      </c>
      <c r="FM82">
        <v>74.439459999999997</v>
      </c>
      <c r="FN82">
        <v>71.39855</v>
      </c>
      <c r="FO82">
        <v>67.359009999999998</v>
      </c>
      <c r="FP82">
        <v>65.173490000000001</v>
      </c>
      <c r="FQ82">
        <v>63.571640000000002</v>
      </c>
      <c r="FR82">
        <v>1</v>
      </c>
      <c r="FT82" s="44"/>
    </row>
    <row r="83" spans="1:176" x14ac:dyDescent="0.2">
      <c r="A83" t="s">
        <v>191</v>
      </c>
      <c r="B83" t="s">
        <v>1</v>
      </c>
      <c r="C83" s="70">
        <v>41834</v>
      </c>
      <c r="D83">
        <v>0</v>
      </c>
      <c r="E83" s="70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  <c r="DG83">
        <v>0</v>
      </c>
      <c r="DH83">
        <v>0</v>
      </c>
      <c r="DI83">
        <v>0</v>
      </c>
      <c r="DJ83">
        <v>0</v>
      </c>
      <c r="DK83">
        <v>0</v>
      </c>
      <c r="DL83">
        <v>0</v>
      </c>
      <c r="DM83">
        <v>0</v>
      </c>
      <c r="DN83">
        <v>0</v>
      </c>
      <c r="DO83">
        <v>0</v>
      </c>
      <c r="DP83">
        <v>0</v>
      </c>
      <c r="DQ83">
        <v>0</v>
      </c>
      <c r="DR83">
        <v>0</v>
      </c>
      <c r="DS83">
        <v>0</v>
      </c>
      <c r="DT83">
        <v>0</v>
      </c>
      <c r="DU83">
        <v>0</v>
      </c>
      <c r="DV83">
        <v>0</v>
      </c>
      <c r="DW83">
        <v>0</v>
      </c>
      <c r="DX83">
        <v>0</v>
      </c>
      <c r="DY83">
        <v>0</v>
      </c>
      <c r="DZ83">
        <v>0</v>
      </c>
      <c r="EA83">
        <v>0</v>
      </c>
      <c r="EB83">
        <v>0</v>
      </c>
      <c r="EC83">
        <v>0</v>
      </c>
      <c r="ED83">
        <v>0</v>
      </c>
      <c r="EE83">
        <v>0</v>
      </c>
      <c r="EF83">
        <v>0</v>
      </c>
      <c r="EG83">
        <v>0</v>
      </c>
      <c r="EH83">
        <v>0</v>
      </c>
      <c r="EI83">
        <v>0</v>
      </c>
      <c r="EJ83">
        <v>0</v>
      </c>
      <c r="EK83">
        <v>0</v>
      </c>
      <c r="EL83">
        <v>0</v>
      </c>
      <c r="EM83">
        <v>0</v>
      </c>
      <c r="EN83">
        <v>0</v>
      </c>
      <c r="EO83">
        <v>0</v>
      </c>
      <c r="EP83">
        <v>0</v>
      </c>
      <c r="EQ83">
        <v>0</v>
      </c>
      <c r="ER83">
        <v>0</v>
      </c>
      <c r="ES83">
        <v>0</v>
      </c>
      <c r="ET83">
        <v>0</v>
      </c>
      <c r="EU83">
        <v>0</v>
      </c>
      <c r="EV83">
        <v>0</v>
      </c>
      <c r="EW83">
        <v>0</v>
      </c>
      <c r="EX83">
        <v>0</v>
      </c>
      <c r="EY83">
        <v>0</v>
      </c>
      <c r="EZ83">
        <v>0</v>
      </c>
      <c r="FA83">
        <v>0</v>
      </c>
      <c r="FB83">
        <v>0</v>
      </c>
      <c r="FC83">
        <v>0</v>
      </c>
      <c r="FD83">
        <v>0</v>
      </c>
      <c r="FE83">
        <v>0</v>
      </c>
      <c r="FF83">
        <v>0</v>
      </c>
      <c r="FG83">
        <v>0</v>
      </c>
      <c r="FH83">
        <v>0</v>
      </c>
      <c r="FI83">
        <v>0</v>
      </c>
      <c r="FJ83">
        <v>0</v>
      </c>
      <c r="FK83">
        <v>0</v>
      </c>
      <c r="FL83">
        <v>0</v>
      </c>
      <c r="FM83">
        <v>0</v>
      </c>
      <c r="FN83">
        <v>0</v>
      </c>
      <c r="FO83">
        <v>0</v>
      </c>
      <c r="FP83">
        <v>0</v>
      </c>
      <c r="FQ83">
        <v>0</v>
      </c>
      <c r="FR83">
        <v>0</v>
      </c>
      <c r="FT83" s="44"/>
    </row>
    <row r="84" spans="1:176" x14ac:dyDescent="0.2">
      <c r="A84" t="s">
        <v>191</v>
      </c>
      <c r="B84" t="s">
        <v>1</v>
      </c>
      <c r="C84" s="70">
        <v>41848</v>
      </c>
      <c r="D84">
        <v>51</v>
      </c>
      <c r="E84" s="70">
        <v>417</v>
      </c>
      <c r="F84">
        <v>206.26320000000001</v>
      </c>
      <c r="G84">
        <v>205.87870000000001</v>
      </c>
      <c r="H84">
        <v>205.5556</v>
      </c>
      <c r="I84">
        <v>207.02529999999999</v>
      </c>
      <c r="J84">
        <v>211.6832</v>
      </c>
      <c r="K84">
        <v>219.76759999999999</v>
      </c>
      <c r="L84">
        <v>230.52600000000001</v>
      </c>
      <c r="M84">
        <v>240.61519999999999</v>
      </c>
      <c r="N84">
        <v>252.66990000000001</v>
      </c>
      <c r="O84">
        <v>263.69869999999997</v>
      </c>
      <c r="P84">
        <v>270.7398</v>
      </c>
      <c r="Q84">
        <v>276.48309999999998</v>
      </c>
      <c r="R84">
        <v>279.96980000000002</v>
      </c>
      <c r="S84">
        <v>283.9889</v>
      </c>
      <c r="T84">
        <v>285.84480000000002</v>
      </c>
      <c r="U84">
        <v>282.78309999999999</v>
      </c>
      <c r="V84">
        <v>277.41230000000002</v>
      </c>
      <c r="W84">
        <v>266.7799</v>
      </c>
      <c r="X84">
        <v>252.6431</v>
      </c>
      <c r="Y84">
        <v>241.13390000000001</v>
      </c>
      <c r="Z84">
        <v>236.5138</v>
      </c>
      <c r="AA84">
        <v>229.1925</v>
      </c>
      <c r="AB84">
        <v>223.0857</v>
      </c>
      <c r="AC84">
        <v>218.78700000000001</v>
      </c>
      <c r="AD84">
        <v>-1.051493</v>
      </c>
      <c r="AE84">
        <v>-0.72801819999999995</v>
      </c>
      <c r="AF84">
        <v>-0.23346149999999999</v>
      </c>
      <c r="AG84">
        <v>-1.0573349999999999</v>
      </c>
      <c r="AH84">
        <v>-1.02582</v>
      </c>
      <c r="AI84">
        <v>-1.339175</v>
      </c>
      <c r="AJ84">
        <v>-0.85837289999999999</v>
      </c>
      <c r="AK84">
        <v>-0.62753990000000004</v>
      </c>
      <c r="AL84">
        <v>0.59460440000000003</v>
      </c>
      <c r="AM84">
        <v>5.4898799999999998E-2</v>
      </c>
      <c r="AN84">
        <v>0.80100039999999995</v>
      </c>
      <c r="AO84">
        <v>2.191309</v>
      </c>
      <c r="AP84">
        <v>8.0722539999999992</v>
      </c>
      <c r="AQ84">
        <v>7.7090199999999998</v>
      </c>
      <c r="AR84">
        <v>7.0728929999999997</v>
      </c>
      <c r="AS84">
        <v>6.75671</v>
      </c>
      <c r="AT84">
        <v>6.1543640000000002</v>
      </c>
      <c r="AU84">
        <v>3.9112849999999999</v>
      </c>
      <c r="AV84">
        <v>3.673181</v>
      </c>
      <c r="AW84">
        <v>2.77549</v>
      </c>
      <c r="AX84">
        <v>0.57582690000000003</v>
      </c>
      <c r="AY84">
        <v>0.3404161</v>
      </c>
      <c r="AZ84">
        <v>0.37474160000000001</v>
      </c>
      <c r="BA84">
        <v>0.2476873</v>
      </c>
      <c r="BB84">
        <v>-0.85870389999999996</v>
      </c>
      <c r="BC84">
        <v>-0.54211869999999995</v>
      </c>
      <c r="BD84">
        <v>-9.8461000000000007E-2</v>
      </c>
      <c r="BE84">
        <v>-0.90236289999999997</v>
      </c>
      <c r="BF84">
        <v>-0.89802009999999999</v>
      </c>
      <c r="BG84">
        <v>-1.183818</v>
      </c>
      <c r="BH84">
        <v>-0.7181942</v>
      </c>
      <c r="BI84">
        <v>-0.44474190000000002</v>
      </c>
      <c r="BJ84">
        <v>0.8023595</v>
      </c>
      <c r="BK84">
        <v>0.278165</v>
      </c>
      <c r="BL84">
        <v>1.045318</v>
      </c>
      <c r="BM84">
        <v>2.4332729999999998</v>
      </c>
      <c r="BN84">
        <v>8.3860019999999995</v>
      </c>
      <c r="BO84">
        <v>8.0453039999999998</v>
      </c>
      <c r="BP84">
        <v>7.3511300000000004</v>
      </c>
      <c r="BQ84">
        <v>6.984756</v>
      </c>
      <c r="BR84">
        <v>6.3686059999999998</v>
      </c>
      <c r="BS84">
        <v>4.131265</v>
      </c>
      <c r="BT84">
        <v>3.875683</v>
      </c>
      <c r="BU84">
        <v>2.984575</v>
      </c>
      <c r="BV84">
        <v>0.80049199999999998</v>
      </c>
      <c r="BW84">
        <v>0.54737449999999999</v>
      </c>
      <c r="BX84">
        <v>0.56878039999999996</v>
      </c>
      <c r="BY84">
        <v>0.45051930000000001</v>
      </c>
      <c r="BZ84">
        <v>-0.7251784</v>
      </c>
      <c r="CA84">
        <v>-0.41336519999999999</v>
      </c>
      <c r="CB84">
        <v>-4.96E-3</v>
      </c>
      <c r="CC84">
        <v>-0.79502989999999996</v>
      </c>
      <c r="CD84">
        <v>-0.80950639999999996</v>
      </c>
      <c r="CE84">
        <v>-1.076219</v>
      </c>
      <c r="CF84">
        <v>-0.62110679999999996</v>
      </c>
      <c r="CG84">
        <v>-0.31813649999999999</v>
      </c>
      <c r="CH84">
        <v>0.94625009999999998</v>
      </c>
      <c r="CI84">
        <v>0.43279859999999998</v>
      </c>
      <c r="CJ84">
        <v>1.214531</v>
      </c>
      <c r="CK84">
        <v>2.600857</v>
      </c>
      <c r="CL84">
        <v>8.6033030000000004</v>
      </c>
      <c r="CM84">
        <v>8.2782140000000002</v>
      </c>
      <c r="CN84">
        <v>7.5438359999999998</v>
      </c>
      <c r="CO84">
        <v>7.1426999999999996</v>
      </c>
      <c r="CP84">
        <v>6.5169879999999996</v>
      </c>
      <c r="CQ84">
        <v>4.2836230000000004</v>
      </c>
      <c r="CR84">
        <v>4.0159349999999998</v>
      </c>
      <c r="CS84">
        <v>3.1293869999999999</v>
      </c>
      <c r="CT84">
        <v>0.95609440000000001</v>
      </c>
      <c r="CU84">
        <v>0.69071320000000003</v>
      </c>
      <c r="CV84">
        <v>0.70317099999999999</v>
      </c>
      <c r="CW84">
        <v>0.59100010000000003</v>
      </c>
      <c r="CX84">
        <v>-0.59165290000000004</v>
      </c>
      <c r="CY84">
        <v>-0.28461180000000003</v>
      </c>
      <c r="CZ84">
        <v>8.8540900000000006E-2</v>
      </c>
      <c r="DA84">
        <v>-0.68769690000000006</v>
      </c>
      <c r="DB84">
        <v>-0.72099270000000004</v>
      </c>
      <c r="DC84">
        <v>-0.96861920000000001</v>
      </c>
      <c r="DD84">
        <v>-0.52401940000000002</v>
      </c>
      <c r="DE84">
        <v>-0.19153120000000001</v>
      </c>
      <c r="DF84">
        <v>1.090141</v>
      </c>
      <c r="DG84">
        <v>0.58743210000000001</v>
      </c>
      <c r="DH84">
        <v>1.383745</v>
      </c>
      <c r="DI84">
        <v>2.7684410000000002</v>
      </c>
      <c r="DJ84">
        <v>8.8206039999999994</v>
      </c>
      <c r="DK84">
        <v>8.5111229999999995</v>
      </c>
      <c r="DL84">
        <v>7.736542</v>
      </c>
      <c r="DM84">
        <v>7.3006440000000001</v>
      </c>
      <c r="DN84">
        <v>6.6653710000000004</v>
      </c>
      <c r="DO84">
        <v>4.435981</v>
      </c>
      <c r="DP84">
        <v>4.1561870000000001</v>
      </c>
      <c r="DQ84">
        <v>3.2741980000000002</v>
      </c>
      <c r="DR84">
        <v>1.1116969999999999</v>
      </c>
      <c r="DS84">
        <v>0.83405200000000002</v>
      </c>
      <c r="DT84">
        <v>0.83756169999999996</v>
      </c>
      <c r="DU84">
        <v>0.73148100000000005</v>
      </c>
      <c r="DV84">
        <v>-0.39886329999999998</v>
      </c>
      <c r="DW84">
        <v>-9.87122E-2</v>
      </c>
      <c r="DX84">
        <v>0.2235415</v>
      </c>
      <c r="DY84">
        <v>-0.53272520000000001</v>
      </c>
      <c r="DZ84">
        <v>-0.59319310000000003</v>
      </c>
      <c r="EA84">
        <v>-0.8132625</v>
      </c>
      <c r="EB84">
        <v>-0.38384069999999998</v>
      </c>
      <c r="EC84">
        <v>-8.7332E-3</v>
      </c>
      <c r="ED84">
        <v>1.2978959999999999</v>
      </c>
      <c r="EE84">
        <v>0.81069840000000004</v>
      </c>
      <c r="EF84">
        <v>1.6280619999999999</v>
      </c>
      <c r="EG84">
        <v>3.010405</v>
      </c>
      <c r="EH84">
        <v>9.1343519999999998</v>
      </c>
      <c r="EI84">
        <v>8.8474059999999994</v>
      </c>
      <c r="EJ84">
        <v>8.0147779999999997</v>
      </c>
      <c r="EK84">
        <v>7.5286910000000002</v>
      </c>
      <c r="EL84">
        <v>6.8796119999999998</v>
      </c>
      <c r="EM84">
        <v>4.6559619999999997</v>
      </c>
      <c r="EN84">
        <v>4.358689</v>
      </c>
      <c r="EO84">
        <v>3.4832839999999998</v>
      </c>
      <c r="EP84">
        <v>1.336362</v>
      </c>
      <c r="EQ84">
        <v>1.04101</v>
      </c>
      <c r="ER84">
        <v>1.0316000000000001</v>
      </c>
      <c r="ES84">
        <v>0.9343129</v>
      </c>
      <c r="ET84">
        <v>64.681359999999998</v>
      </c>
      <c r="EU84">
        <v>64.137309999999999</v>
      </c>
      <c r="EV84">
        <v>63.520449999999997</v>
      </c>
      <c r="EW84">
        <v>62.481490000000001</v>
      </c>
      <c r="EX84">
        <v>62.276159999999997</v>
      </c>
      <c r="EY84">
        <v>62.366709999999998</v>
      </c>
      <c r="EZ84">
        <v>62.45731</v>
      </c>
      <c r="FA84">
        <v>63.152560000000001</v>
      </c>
      <c r="FB84">
        <v>65.180989999999994</v>
      </c>
      <c r="FC84">
        <v>67.973529999999997</v>
      </c>
      <c r="FD84">
        <v>70.958110000000005</v>
      </c>
      <c r="FE84">
        <v>74.494150000000005</v>
      </c>
      <c r="FF84">
        <v>77.774680000000004</v>
      </c>
      <c r="FG84">
        <v>79.60181</v>
      </c>
      <c r="FH84">
        <v>79.468000000000004</v>
      </c>
      <c r="FI84">
        <v>78.791679999999999</v>
      </c>
      <c r="FJ84">
        <v>77.438479999999998</v>
      </c>
      <c r="FK84">
        <v>77.332849999999993</v>
      </c>
      <c r="FL84">
        <v>75.947649999999996</v>
      </c>
      <c r="FM84">
        <v>73.075779999999995</v>
      </c>
      <c r="FN84">
        <v>70.122169999999997</v>
      </c>
      <c r="FO84">
        <v>67.992099999999994</v>
      </c>
      <c r="FP84">
        <v>67.293459999999996</v>
      </c>
      <c r="FQ84">
        <v>66.415509999999998</v>
      </c>
      <c r="FR84">
        <v>1</v>
      </c>
      <c r="FT84" s="44"/>
    </row>
    <row r="85" spans="1:176" x14ac:dyDescent="0.2">
      <c r="A85" t="s">
        <v>191</v>
      </c>
      <c r="B85" t="s">
        <v>1</v>
      </c>
      <c r="C85" s="70">
        <v>41849</v>
      </c>
      <c r="D85">
        <v>41</v>
      </c>
      <c r="E85" s="70">
        <v>417</v>
      </c>
      <c r="F85">
        <v>215.61170000000001</v>
      </c>
      <c r="G85">
        <v>213.43729999999999</v>
      </c>
      <c r="H85">
        <v>212.05250000000001</v>
      </c>
      <c r="I85">
        <v>210.93719999999999</v>
      </c>
      <c r="J85">
        <v>215.32069999999999</v>
      </c>
      <c r="K85">
        <v>222.95849999999999</v>
      </c>
      <c r="L85">
        <v>232.3135</v>
      </c>
      <c r="M85">
        <v>243.1729</v>
      </c>
      <c r="N85">
        <v>256.19369999999998</v>
      </c>
      <c r="O85">
        <v>267.4547</v>
      </c>
      <c r="P85">
        <v>275.3417</v>
      </c>
      <c r="Q85">
        <v>280.06819999999999</v>
      </c>
      <c r="R85">
        <v>283.09449999999998</v>
      </c>
      <c r="S85">
        <v>285.1583</v>
      </c>
      <c r="T85">
        <v>286.238</v>
      </c>
      <c r="U85">
        <v>286.5967</v>
      </c>
      <c r="V85">
        <v>282.18130000000002</v>
      </c>
      <c r="W85">
        <v>272.9171</v>
      </c>
      <c r="X85">
        <v>257.25200000000001</v>
      </c>
      <c r="Y85">
        <v>244.92359999999999</v>
      </c>
      <c r="Z85">
        <v>238.8888</v>
      </c>
      <c r="AA85">
        <v>232.4556</v>
      </c>
      <c r="AB85">
        <v>225.9049</v>
      </c>
      <c r="AC85">
        <v>221.64349999999999</v>
      </c>
      <c r="AD85">
        <v>7.7767000000000001E-3</v>
      </c>
      <c r="AE85">
        <v>-0.52271040000000002</v>
      </c>
      <c r="AF85">
        <v>-0.14156650000000001</v>
      </c>
      <c r="AG85">
        <v>0.22378339999999999</v>
      </c>
      <c r="AH85">
        <v>0.13774990000000001</v>
      </c>
      <c r="AI85">
        <v>-0.86095460000000001</v>
      </c>
      <c r="AJ85">
        <v>-0.33242929999999998</v>
      </c>
      <c r="AK85">
        <v>-0.86382060000000005</v>
      </c>
      <c r="AL85">
        <v>0.34897020000000001</v>
      </c>
      <c r="AM85">
        <v>-8.5676999999999993E-3</v>
      </c>
      <c r="AN85">
        <v>7.7917399999999998E-2</v>
      </c>
      <c r="AO85">
        <v>1.6348180000000001</v>
      </c>
      <c r="AP85">
        <v>7.7147560000000004</v>
      </c>
      <c r="AQ85">
        <v>8.3239099999999997</v>
      </c>
      <c r="AR85">
        <v>7.2551290000000002</v>
      </c>
      <c r="AS85">
        <v>6.9140759999999997</v>
      </c>
      <c r="AT85">
        <v>3.5506500000000001</v>
      </c>
      <c r="AU85">
        <v>2.2803040000000001</v>
      </c>
      <c r="AV85">
        <v>1.4942899999999999</v>
      </c>
      <c r="AW85">
        <v>1.8787849999999999</v>
      </c>
      <c r="AX85">
        <v>1.83168</v>
      </c>
      <c r="AY85">
        <v>1.84087</v>
      </c>
      <c r="AZ85">
        <v>1.489379</v>
      </c>
      <c r="BA85">
        <v>1.8918440000000001</v>
      </c>
      <c r="BB85">
        <v>0.1291417</v>
      </c>
      <c r="BC85">
        <v>-0.39871410000000002</v>
      </c>
      <c r="BD85">
        <v>-4.9979599999999999E-2</v>
      </c>
      <c r="BE85">
        <v>0.32275389999999998</v>
      </c>
      <c r="BF85">
        <v>0.22189429999999999</v>
      </c>
      <c r="BG85">
        <v>-0.75915290000000002</v>
      </c>
      <c r="BH85">
        <v>-0.21746299999999999</v>
      </c>
      <c r="BI85">
        <v>-0.6724116</v>
      </c>
      <c r="BJ85">
        <v>0.46895710000000002</v>
      </c>
      <c r="BK85">
        <v>0.1331629</v>
      </c>
      <c r="BL85">
        <v>0.2317032</v>
      </c>
      <c r="BM85">
        <v>1.7987519999999999</v>
      </c>
      <c r="BN85">
        <v>7.8897690000000003</v>
      </c>
      <c r="BO85">
        <v>8.5063030000000008</v>
      </c>
      <c r="BP85">
        <v>7.4787319999999999</v>
      </c>
      <c r="BQ85">
        <v>7.144838</v>
      </c>
      <c r="BR85">
        <v>3.7362709999999999</v>
      </c>
      <c r="BS85">
        <v>2.4543789999999999</v>
      </c>
      <c r="BT85">
        <v>1.6418349999999999</v>
      </c>
      <c r="BU85">
        <v>2.0127350000000002</v>
      </c>
      <c r="BV85">
        <v>1.985007</v>
      </c>
      <c r="BW85">
        <v>1.990116</v>
      </c>
      <c r="BX85">
        <v>1.6409879999999999</v>
      </c>
      <c r="BY85">
        <v>2.042815</v>
      </c>
      <c r="BZ85">
        <v>0.21319879999999999</v>
      </c>
      <c r="CA85">
        <v>-0.31283450000000002</v>
      </c>
      <c r="CB85">
        <v>1.34532E-2</v>
      </c>
      <c r="CC85">
        <v>0.3913006</v>
      </c>
      <c r="CD85">
        <v>0.28017249999999999</v>
      </c>
      <c r="CE85">
        <v>-0.68864539999999996</v>
      </c>
      <c r="CF85">
        <v>-0.13783770000000001</v>
      </c>
      <c r="CG85">
        <v>-0.53984220000000005</v>
      </c>
      <c r="CH85">
        <v>0.55205970000000004</v>
      </c>
      <c r="CI85">
        <v>0.23132510000000001</v>
      </c>
      <c r="CJ85">
        <v>0.33821479999999998</v>
      </c>
      <c r="CK85">
        <v>1.9122920000000001</v>
      </c>
      <c r="CL85">
        <v>8.0109829999999995</v>
      </c>
      <c r="CM85">
        <v>8.6326280000000004</v>
      </c>
      <c r="CN85">
        <v>7.6335990000000002</v>
      </c>
      <c r="CO85">
        <v>7.3046620000000004</v>
      </c>
      <c r="CP85">
        <v>3.8648310000000001</v>
      </c>
      <c r="CQ85">
        <v>2.5749420000000001</v>
      </c>
      <c r="CR85">
        <v>1.744024</v>
      </c>
      <c r="CS85">
        <v>2.1055069999999998</v>
      </c>
      <c r="CT85">
        <v>2.091202</v>
      </c>
      <c r="CU85">
        <v>2.0934840000000001</v>
      </c>
      <c r="CV85">
        <v>1.7459910000000001</v>
      </c>
      <c r="CW85">
        <v>2.1473770000000001</v>
      </c>
      <c r="CX85">
        <v>0.29725580000000001</v>
      </c>
      <c r="CY85">
        <v>-0.22695499999999999</v>
      </c>
      <c r="CZ85">
        <v>7.6885999999999996E-2</v>
      </c>
      <c r="DA85">
        <v>0.45984730000000001</v>
      </c>
      <c r="DB85">
        <v>0.33845069999999999</v>
      </c>
      <c r="DC85">
        <v>-0.61813779999999996</v>
      </c>
      <c r="DD85">
        <v>-5.8212399999999997E-2</v>
      </c>
      <c r="DE85">
        <v>-0.407273</v>
      </c>
      <c r="DF85">
        <v>0.63516229999999996</v>
      </c>
      <c r="DG85">
        <v>0.32948729999999998</v>
      </c>
      <c r="DH85">
        <v>0.44472630000000002</v>
      </c>
      <c r="DI85">
        <v>2.025833</v>
      </c>
      <c r="DJ85">
        <v>8.1321960000000004</v>
      </c>
      <c r="DK85">
        <v>8.7589539999999992</v>
      </c>
      <c r="DL85">
        <v>7.7884650000000004</v>
      </c>
      <c r="DM85">
        <v>7.4644870000000001</v>
      </c>
      <c r="DN85">
        <v>3.9933920000000001</v>
      </c>
      <c r="DO85">
        <v>2.6955049999999998</v>
      </c>
      <c r="DP85">
        <v>1.8462130000000001</v>
      </c>
      <c r="DQ85">
        <v>2.19828</v>
      </c>
      <c r="DR85">
        <v>2.1973959999999999</v>
      </c>
      <c r="DS85">
        <v>2.1968510000000001</v>
      </c>
      <c r="DT85">
        <v>1.8509949999999999</v>
      </c>
      <c r="DU85">
        <v>2.2519399999999998</v>
      </c>
      <c r="DV85">
        <v>0.41862090000000002</v>
      </c>
      <c r="DW85">
        <v>-0.1029586</v>
      </c>
      <c r="DX85">
        <v>0.16847290000000001</v>
      </c>
      <c r="DY85">
        <v>0.55881780000000003</v>
      </c>
      <c r="DZ85">
        <v>0.4225951</v>
      </c>
      <c r="EA85">
        <v>-0.51633609999999996</v>
      </c>
      <c r="EB85">
        <v>5.6753900000000003E-2</v>
      </c>
      <c r="EC85">
        <v>-0.215864</v>
      </c>
      <c r="ED85">
        <v>0.75514919999999996</v>
      </c>
      <c r="EE85">
        <v>0.47121800000000003</v>
      </c>
      <c r="EF85">
        <v>0.59851209999999999</v>
      </c>
      <c r="EG85">
        <v>2.1897669999999998</v>
      </c>
      <c r="EH85">
        <v>8.3072090000000003</v>
      </c>
      <c r="EI85">
        <v>8.9413470000000004</v>
      </c>
      <c r="EJ85">
        <v>8.0120690000000003</v>
      </c>
      <c r="EK85">
        <v>7.6952480000000003</v>
      </c>
      <c r="EL85">
        <v>4.1790120000000002</v>
      </c>
      <c r="EM85">
        <v>2.86958</v>
      </c>
      <c r="EN85">
        <v>1.9937579999999999</v>
      </c>
      <c r="EO85">
        <v>2.3322289999999999</v>
      </c>
      <c r="EP85">
        <v>2.3507229999999999</v>
      </c>
      <c r="EQ85">
        <v>2.3460969999999999</v>
      </c>
      <c r="ER85">
        <v>2.0026030000000001</v>
      </c>
      <c r="ES85">
        <v>2.402911</v>
      </c>
      <c r="ET85">
        <v>66.038610000000006</v>
      </c>
      <c r="EU85">
        <v>65.461489999999998</v>
      </c>
      <c r="EV85">
        <v>65.174130000000005</v>
      </c>
      <c r="EW85">
        <v>64.748149999999995</v>
      </c>
      <c r="EX85">
        <v>64.019559999999998</v>
      </c>
      <c r="EY85">
        <v>63.739150000000002</v>
      </c>
      <c r="EZ85">
        <v>63.094410000000003</v>
      </c>
      <c r="FA85">
        <v>64.06908</v>
      </c>
      <c r="FB85">
        <v>66.258210000000005</v>
      </c>
      <c r="FC85">
        <v>69.150009999999995</v>
      </c>
      <c r="FD85">
        <v>73.155299999999997</v>
      </c>
      <c r="FE85">
        <v>76.405779999999993</v>
      </c>
      <c r="FF85">
        <v>78.575829999999996</v>
      </c>
      <c r="FG85">
        <v>81.022509999999997</v>
      </c>
      <c r="FH85">
        <v>82.548019999999994</v>
      </c>
      <c r="FI85">
        <v>84.114329999999995</v>
      </c>
      <c r="FJ85">
        <v>84.063919999999996</v>
      </c>
      <c r="FK85">
        <v>83.777159999999995</v>
      </c>
      <c r="FL85">
        <v>81.003810000000001</v>
      </c>
      <c r="FM85">
        <v>76.615759999999995</v>
      </c>
      <c r="FN85">
        <v>72.674260000000004</v>
      </c>
      <c r="FO85">
        <v>69.848560000000006</v>
      </c>
      <c r="FP85">
        <v>67.888369999999995</v>
      </c>
      <c r="FQ85">
        <v>66.918930000000003</v>
      </c>
      <c r="FR85">
        <v>1</v>
      </c>
      <c r="FT85" s="44"/>
    </row>
    <row r="86" spans="1:176" x14ac:dyDescent="0.2">
      <c r="A86" t="s">
        <v>191</v>
      </c>
      <c r="B86" t="s">
        <v>1</v>
      </c>
      <c r="C86" s="70">
        <v>41850</v>
      </c>
      <c r="D86">
        <v>54</v>
      </c>
      <c r="E86" s="70">
        <v>417</v>
      </c>
      <c r="F86">
        <v>216.29300000000001</v>
      </c>
      <c r="G86">
        <v>213.84100000000001</v>
      </c>
      <c r="H86">
        <v>211.59379999999999</v>
      </c>
      <c r="I86">
        <v>211.0659</v>
      </c>
      <c r="J86">
        <v>214.15870000000001</v>
      </c>
      <c r="K86">
        <v>221.02529999999999</v>
      </c>
      <c r="L86">
        <v>230.69829999999999</v>
      </c>
      <c r="M86">
        <v>239.21209999999999</v>
      </c>
      <c r="N86">
        <v>252.68170000000001</v>
      </c>
      <c r="O86">
        <v>263.07369999999997</v>
      </c>
      <c r="P86">
        <v>269.89210000000003</v>
      </c>
      <c r="Q86">
        <v>275.24650000000003</v>
      </c>
      <c r="R86">
        <v>279.39089999999999</v>
      </c>
      <c r="S86">
        <v>282.7921</v>
      </c>
      <c r="T86">
        <v>285.53370000000001</v>
      </c>
      <c r="U86">
        <v>286.38189999999997</v>
      </c>
      <c r="V86">
        <v>283.68020000000001</v>
      </c>
      <c r="W86">
        <v>274.00819999999999</v>
      </c>
      <c r="X86">
        <v>258.7106</v>
      </c>
      <c r="Y86">
        <v>244.7543</v>
      </c>
      <c r="Z86">
        <v>239.35339999999999</v>
      </c>
      <c r="AA86">
        <v>231.6431</v>
      </c>
      <c r="AB86">
        <v>224.1772</v>
      </c>
      <c r="AC86">
        <v>219.26650000000001</v>
      </c>
      <c r="AD86">
        <v>-0.4813656</v>
      </c>
      <c r="AE86">
        <v>-0.1131363</v>
      </c>
      <c r="AF86">
        <v>2.7000699999999999E-2</v>
      </c>
      <c r="AG86">
        <v>-6.7492800000000006E-2</v>
      </c>
      <c r="AH86">
        <v>-0.80869310000000005</v>
      </c>
      <c r="AI86">
        <v>-1.7094659999999999</v>
      </c>
      <c r="AJ86">
        <v>-1.550624</v>
      </c>
      <c r="AK86">
        <v>-0.98077110000000001</v>
      </c>
      <c r="AL86">
        <v>0.15753919999999999</v>
      </c>
      <c r="AM86">
        <v>0.1131482</v>
      </c>
      <c r="AN86">
        <v>-1.099532</v>
      </c>
      <c r="AO86">
        <v>-0.48318729999999999</v>
      </c>
      <c r="AP86">
        <v>3.8231259999999998</v>
      </c>
      <c r="AQ86">
        <v>4.3985370000000001</v>
      </c>
      <c r="AR86">
        <v>4.1667180000000004</v>
      </c>
      <c r="AS86">
        <v>6.3543130000000003</v>
      </c>
      <c r="AT86">
        <v>5.7984249999999999</v>
      </c>
      <c r="AU86">
        <v>4.6716660000000001</v>
      </c>
      <c r="AV86">
        <v>4.0885850000000001</v>
      </c>
      <c r="AW86">
        <v>3.85154</v>
      </c>
      <c r="AX86">
        <v>0.4012288</v>
      </c>
      <c r="AY86">
        <v>-5.4299500000000001E-2</v>
      </c>
      <c r="AZ86">
        <v>-1.8806400000000001E-2</v>
      </c>
      <c r="BA86">
        <v>5.5639300000000003E-2</v>
      </c>
      <c r="BB86">
        <v>-0.32568320000000001</v>
      </c>
      <c r="BC86">
        <v>2.6303799999999999E-2</v>
      </c>
      <c r="BD86">
        <v>0.1375538</v>
      </c>
      <c r="BE86">
        <v>4.0896399999999999E-2</v>
      </c>
      <c r="BF86">
        <v>-0.70760179999999995</v>
      </c>
      <c r="BG86">
        <v>-1.557734</v>
      </c>
      <c r="BH86">
        <v>-1.4275059999999999</v>
      </c>
      <c r="BI86">
        <v>-0.78691330000000004</v>
      </c>
      <c r="BJ86">
        <v>0.30226750000000002</v>
      </c>
      <c r="BK86">
        <v>0.27701550000000003</v>
      </c>
      <c r="BL86">
        <v>-0.92147420000000002</v>
      </c>
      <c r="BM86">
        <v>-0.3055601</v>
      </c>
      <c r="BN86">
        <v>4.0527879999999996</v>
      </c>
      <c r="BO86">
        <v>4.6317830000000004</v>
      </c>
      <c r="BP86">
        <v>4.3684690000000002</v>
      </c>
      <c r="BQ86">
        <v>6.6009190000000002</v>
      </c>
      <c r="BR86">
        <v>5.9886739999999996</v>
      </c>
      <c r="BS86">
        <v>4.851788</v>
      </c>
      <c r="BT86">
        <v>4.2579050000000001</v>
      </c>
      <c r="BU86">
        <v>4.0131350000000001</v>
      </c>
      <c r="BV86">
        <v>0.57427070000000002</v>
      </c>
      <c r="BW86">
        <v>0.1062347</v>
      </c>
      <c r="BX86">
        <v>0.1317817</v>
      </c>
      <c r="BY86">
        <v>0.2001233</v>
      </c>
      <c r="BZ86">
        <v>-0.2178581</v>
      </c>
      <c r="CA86">
        <v>0.12287969999999999</v>
      </c>
      <c r="CB86">
        <v>0.2141226</v>
      </c>
      <c r="CC86">
        <v>0.1159664</v>
      </c>
      <c r="CD86">
        <v>-0.63758630000000005</v>
      </c>
      <c r="CE86">
        <v>-1.452644</v>
      </c>
      <c r="CF86">
        <v>-1.342236</v>
      </c>
      <c r="CG86">
        <v>-0.65264800000000001</v>
      </c>
      <c r="CH86">
        <v>0.40250590000000003</v>
      </c>
      <c r="CI86">
        <v>0.39050950000000001</v>
      </c>
      <c r="CJ86">
        <v>-0.79815190000000003</v>
      </c>
      <c r="CK86">
        <v>-0.18253610000000001</v>
      </c>
      <c r="CL86">
        <v>4.2118510000000002</v>
      </c>
      <c r="CM86">
        <v>4.7933279999999998</v>
      </c>
      <c r="CN86">
        <v>4.5082019999999998</v>
      </c>
      <c r="CO86">
        <v>6.7717169999999998</v>
      </c>
      <c r="CP86">
        <v>6.1204400000000003</v>
      </c>
      <c r="CQ86">
        <v>4.97654</v>
      </c>
      <c r="CR86">
        <v>4.3751749999999996</v>
      </c>
      <c r="CS86">
        <v>4.1250549999999997</v>
      </c>
      <c r="CT86">
        <v>0.69411889999999998</v>
      </c>
      <c r="CU86">
        <v>0.21742030000000001</v>
      </c>
      <c r="CV86">
        <v>0.2360786</v>
      </c>
      <c r="CW86">
        <v>0.30019249999999997</v>
      </c>
      <c r="CX86">
        <v>-0.11003300000000001</v>
      </c>
      <c r="CY86">
        <v>0.2194555</v>
      </c>
      <c r="CZ86">
        <v>0.29069129999999999</v>
      </c>
      <c r="DA86">
        <v>0.1910364</v>
      </c>
      <c r="DB86">
        <v>-0.56757080000000004</v>
      </c>
      <c r="DC86">
        <v>-1.3475550000000001</v>
      </c>
      <c r="DD86">
        <v>-1.2569650000000001</v>
      </c>
      <c r="DE86">
        <v>-0.51838269999999997</v>
      </c>
      <c r="DF86">
        <v>0.50274430000000003</v>
      </c>
      <c r="DG86">
        <v>0.50400350000000005</v>
      </c>
      <c r="DH86">
        <v>-0.67482949999999997</v>
      </c>
      <c r="DI86">
        <v>-5.9512099999999998E-2</v>
      </c>
      <c r="DJ86">
        <v>4.370914</v>
      </c>
      <c r="DK86">
        <v>4.9548740000000002</v>
      </c>
      <c r="DL86">
        <v>4.6479340000000002</v>
      </c>
      <c r="DM86">
        <v>6.9425150000000002</v>
      </c>
      <c r="DN86">
        <v>6.2522070000000003</v>
      </c>
      <c r="DO86">
        <v>5.1012919999999999</v>
      </c>
      <c r="DP86">
        <v>4.492445</v>
      </c>
      <c r="DQ86">
        <v>4.2369760000000003</v>
      </c>
      <c r="DR86">
        <v>0.8139672</v>
      </c>
      <c r="DS86">
        <v>0.3286058</v>
      </c>
      <c r="DT86">
        <v>0.3403755</v>
      </c>
      <c r="DU86">
        <v>0.4002617</v>
      </c>
      <c r="DV86">
        <v>4.56494E-2</v>
      </c>
      <c r="DW86">
        <v>0.35889569999999998</v>
      </c>
      <c r="DX86">
        <v>0.4012444</v>
      </c>
      <c r="DY86">
        <v>0.29942560000000001</v>
      </c>
      <c r="DZ86">
        <v>-0.46647949999999999</v>
      </c>
      <c r="EA86">
        <v>-1.1958219999999999</v>
      </c>
      <c r="EB86">
        <v>-1.133847</v>
      </c>
      <c r="EC86">
        <v>-0.32452500000000001</v>
      </c>
      <c r="ED86">
        <v>0.64747259999999995</v>
      </c>
      <c r="EE86">
        <v>0.66787079999999999</v>
      </c>
      <c r="EF86">
        <v>-0.49677179999999999</v>
      </c>
      <c r="EG86">
        <v>0.118115</v>
      </c>
      <c r="EH86">
        <v>4.6005750000000001</v>
      </c>
      <c r="EI86">
        <v>5.1881199999999996</v>
      </c>
      <c r="EJ86">
        <v>4.8496860000000002</v>
      </c>
      <c r="EK86">
        <v>7.1891210000000001</v>
      </c>
      <c r="EL86">
        <v>6.442456</v>
      </c>
      <c r="EM86">
        <v>5.2814139999999998</v>
      </c>
      <c r="EN86">
        <v>4.6617649999999999</v>
      </c>
      <c r="EO86">
        <v>4.3985709999999996</v>
      </c>
      <c r="EP86">
        <v>0.98700900000000003</v>
      </c>
      <c r="EQ86">
        <v>0.48914000000000002</v>
      </c>
      <c r="ER86">
        <v>0.4909637</v>
      </c>
      <c r="ES86">
        <v>0.5447457</v>
      </c>
      <c r="ET86">
        <v>65.886979999999994</v>
      </c>
      <c r="EU86">
        <v>65.015969999999996</v>
      </c>
      <c r="EV86">
        <v>64.219740000000002</v>
      </c>
      <c r="EW86">
        <v>63.731340000000003</v>
      </c>
      <c r="EX86">
        <v>62.841380000000001</v>
      </c>
      <c r="EY86">
        <v>62.397269999999999</v>
      </c>
      <c r="EZ86">
        <v>62.065579999999997</v>
      </c>
      <c r="FA86">
        <v>62.65372</v>
      </c>
      <c r="FB86">
        <v>64.450159999999997</v>
      </c>
      <c r="FC86">
        <v>66.978660000000005</v>
      </c>
      <c r="FD86">
        <v>69.28698</v>
      </c>
      <c r="FE86">
        <v>72.831010000000006</v>
      </c>
      <c r="FF86">
        <v>76.666439999999994</v>
      </c>
      <c r="FG86">
        <v>78.827870000000004</v>
      </c>
      <c r="FH86">
        <v>80.360609999999994</v>
      </c>
      <c r="FI86">
        <v>82.154719999999998</v>
      </c>
      <c r="FJ86">
        <v>81.468369999999993</v>
      </c>
      <c r="FK86">
        <v>80.574700000000007</v>
      </c>
      <c r="FL86">
        <v>79.287030000000001</v>
      </c>
      <c r="FM86">
        <v>75.673910000000006</v>
      </c>
      <c r="FN86">
        <v>70.666920000000005</v>
      </c>
      <c r="FO86">
        <v>68.224109999999996</v>
      </c>
      <c r="FP86">
        <v>66.319659999999999</v>
      </c>
      <c r="FQ86">
        <v>64.521770000000004</v>
      </c>
      <c r="FR86">
        <v>1</v>
      </c>
      <c r="FT86" s="44"/>
    </row>
    <row r="87" spans="1:176" x14ac:dyDescent="0.2">
      <c r="A87" t="s">
        <v>191</v>
      </c>
      <c r="B87" t="s">
        <v>1</v>
      </c>
      <c r="C87" s="70">
        <v>41851</v>
      </c>
      <c r="D87">
        <v>42</v>
      </c>
      <c r="E87" s="70">
        <v>416</v>
      </c>
      <c r="F87">
        <v>214.5736</v>
      </c>
      <c r="G87">
        <v>212.16640000000001</v>
      </c>
      <c r="H87">
        <v>210.27590000000001</v>
      </c>
      <c r="I87">
        <v>210.14490000000001</v>
      </c>
      <c r="J87">
        <v>213.10470000000001</v>
      </c>
      <c r="K87">
        <v>220.6474</v>
      </c>
      <c r="L87">
        <v>230.82900000000001</v>
      </c>
      <c r="M87">
        <v>240.69229999999999</v>
      </c>
      <c r="N87">
        <v>252.86959999999999</v>
      </c>
      <c r="O87">
        <v>260.23759999999999</v>
      </c>
      <c r="P87">
        <v>266.7826</v>
      </c>
      <c r="Q87">
        <v>272.85719999999998</v>
      </c>
      <c r="R87">
        <v>277.00580000000002</v>
      </c>
      <c r="S87">
        <v>281.47579999999999</v>
      </c>
      <c r="T87">
        <v>283.69749999999999</v>
      </c>
      <c r="U87">
        <v>285.536</v>
      </c>
      <c r="V87">
        <v>283.4984</v>
      </c>
      <c r="W87">
        <v>274.94420000000002</v>
      </c>
      <c r="X87">
        <v>259.99160000000001</v>
      </c>
      <c r="Y87">
        <v>245.95060000000001</v>
      </c>
      <c r="Z87">
        <v>238.95689999999999</v>
      </c>
      <c r="AA87">
        <v>232.45439999999999</v>
      </c>
      <c r="AB87">
        <v>225.56129999999999</v>
      </c>
      <c r="AC87">
        <v>220.4091</v>
      </c>
      <c r="AD87">
        <v>-1.0366519999999999</v>
      </c>
      <c r="AE87">
        <v>-0.29510059999999999</v>
      </c>
      <c r="AF87">
        <v>0.20332639999999999</v>
      </c>
      <c r="AG87">
        <v>0.26871719999999999</v>
      </c>
      <c r="AH87">
        <v>-0.27934130000000001</v>
      </c>
      <c r="AI87">
        <v>-1.359653</v>
      </c>
      <c r="AJ87">
        <v>-1.4608669999999999</v>
      </c>
      <c r="AK87">
        <v>-1.9213750000000001</v>
      </c>
      <c r="AL87">
        <v>0.1370989</v>
      </c>
      <c r="AM87">
        <v>0.51178999999999997</v>
      </c>
      <c r="AN87">
        <v>-0.15818950000000001</v>
      </c>
      <c r="AO87">
        <v>-1.7620960000000001</v>
      </c>
      <c r="AP87">
        <v>0.12876799999999999</v>
      </c>
      <c r="AQ87">
        <v>0.97048409999999996</v>
      </c>
      <c r="AR87">
        <v>0.74343720000000002</v>
      </c>
      <c r="AS87">
        <v>1.1341349999999999</v>
      </c>
      <c r="AT87">
        <v>1.7507729999999999</v>
      </c>
      <c r="AU87">
        <v>0.14088300000000001</v>
      </c>
      <c r="AV87">
        <v>-0.53039119999999995</v>
      </c>
      <c r="AW87">
        <v>-0.6668347</v>
      </c>
      <c r="AX87">
        <v>-1.6715009999999999</v>
      </c>
      <c r="AY87">
        <v>-1.6351800000000001</v>
      </c>
      <c r="AZ87">
        <v>-2.5307409999999999</v>
      </c>
      <c r="BA87">
        <v>-1.971617</v>
      </c>
      <c r="BB87">
        <v>-0.92009920000000001</v>
      </c>
      <c r="BC87">
        <v>-0.17111209999999999</v>
      </c>
      <c r="BD87">
        <v>0.31767960000000001</v>
      </c>
      <c r="BE87">
        <v>0.37403599999999998</v>
      </c>
      <c r="BF87">
        <v>-0.1894102</v>
      </c>
      <c r="BG87">
        <v>-1.253247</v>
      </c>
      <c r="BH87">
        <v>-1.35006</v>
      </c>
      <c r="BI87">
        <v>-1.716369</v>
      </c>
      <c r="BJ87">
        <v>0.27029229999999999</v>
      </c>
      <c r="BK87">
        <v>0.64439449999999998</v>
      </c>
      <c r="BL87">
        <v>-8.5655999999999996E-3</v>
      </c>
      <c r="BM87">
        <v>-1.6020639999999999</v>
      </c>
      <c r="BN87">
        <v>0.35823120000000003</v>
      </c>
      <c r="BO87">
        <v>1.20502</v>
      </c>
      <c r="BP87">
        <v>0.93895419999999996</v>
      </c>
      <c r="BQ87">
        <v>1.358679</v>
      </c>
      <c r="BR87">
        <v>1.9212659999999999</v>
      </c>
      <c r="BS87">
        <v>0.31677519999999998</v>
      </c>
      <c r="BT87">
        <v>-0.36664940000000001</v>
      </c>
      <c r="BU87">
        <v>-0.50734170000000001</v>
      </c>
      <c r="BV87">
        <v>-1.4871160000000001</v>
      </c>
      <c r="BW87">
        <v>-1.4702630000000001</v>
      </c>
      <c r="BX87">
        <v>-2.3832849999999999</v>
      </c>
      <c r="BY87">
        <v>-1.8466070000000001</v>
      </c>
      <c r="BZ87">
        <v>-0.83937499999999998</v>
      </c>
      <c r="CA87">
        <v>-8.5237999999999994E-2</v>
      </c>
      <c r="CB87">
        <v>0.39688040000000002</v>
      </c>
      <c r="CC87">
        <v>0.44697940000000003</v>
      </c>
      <c r="CD87">
        <v>-0.1271243</v>
      </c>
      <c r="CE87">
        <v>-1.179551</v>
      </c>
      <c r="CF87">
        <v>-1.2733159999999999</v>
      </c>
      <c r="CG87">
        <v>-1.5743830000000001</v>
      </c>
      <c r="CH87">
        <v>0.36254160000000002</v>
      </c>
      <c r="CI87">
        <v>0.73623590000000005</v>
      </c>
      <c r="CJ87">
        <v>9.5063499999999995E-2</v>
      </c>
      <c r="CK87">
        <v>-1.4912259999999999</v>
      </c>
      <c r="CL87">
        <v>0.51715679999999997</v>
      </c>
      <c r="CM87">
        <v>1.367459</v>
      </c>
      <c r="CN87">
        <v>1.0743689999999999</v>
      </c>
      <c r="CO87">
        <v>1.514197</v>
      </c>
      <c r="CP87">
        <v>2.0393490000000001</v>
      </c>
      <c r="CQ87">
        <v>0.43859749999999997</v>
      </c>
      <c r="CR87">
        <v>-0.25324229999999998</v>
      </c>
      <c r="CS87">
        <v>-0.39687729999999999</v>
      </c>
      <c r="CT87">
        <v>-1.3594120000000001</v>
      </c>
      <c r="CU87">
        <v>-1.356042</v>
      </c>
      <c r="CV87">
        <v>-2.2811569999999999</v>
      </c>
      <c r="CW87">
        <v>-1.7600260000000001</v>
      </c>
      <c r="CX87">
        <v>-0.75865070000000001</v>
      </c>
      <c r="CY87">
        <v>6.3610000000000001E-4</v>
      </c>
      <c r="CZ87">
        <v>0.47608109999999998</v>
      </c>
      <c r="DA87">
        <v>0.51992289999999997</v>
      </c>
      <c r="DB87">
        <v>-6.4838400000000004E-2</v>
      </c>
      <c r="DC87">
        <v>-1.105855</v>
      </c>
      <c r="DD87">
        <v>-1.196572</v>
      </c>
      <c r="DE87">
        <v>-1.4323969999999999</v>
      </c>
      <c r="DF87">
        <v>0.454791</v>
      </c>
      <c r="DG87">
        <v>0.82807739999999996</v>
      </c>
      <c r="DH87">
        <v>0.19869249999999999</v>
      </c>
      <c r="DI87">
        <v>-1.3803879999999999</v>
      </c>
      <c r="DJ87">
        <v>0.67608230000000002</v>
      </c>
      <c r="DK87">
        <v>1.5298970000000001</v>
      </c>
      <c r="DL87">
        <v>1.2097830000000001</v>
      </c>
      <c r="DM87">
        <v>1.6697150000000001</v>
      </c>
      <c r="DN87">
        <v>2.157432</v>
      </c>
      <c r="DO87">
        <v>0.56041989999999997</v>
      </c>
      <c r="DP87">
        <v>-0.13983519999999999</v>
      </c>
      <c r="DQ87">
        <v>-0.28641290000000003</v>
      </c>
      <c r="DR87">
        <v>-1.231708</v>
      </c>
      <c r="DS87">
        <v>-1.241822</v>
      </c>
      <c r="DT87">
        <v>-2.1790289999999999</v>
      </c>
      <c r="DU87">
        <v>-1.6734450000000001</v>
      </c>
      <c r="DV87">
        <v>-0.64209780000000005</v>
      </c>
      <c r="DW87">
        <v>0.1246247</v>
      </c>
      <c r="DX87">
        <v>0.59043429999999997</v>
      </c>
      <c r="DY87">
        <v>0.62524170000000001</v>
      </c>
      <c r="DZ87">
        <v>2.50926E-2</v>
      </c>
      <c r="EA87">
        <v>-0.99944880000000003</v>
      </c>
      <c r="EB87">
        <v>-1.0857650000000001</v>
      </c>
      <c r="EC87">
        <v>-1.2273909999999999</v>
      </c>
      <c r="ED87">
        <v>0.58798439999999996</v>
      </c>
      <c r="EE87">
        <v>0.96068189999999998</v>
      </c>
      <c r="EF87">
        <v>0.34831640000000003</v>
      </c>
      <c r="EG87">
        <v>-1.220356</v>
      </c>
      <c r="EH87">
        <v>0.90554559999999995</v>
      </c>
      <c r="EI87">
        <v>1.7644329999999999</v>
      </c>
      <c r="EJ87">
        <v>1.4053</v>
      </c>
      <c r="EK87">
        <v>1.894258</v>
      </c>
      <c r="EL87">
        <v>2.327925</v>
      </c>
      <c r="EM87">
        <v>0.73631199999999997</v>
      </c>
      <c r="EN87">
        <v>2.39066E-2</v>
      </c>
      <c r="EO87">
        <v>-0.1269199</v>
      </c>
      <c r="EP87">
        <v>-1.047323</v>
      </c>
      <c r="EQ87">
        <v>-1.076905</v>
      </c>
      <c r="ER87">
        <v>-2.0315720000000002</v>
      </c>
      <c r="ES87">
        <v>-1.5484359999999999</v>
      </c>
      <c r="ET87">
        <v>63.682600000000001</v>
      </c>
      <c r="EU87">
        <v>63.116990000000001</v>
      </c>
      <c r="EV87">
        <v>62.497059999999998</v>
      </c>
      <c r="EW87">
        <v>61.550870000000003</v>
      </c>
      <c r="EX87">
        <v>61.82441</v>
      </c>
      <c r="EY87">
        <v>61.795610000000003</v>
      </c>
      <c r="EZ87">
        <v>62.166159999999998</v>
      </c>
      <c r="FA87">
        <v>62.925429999999999</v>
      </c>
      <c r="FB87">
        <v>64.052760000000006</v>
      </c>
      <c r="FC87">
        <v>65.561779999999999</v>
      </c>
      <c r="FD87">
        <v>68.050539999999998</v>
      </c>
      <c r="FE87">
        <v>71.504140000000007</v>
      </c>
      <c r="FF87">
        <v>75.275710000000004</v>
      </c>
      <c r="FG87">
        <v>78.162300000000002</v>
      </c>
      <c r="FH87">
        <v>79.449969999999993</v>
      </c>
      <c r="FI87">
        <v>81.236859999999993</v>
      </c>
      <c r="FJ87">
        <v>81.801259999999999</v>
      </c>
      <c r="FK87">
        <v>80.887500000000003</v>
      </c>
      <c r="FL87">
        <v>79.04562</v>
      </c>
      <c r="FM87">
        <v>75.494349999999997</v>
      </c>
      <c r="FN87">
        <v>71.808700000000002</v>
      </c>
      <c r="FO87">
        <v>68.747380000000007</v>
      </c>
      <c r="FP87">
        <v>67.020089999999996</v>
      </c>
      <c r="FQ87">
        <v>66.134270000000001</v>
      </c>
      <c r="FR87">
        <v>1</v>
      </c>
      <c r="FT87" s="44"/>
    </row>
    <row r="88" spans="1:176" x14ac:dyDescent="0.2">
      <c r="A88" t="s">
        <v>191</v>
      </c>
      <c r="B88" t="s">
        <v>1</v>
      </c>
      <c r="C88" s="70">
        <v>41852</v>
      </c>
      <c r="D88">
        <v>0</v>
      </c>
      <c r="E88" s="70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  <c r="DG88">
        <v>0</v>
      </c>
      <c r="DH88">
        <v>0</v>
      </c>
      <c r="DI88">
        <v>0</v>
      </c>
      <c r="DJ88">
        <v>0</v>
      </c>
      <c r="DK88">
        <v>0</v>
      </c>
      <c r="DL88">
        <v>0</v>
      </c>
      <c r="DM88">
        <v>0</v>
      </c>
      <c r="DN88">
        <v>0</v>
      </c>
      <c r="DO88">
        <v>0</v>
      </c>
      <c r="DP88">
        <v>0</v>
      </c>
      <c r="DQ88">
        <v>0</v>
      </c>
      <c r="DR88">
        <v>0</v>
      </c>
      <c r="DS88">
        <v>0</v>
      </c>
      <c r="DT88">
        <v>0</v>
      </c>
      <c r="DU88">
        <v>0</v>
      </c>
      <c r="DV88">
        <v>0</v>
      </c>
      <c r="DW88">
        <v>0</v>
      </c>
      <c r="DX88">
        <v>0</v>
      </c>
      <c r="DY88">
        <v>0</v>
      </c>
      <c r="DZ88">
        <v>0</v>
      </c>
      <c r="EA88">
        <v>0</v>
      </c>
      <c r="EB88">
        <v>0</v>
      </c>
      <c r="EC88">
        <v>0</v>
      </c>
      <c r="ED88">
        <v>0</v>
      </c>
      <c r="EE88">
        <v>0</v>
      </c>
      <c r="EF88">
        <v>0</v>
      </c>
      <c r="EG88">
        <v>0</v>
      </c>
      <c r="EH88">
        <v>0</v>
      </c>
      <c r="EI88">
        <v>0</v>
      </c>
      <c r="EJ88">
        <v>0</v>
      </c>
      <c r="EK88">
        <v>0</v>
      </c>
      <c r="EL88">
        <v>0</v>
      </c>
      <c r="EM88">
        <v>0</v>
      </c>
      <c r="EN88">
        <v>0</v>
      </c>
      <c r="EO88">
        <v>0</v>
      </c>
      <c r="EP88">
        <v>0</v>
      </c>
      <c r="EQ88">
        <v>0</v>
      </c>
      <c r="ER88">
        <v>0</v>
      </c>
      <c r="ES88">
        <v>0</v>
      </c>
      <c r="ET88">
        <v>0</v>
      </c>
      <c r="EU88">
        <v>0</v>
      </c>
      <c r="EV88">
        <v>0</v>
      </c>
      <c r="EW88">
        <v>0</v>
      </c>
      <c r="EX88">
        <v>0</v>
      </c>
      <c r="EY88">
        <v>0</v>
      </c>
      <c r="EZ88">
        <v>0</v>
      </c>
      <c r="FA88">
        <v>0</v>
      </c>
      <c r="FB88">
        <v>0</v>
      </c>
      <c r="FC88">
        <v>0</v>
      </c>
      <c r="FD88">
        <v>0</v>
      </c>
      <c r="FE88">
        <v>0</v>
      </c>
      <c r="FF88">
        <v>0</v>
      </c>
      <c r="FG88">
        <v>0</v>
      </c>
      <c r="FH88">
        <v>0</v>
      </c>
      <c r="FI88">
        <v>0</v>
      </c>
      <c r="FJ88">
        <v>0</v>
      </c>
      <c r="FK88">
        <v>0</v>
      </c>
      <c r="FL88">
        <v>0</v>
      </c>
      <c r="FM88">
        <v>0</v>
      </c>
      <c r="FN88">
        <v>0</v>
      </c>
      <c r="FO88">
        <v>0</v>
      </c>
      <c r="FP88">
        <v>0</v>
      </c>
      <c r="FQ88">
        <v>0</v>
      </c>
      <c r="FR88">
        <v>0</v>
      </c>
      <c r="FT88" s="44"/>
    </row>
    <row r="89" spans="1:176" x14ac:dyDescent="0.2">
      <c r="A89" t="s">
        <v>191</v>
      </c>
      <c r="B89" t="s">
        <v>1</v>
      </c>
      <c r="C89" s="70">
        <v>41894</v>
      </c>
      <c r="D89">
        <v>0</v>
      </c>
      <c r="E89" s="70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  <c r="DG89">
        <v>0</v>
      </c>
      <c r="DH89">
        <v>0</v>
      </c>
      <c r="DI89">
        <v>0</v>
      </c>
      <c r="DJ89">
        <v>0</v>
      </c>
      <c r="DK89">
        <v>0</v>
      </c>
      <c r="DL89">
        <v>0</v>
      </c>
      <c r="DM89">
        <v>0</v>
      </c>
      <c r="DN89">
        <v>0</v>
      </c>
      <c r="DO89">
        <v>0</v>
      </c>
      <c r="DP89">
        <v>0</v>
      </c>
      <c r="DQ89">
        <v>0</v>
      </c>
      <c r="DR89">
        <v>0</v>
      </c>
      <c r="DS89">
        <v>0</v>
      </c>
      <c r="DT89">
        <v>0</v>
      </c>
      <c r="DU89">
        <v>0</v>
      </c>
      <c r="DV89">
        <v>0</v>
      </c>
      <c r="DW89">
        <v>0</v>
      </c>
      <c r="DX89">
        <v>0</v>
      </c>
      <c r="DY89">
        <v>0</v>
      </c>
      <c r="DZ89">
        <v>0</v>
      </c>
      <c r="EA89">
        <v>0</v>
      </c>
      <c r="EB89">
        <v>0</v>
      </c>
      <c r="EC89">
        <v>0</v>
      </c>
      <c r="ED89">
        <v>0</v>
      </c>
      <c r="EE89">
        <v>0</v>
      </c>
      <c r="EF89">
        <v>0</v>
      </c>
      <c r="EG89">
        <v>0</v>
      </c>
      <c r="EH89">
        <v>0</v>
      </c>
      <c r="EI89">
        <v>0</v>
      </c>
      <c r="EJ89">
        <v>0</v>
      </c>
      <c r="EK89">
        <v>0</v>
      </c>
      <c r="EL89">
        <v>0</v>
      </c>
      <c r="EM89">
        <v>0</v>
      </c>
      <c r="EN89">
        <v>0</v>
      </c>
      <c r="EO89">
        <v>0</v>
      </c>
      <c r="EP89">
        <v>0</v>
      </c>
      <c r="EQ89">
        <v>0</v>
      </c>
      <c r="ER89">
        <v>0</v>
      </c>
      <c r="ES89">
        <v>0</v>
      </c>
      <c r="ET89">
        <v>0</v>
      </c>
      <c r="EU89">
        <v>0</v>
      </c>
      <c r="EV89">
        <v>0</v>
      </c>
      <c r="EW89">
        <v>0</v>
      </c>
      <c r="EX89">
        <v>0</v>
      </c>
      <c r="EY89">
        <v>0</v>
      </c>
      <c r="EZ89">
        <v>0</v>
      </c>
      <c r="FA89">
        <v>0</v>
      </c>
      <c r="FB89">
        <v>0</v>
      </c>
      <c r="FC89">
        <v>0</v>
      </c>
      <c r="FD89">
        <v>0</v>
      </c>
      <c r="FE89">
        <v>0</v>
      </c>
      <c r="FF89">
        <v>0</v>
      </c>
      <c r="FG89">
        <v>0</v>
      </c>
      <c r="FH89">
        <v>0</v>
      </c>
      <c r="FI89">
        <v>0</v>
      </c>
      <c r="FJ89">
        <v>0</v>
      </c>
      <c r="FK89">
        <v>0</v>
      </c>
      <c r="FL89">
        <v>0</v>
      </c>
      <c r="FM89">
        <v>0</v>
      </c>
      <c r="FN89">
        <v>0</v>
      </c>
      <c r="FO89">
        <v>0</v>
      </c>
      <c r="FP89">
        <v>0</v>
      </c>
      <c r="FQ89">
        <v>0</v>
      </c>
      <c r="FR89">
        <v>0</v>
      </c>
      <c r="FT89" s="44"/>
    </row>
    <row r="90" spans="1:176" x14ac:dyDescent="0.2">
      <c r="A90" t="s">
        <v>191</v>
      </c>
      <c r="B90" t="s">
        <v>1</v>
      </c>
      <c r="C90" s="70">
        <v>41897</v>
      </c>
      <c r="D90">
        <v>0</v>
      </c>
      <c r="E90" s="7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  <c r="DG90">
        <v>0</v>
      </c>
      <c r="DH90">
        <v>0</v>
      </c>
      <c r="DI90">
        <v>0</v>
      </c>
      <c r="DJ90">
        <v>0</v>
      </c>
      <c r="DK90">
        <v>0</v>
      </c>
      <c r="DL90">
        <v>0</v>
      </c>
      <c r="DM90">
        <v>0</v>
      </c>
      <c r="DN90">
        <v>0</v>
      </c>
      <c r="DO90">
        <v>0</v>
      </c>
      <c r="DP90">
        <v>0</v>
      </c>
      <c r="DQ90">
        <v>0</v>
      </c>
      <c r="DR90">
        <v>0</v>
      </c>
      <c r="DS90">
        <v>0</v>
      </c>
      <c r="DT90">
        <v>0</v>
      </c>
      <c r="DU90">
        <v>0</v>
      </c>
      <c r="DV90">
        <v>0</v>
      </c>
      <c r="DW90">
        <v>0</v>
      </c>
      <c r="DX90">
        <v>0</v>
      </c>
      <c r="DY90">
        <v>0</v>
      </c>
      <c r="DZ90">
        <v>0</v>
      </c>
      <c r="EA90">
        <v>0</v>
      </c>
      <c r="EB90">
        <v>0</v>
      </c>
      <c r="EC90">
        <v>0</v>
      </c>
      <c r="ED90">
        <v>0</v>
      </c>
      <c r="EE90">
        <v>0</v>
      </c>
      <c r="EF90">
        <v>0</v>
      </c>
      <c r="EG90">
        <v>0</v>
      </c>
      <c r="EH90">
        <v>0</v>
      </c>
      <c r="EI90">
        <v>0</v>
      </c>
      <c r="EJ90">
        <v>0</v>
      </c>
      <c r="EK90">
        <v>0</v>
      </c>
      <c r="EL90">
        <v>0</v>
      </c>
      <c r="EM90">
        <v>0</v>
      </c>
      <c r="EN90">
        <v>0</v>
      </c>
      <c r="EO90">
        <v>0</v>
      </c>
      <c r="EP90">
        <v>0</v>
      </c>
      <c r="EQ90">
        <v>0</v>
      </c>
      <c r="ER90">
        <v>0</v>
      </c>
      <c r="ES90">
        <v>0</v>
      </c>
      <c r="ET90">
        <v>0</v>
      </c>
      <c r="EU90">
        <v>0</v>
      </c>
      <c r="EV90">
        <v>0</v>
      </c>
      <c r="EW90">
        <v>0</v>
      </c>
      <c r="EX90">
        <v>0</v>
      </c>
      <c r="EY90">
        <v>0</v>
      </c>
      <c r="EZ90">
        <v>0</v>
      </c>
      <c r="FA90">
        <v>0</v>
      </c>
      <c r="FB90">
        <v>0</v>
      </c>
      <c r="FC90">
        <v>0</v>
      </c>
      <c r="FD90">
        <v>0</v>
      </c>
      <c r="FE90">
        <v>0</v>
      </c>
      <c r="FF90">
        <v>0</v>
      </c>
      <c r="FG90">
        <v>0</v>
      </c>
      <c r="FH90">
        <v>0</v>
      </c>
      <c r="FI90">
        <v>0</v>
      </c>
      <c r="FJ90">
        <v>0</v>
      </c>
      <c r="FK90">
        <v>0</v>
      </c>
      <c r="FL90">
        <v>0</v>
      </c>
      <c r="FM90">
        <v>0</v>
      </c>
      <c r="FN90">
        <v>0</v>
      </c>
      <c r="FO90">
        <v>0</v>
      </c>
      <c r="FP90">
        <v>0</v>
      </c>
      <c r="FQ90">
        <v>0</v>
      </c>
      <c r="FR90">
        <v>0</v>
      </c>
      <c r="FT90" s="44"/>
    </row>
    <row r="91" spans="1:176" x14ac:dyDescent="0.2">
      <c r="A91" t="s">
        <v>191</v>
      </c>
      <c r="B91" t="s">
        <v>1</v>
      </c>
      <c r="C91" s="70">
        <v>41898</v>
      </c>
      <c r="D91">
        <v>37</v>
      </c>
      <c r="E91" s="70">
        <v>346</v>
      </c>
      <c r="F91">
        <v>183.51759999999999</v>
      </c>
      <c r="G91">
        <v>180.91159999999999</v>
      </c>
      <c r="H91">
        <v>179.7133</v>
      </c>
      <c r="I91">
        <v>179.0787</v>
      </c>
      <c r="J91">
        <v>180.92760000000001</v>
      </c>
      <c r="K91">
        <v>184.51750000000001</v>
      </c>
      <c r="L91">
        <v>194.0067</v>
      </c>
      <c r="M91">
        <v>204.6371</v>
      </c>
      <c r="N91">
        <v>217.6199</v>
      </c>
      <c r="O91">
        <v>229.58869999999999</v>
      </c>
      <c r="P91">
        <v>235.58170000000001</v>
      </c>
      <c r="Q91">
        <v>239.47890000000001</v>
      </c>
      <c r="R91">
        <v>242.14599999999999</v>
      </c>
      <c r="S91">
        <v>245.02199999999999</v>
      </c>
      <c r="T91">
        <v>247.91229999999999</v>
      </c>
      <c r="U91">
        <v>248.38120000000001</v>
      </c>
      <c r="V91">
        <v>246.1027</v>
      </c>
      <c r="W91">
        <v>237.73599999999999</v>
      </c>
      <c r="X91">
        <v>224.62889999999999</v>
      </c>
      <c r="Y91">
        <v>215.04040000000001</v>
      </c>
      <c r="Z91">
        <v>210.5247</v>
      </c>
      <c r="AA91">
        <v>203.74029999999999</v>
      </c>
      <c r="AB91">
        <v>196.50319999999999</v>
      </c>
      <c r="AC91">
        <v>191.05779999999999</v>
      </c>
      <c r="AD91">
        <v>0.6443371</v>
      </c>
      <c r="AE91">
        <v>0.64785550000000003</v>
      </c>
      <c r="AF91">
        <v>0.52969010000000005</v>
      </c>
      <c r="AG91">
        <v>0.48697659999999998</v>
      </c>
      <c r="AH91">
        <v>0.33277479999999998</v>
      </c>
      <c r="AI91">
        <v>7.5521900000000003E-2</v>
      </c>
      <c r="AJ91">
        <v>-1.9319999999999999E-3</v>
      </c>
      <c r="AK91">
        <v>-0.53213370000000004</v>
      </c>
      <c r="AL91">
        <v>-0.61934789999999995</v>
      </c>
      <c r="AM91">
        <v>-0.74855419999999995</v>
      </c>
      <c r="AN91">
        <v>-0.60388569999999997</v>
      </c>
      <c r="AO91">
        <v>-0.49849100000000002</v>
      </c>
      <c r="AP91">
        <v>2.7375060000000002</v>
      </c>
      <c r="AQ91">
        <v>2.71991</v>
      </c>
      <c r="AR91">
        <v>2.374838</v>
      </c>
      <c r="AS91">
        <v>2.6675900000000001</v>
      </c>
      <c r="AT91">
        <v>2.6907049999999999</v>
      </c>
      <c r="AU91">
        <v>2.0617190000000001</v>
      </c>
      <c r="AV91">
        <v>1.405805</v>
      </c>
      <c r="AW91">
        <v>0.91042970000000001</v>
      </c>
      <c r="AX91">
        <v>-0.94498459999999995</v>
      </c>
      <c r="AY91">
        <v>-1.161438</v>
      </c>
      <c r="AZ91">
        <v>-1.2778069999999999</v>
      </c>
      <c r="BA91">
        <v>-0.20622689999999999</v>
      </c>
      <c r="BB91">
        <v>0.72285200000000005</v>
      </c>
      <c r="BC91">
        <v>0.72885359999999999</v>
      </c>
      <c r="BD91">
        <v>0.60215879999999999</v>
      </c>
      <c r="BE91">
        <v>0.5505835</v>
      </c>
      <c r="BF91">
        <v>0.3903817</v>
      </c>
      <c r="BG91">
        <v>0.14353669999999999</v>
      </c>
      <c r="BH91">
        <v>6.7912500000000001E-2</v>
      </c>
      <c r="BI91">
        <v>-0.42402640000000003</v>
      </c>
      <c r="BJ91">
        <v>-0.53330900000000003</v>
      </c>
      <c r="BK91">
        <v>-0.65730659999999996</v>
      </c>
      <c r="BL91">
        <v>-0.48188809999999999</v>
      </c>
      <c r="BM91">
        <v>-0.38452130000000001</v>
      </c>
      <c r="BN91">
        <v>2.884455</v>
      </c>
      <c r="BO91">
        <v>2.8830819999999999</v>
      </c>
      <c r="BP91">
        <v>2.5190920000000001</v>
      </c>
      <c r="BQ91">
        <v>2.791077</v>
      </c>
      <c r="BR91">
        <v>2.8094220000000001</v>
      </c>
      <c r="BS91">
        <v>2.176434</v>
      </c>
      <c r="BT91">
        <v>1.506157</v>
      </c>
      <c r="BU91">
        <v>1.016324</v>
      </c>
      <c r="BV91">
        <v>-0.82766340000000005</v>
      </c>
      <c r="BW91">
        <v>-1.059164</v>
      </c>
      <c r="BX91">
        <v>-1.174409</v>
      </c>
      <c r="BY91">
        <v>-0.10555539999999999</v>
      </c>
      <c r="BZ91">
        <v>0.77723120000000001</v>
      </c>
      <c r="CA91">
        <v>0.7849526</v>
      </c>
      <c r="CB91">
        <v>0.6523504</v>
      </c>
      <c r="CC91">
        <v>0.59463750000000004</v>
      </c>
      <c r="CD91">
        <v>0.4302801</v>
      </c>
      <c r="CE91">
        <v>0.19064349999999999</v>
      </c>
      <c r="CF91">
        <v>0.1162866</v>
      </c>
      <c r="CG91">
        <v>-0.34915170000000001</v>
      </c>
      <c r="CH91">
        <v>-0.4737188</v>
      </c>
      <c r="CI91">
        <v>-0.59410879999999999</v>
      </c>
      <c r="CJ91">
        <v>-0.397393</v>
      </c>
      <c r="CK91">
        <v>-0.30558619999999997</v>
      </c>
      <c r="CL91">
        <v>2.9862320000000002</v>
      </c>
      <c r="CM91">
        <v>2.996095</v>
      </c>
      <c r="CN91">
        <v>2.6190020000000001</v>
      </c>
      <c r="CO91">
        <v>2.8766029999999998</v>
      </c>
      <c r="CP91">
        <v>2.8916460000000002</v>
      </c>
      <c r="CQ91">
        <v>2.2558850000000001</v>
      </c>
      <c r="CR91">
        <v>1.5756600000000001</v>
      </c>
      <c r="CS91">
        <v>1.0896669999999999</v>
      </c>
      <c r="CT91">
        <v>-0.74640720000000005</v>
      </c>
      <c r="CU91">
        <v>-0.98832909999999996</v>
      </c>
      <c r="CV91">
        <v>-1.1027960000000001</v>
      </c>
      <c r="CW91">
        <v>-3.5830599999999997E-2</v>
      </c>
      <c r="CX91">
        <v>0.83161030000000002</v>
      </c>
      <c r="CY91">
        <v>0.84105169999999996</v>
      </c>
      <c r="CZ91">
        <v>0.70254209999999995</v>
      </c>
      <c r="DA91">
        <v>0.63869149999999997</v>
      </c>
      <c r="DB91">
        <v>0.4701785</v>
      </c>
      <c r="DC91">
        <v>0.2377504</v>
      </c>
      <c r="DD91">
        <v>0.16466059999999999</v>
      </c>
      <c r="DE91">
        <v>-0.27427689999999999</v>
      </c>
      <c r="DF91">
        <v>-0.41412850000000001</v>
      </c>
      <c r="DG91">
        <v>-0.53091100000000002</v>
      </c>
      <c r="DH91">
        <v>-0.3128978</v>
      </c>
      <c r="DI91">
        <v>-0.2266512</v>
      </c>
      <c r="DJ91">
        <v>3.0880079999999999</v>
      </c>
      <c r="DK91">
        <v>3.1091069999999998</v>
      </c>
      <c r="DL91">
        <v>2.718912</v>
      </c>
      <c r="DM91">
        <v>2.9621300000000002</v>
      </c>
      <c r="DN91">
        <v>2.9738690000000001</v>
      </c>
      <c r="DO91">
        <v>2.3353359999999999</v>
      </c>
      <c r="DP91">
        <v>1.6451640000000001</v>
      </c>
      <c r="DQ91">
        <v>1.163009</v>
      </c>
      <c r="DR91">
        <v>-0.66515089999999999</v>
      </c>
      <c r="DS91">
        <v>-0.91749440000000004</v>
      </c>
      <c r="DT91">
        <v>-1.031183</v>
      </c>
      <c r="DU91">
        <v>3.3894100000000003E-2</v>
      </c>
      <c r="DV91">
        <v>0.91012519999999997</v>
      </c>
      <c r="DW91">
        <v>0.92204980000000003</v>
      </c>
      <c r="DX91">
        <v>0.7750108</v>
      </c>
      <c r="DY91">
        <v>0.70229839999999999</v>
      </c>
      <c r="DZ91">
        <v>0.52778539999999996</v>
      </c>
      <c r="EA91">
        <v>0.30576510000000001</v>
      </c>
      <c r="EB91">
        <v>0.23450509999999999</v>
      </c>
      <c r="EC91">
        <v>-0.1661696</v>
      </c>
      <c r="ED91">
        <v>-0.32808969999999998</v>
      </c>
      <c r="EE91">
        <v>-0.43966339999999998</v>
      </c>
      <c r="EF91">
        <v>-0.19090029999999999</v>
      </c>
      <c r="EG91">
        <v>-0.1126815</v>
      </c>
      <c r="EH91">
        <v>3.2349570000000001</v>
      </c>
      <c r="EI91">
        <v>3.2722799999999999</v>
      </c>
      <c r="EJ91">
        <v>2.8631660000000001</v>
      </c>
      <c r="EK91">
        <v>3.0856170000000001</v>
      </c>
      <c r="EL91">
        <v>3.092587</v>
      </c>
      <c r="EM91">
        <v>2.4500510000000002</v>
      </c>
      <c r="EN91">
        <v>1.7455160000000001</v>
      </c>
      <c r="EO91">
        <v>1.268904</v>
      </c>
      <c r="EP91">
        <v>-0.54782969999999998</v>
      </c>
      <c r="EQ91">
        <v>-0.81522039999999996</v>
      </c>
      <c r="ER91">
        <v>-0.92778499999999997</v>
      </c>
      <c r="ES91">
        <v>0.13456560000000001</v>
      </c>
      <c r="ET91">
        <v>64.360669999999999</v>
      </c>
      <c r="EU91">
        <v>63.853830000000002</v>
      </c>
      <c r="EV91">
        <v>62.832909999999998</v>
      </c>
      <c r="EW91">
        <v>62.116140000000001</v>
      </c>
      <c r="EX91">
        <v>61.553930000000001</v>
      </c>
      <c r="EY91">
        <v>61.09122</v>
      </c>
      <c r="EZ91">
        <v>60.702640000000002</v>
      </c>
      <c r="FA91">
        <v>61.520560000000003</v>
      </c>
      <c r="FB91">
        <v>64.466930000000005</v>
      </c>
      <c r="FC91">
        <v>67.639970000000005</v>
      </c>
      <c r="FD91">
        <v>70.104680000000002</v>
      </c>
      <c r="FE91">
        <v>72.927279999999996</v>
      </c>
      <c r="FF91">
        <v>75.376720000000006</v>
      </c>
      <c r="FG91">
        <v>78.586609999999993</v>
      </c>
      <c r="FH91">
        <v>80.393810000000002</v>
      </c>
      <c r="FI91">
        <v>80.812560000000005</v>
      </c>
      <c r="FJ91">
        <v>80.434560000000005</v>
      </c>
      <c r="FK91">
        <v>78.257859999999994</v>
      </c>
      <c r="FL91">
        <v>74.794740000000004</v>
      </c>
      <c r="FM91">
        <v>71.682159999999996</v>
      </c>
      <c r="FN91">
        <v>69.1374</v>
      </c>
      <c r="FO91">
        <v>67.230909999999994</v>
      </c>
      <c r="FP91">
        <v>66.197550000000007</v>
      </c>
      <c r="FQ91">
        <v>65.54598</v>
      </c>
      <c r="FR91">
        <v>1</v>
      </c>
      <c r="FT91" s="44"/>
    </row>
    <row r="92" spans="1:176" x14ac:dyDescent="0.2">
      <c r="A92" t="s">
        <v>191</v>
      </c>
      <c r="B92" t="s">
        <v>1</v>
      </c>
      <c r="C92" s="70" t="s">
        <v>2</v>
      </c>
      <c r="D92">
        <v>47</v>
      </c>
      <c r="E92" s="70">
        <v>400.22199999999998</v>
      </c>
      <c r="F92">
        <v>204.5318</v>
      </c>
      <c r="G92">
        <v>202.91839999999999</v>
      </c>
      <c r="H92">
        <v>201.66489999999999</v>
      </c>
      <c r="I92">
        <v>201.851</v>
      </c>
      <c r="J92">
        <v>205.05539999999999</v>
      </c>
      <c r="K92">
        <v>212.0839</v>
      </c>
      <c r="L92">
        <v>222.05609999999999</v>
      </c>
      <c r="M92">
        <v>232.512</v>
      </c>
      <c r="N92">
        <v>245.0282</v>
      </c>
      <c r="O92">
        <v>255.78720000000001</v>
      </c>
      <c r="P92">
        <v>262.6035</v>
      </c>
      <c r="Q92">
        <v>267.80279999999999</v>
      </c>
      <c r="R92">
        <v>271.07400000000001</v>
      </c>
      <c r="S92">
        <v>273.81229999999999</v>
      </c>
      <c r="T92">
        <v>275.98099999999999</v>
      </c>
      <c r="U92">
        <v>275.1703</v>
      </c>
      <c r="V92">
        <v>271.63299999999998</v>
      </c>
      <c r="W92">
        <v>262.26679999999999</v>
      </c>
      <c r="X92">
        <v>248.0735</v>
      </c>
      <c r="Y92">
        <v>236.23179999999999</v>
      </c>
      <c r="Z92">
        <v>231.0376</v>
      </c>
      <c r="AA92">
        <v>223.9633</v>
      </c>
      <c r="AB92">
        <v>217.0591</v>
      </c>
      <c r="AC92">
        <v>212.1703</v>
      </c>
      <c r="AD92">
        <v>-0.59858750000000005</v>
      </c>
      <c r="AE92">
        <v>-0.45900059999999998</v>
      </c>
      <c r="AF92">
        <v>-0.23282929999999999</v>
      </c>
      <c r="AG92">
        <v>-7.2639599999999999E-2</v>
      </c>
      <c r="AH92">
        <v>-0.26656960000000002</v>
      </c>
      <c r="AI92">
        <v>-0.68492940000000002</v>
      </c>
      <c r="AJ92">
        <v>-0.40513169999999998</v>
      </c>
      <c r="AK92">
        <v>-0.62343789999999999</v>
      </c>
      <c r="AL92">
        <v>0.1072555</v>
      </c>
      <c r="AM92">
        <v>-7.2263800000000003E-2</v>
      </c>
      <c r="AN92">
        <v>-0.1489605</v>
      </c>
      <c r="AO92">
        <v>0.20177790000000001</v>
      </c>
      <c r="AP92">
        <v>3.8619020000000002</v>
      </c>
      <c r="AQ92">
        <v>4.1965560000000002</v>
      </c>
      <c r="AR92">
        <v>4.0724049999999998</v>
      </c>
      <c r="AS92">
        <v>4.1025020000000003</v>
      </c>
      <c r="AT92">
        <v>3.2367020000000002</v>
      </c>
      <c r="AU92">
        <v>2.466631</v>
      </c>
      <c r="AV92">
        <v>1.6390610000000001</v>
      </c>
      <c r="AW92">
        <v>1.4066650000000001</v>
      </c>
      <c r="AX92">
        <v>-0.16925109999999999</v>
      </c>
      <c r="AY92">
        <v>-0.66833690000000001</v>
      </c>
      <c r="AZ92">
        <v>-0.78878119999999996</v>
      </c>
      <c r="BA92">
        <v>-0.24388860000000001</v>
      </c>
      <c r="BB92">
        <v>-0.44448660000000001</v>
      </c>
      <c r="BC92">
        <v>-0.31514140000000002</v>
      </c>
      <c r="BD92">
        <v>-0.1177624</v>
      </c>
      <c r="BE92">
        <v>4.7283400000000003E-2</v>
      </c>
      <c r="BF92">
        <v>-0.16383410000000001</v>
      </c>
      <c r="BG92">
        <v>-0.56640699999999999</v>
      </c>
      <c r="BH92">
        <v>-0.287381</v>
      </c>
      <c r="BI92">
        <v>-0.45148199999999999</v>
      </c>
      <c r="BJ92">
        <v>0.2812017</v>
      </c>
      <c r="BK92">
        <v>0.11159230000000001</v>
      </c>
      <c r="BL92">
        <v>5.3058899999999999E-2</v>
      </c>
      <c r="BM92">
        <v>0.40566429999999998</v>
      </c>
      <c r="BN92">
        <v>4.1139729999999997</v>
      </c>
      <c r="BO92">
        <v>4.4689880000000004</v>
      </c>
      <c r="BP92">
        <v>4.318225</v>
      </c>
      <c r="BQ92">
        <v>4.326943</v>
      </c>
      <c r="BR92">
        <v>3.4316900000000001</v>
      </c>
      <c r="BS92">
        <v>2.6607419999999999</v>
      </c>
      <c r="BT92">
        <v>1.822775</v>
      </c>
      <c r="BU92">
        <v>1.594174</v>
      </c>
      <c r="BV92">
        <v>5.5396099999999997E-2</v>
      </c>
      <c r="BW92">
        <v>-0.45558539999999997</v>
      </c>
      <c r="BX92">
        <v>-0.61225019999999997</v>
      </c>
      <c r="BY92">
        <v>-6.5999199999999994E-2</v>
      </c>
      <c r="BZ92">
        <v>-0.33775680000000002</v>
      </c>
      <c r="CA92">
        <v>-0.215505</v>
      </c>
      <c r="CB92">
        <v>-3.8067499999999997E-2</v>
      </c>
      <c r="CC92">
        <v>0.1303416</v>
      </c>
      <c r="CD92">
        <v>-9.2679700000000004E-2</v>
      </c>
      <c r="CE92">
        <v>-0.48431869999999999</v>
      </c>
      <c r="CF92">
        <v>-0.20582729999999999</v>
      </c>
      <c r="CG92">
        <v>-0.33238600000000001</v>
      </c>
      <c r="CH92">
        <v>0.40167619999999998</v>
      </c>
      <c r="CI92">
        <v>0.23893049999999999</v>
      </c>
      <c r="CJ92">
        <v>0.19297700000000001</v>
      </c>
      <c r="CK92">
        <v>0.54687540000000001</v>
      </c>
      <c r="CL92">
        <v>4.288557</v>
      </c>
      <c r="CM92">
        <v>4.657673</v>
      </c>
      <c r="CN92">
        <v>4.48848</v>
      </c>
      <c r="CO92">
        <v>4.4823899999999997</v>
      </c>
      <c r="CP92">
        <v>3.566738</v>
      </c>
      <c r="CQ92">
        <v>2.7951830000000002</v>
      </c>
      <c r="CR92">
        <v>1.9500139999999999</v>
      </c>
      <c r="CS92">
        <v>1.7240420000000001</v>
      </c>
      <c r="CT92">
        <v>0.21098620000000001</v>
      </c>
      <c r="CU92">
        <v>-0.30823440000000002</v>
      </c>
      <c r="CV92">
        <v>-0.48998530000000001</v>
      </c>
      <c r="CW92">
        <v>5.7206600000000003E-2</v>
      </c>
      <c r="CX92">
        <v>-0.23102700000000001</v>
      </c>
      <c r="CY92">
        <v>-0.1158686</v>
      </c>
      <c r="CZ92">
        <v>4.1627499999999998E-2</v>
      </c>
      <c r="DA92">
        <v>0.2133999</v>
      </c>
      <c r="DB92">
        <v>-2.15254E-2</v>
      </c>
      <c r="DC92">
        <v>-0.40223039999999999</v>
      </c>
      <c r="DD92">
        <v>-0.1242735</v>
      </c>
      <c r="DE92">
        <v>-0.2132899</v>
      </c>
      <c r="DF92">
        <v>0.52215080000000003</v>
      </c>
      <c r="DG92">
        <v>0.3662687</v>
      </c>
      <c r="DH92">
        <v>0.332895</v>
      </c>
      <c r="DI92">
        <v>0.68808650000000005</v>
      </c>
      <c r="DJ92">
        <v>4.4631410000000002</v>
      </c>
      <c r="DK92">
        <v>4.8463589999999996</v>
      </c>
      <c r="DL92">
        <v>4.6587339999999999</v>
      </c>
      <c r="DM92">
        <v>4.6378370000000002</v>
      </c>
      <c r="DN92">
        <v>3.7017859999999998</v>
      </c>
      <c r="DO92">
        <v>2.9296229999999999</v>
      </c>
      <c r="DP92">
        <v>2.0772539999999999</v>
      </c>
      <c r="DQ92">
        <v>1.8539099999999999</v>
      </c>
      <c r="DR92">
        <v>0.36657620000000002</v>
      </c>
      <c r="DS92">
        <v>-0.16088330000000001</v>
      </c>
      <c r="DT92">
        <v>-0.36772050000000001</v>
      </c>
      <c r="DU92">
        <v>0.1804123</v>
      </c>
      <c r="DV92">
        <v>-7.6926099999999997E-2</v>
      </c>
      <c r="DW92">
        <v>2.7990600000000001E-2</v>
      </c>
      <c r="DX92">
        <v>0.15669440000000001</v>
      </c>
      <c r="DY92">
        <v>0.33332289999999998</v>
      </c>
      <c r="DZ92">
        <v>8.1210199999999996E-2</v>
      </c>
      <c r="EA92">
        <v>-0.28370790000000001</v>
      </c>
      <c r="EB92">
        <v>-6.5227999999999996E-3</v>
      </c>
      <c r="EC92">
        <v>-4.1334099999999999E-2</v>
      </c>
      <c r="ED92">
        <v>0.69609690000000002</v>
      </c>
      <c r="EE92">
        <v>0.55012490000000003</v>
      </c>
      <c r="EF92">
        <v>0.53491440000000001</v>
      </c>
      <c r="EG92">
        <v>0.89197300000000002</v>
      </c>
      <c r="EH92">
        <v>4.7152120000000002</v>
      </c>
      <c r="EI92">
        <v>5.1187909999999999</v>
      </c>
      <c r="EJ92">
        <v>4.9045540000000001</v>
      </c>
      <c r="EK92">
        <v>4.8622779999999999</v>
      </c>
      <c r="EL92">
        <v>3.896773</v>
      </c>
      <c r="EM92">
        <v>3.1237339999999998</v>
      </c>
      <c r="EN92">
        <v>2.2609680000000001</v>
      </c>
      <c r="EO92">
        <v>2.0414180000000002</v>
      </c>
      <c r="EP92">
        <v>0.59122339999999995</v>
      </c>
      <c r="EQ92">
        <v>5.18681E-2</v>
      </c>
      <c r="ER92">
        <v>-0.19118950000000001</v>
      </c>
      <c r="ES92">
        <v>0.3583018</v>
      </c>
      <c r="ET92">
        <v>64.886619999999994</v>
      </c>
      <c r="EU92">
        <v>64.230969999999999</v>
      </c>
      <c r="EV92">
        <v>63.47813</v>
      </c>
      <c r="EW92">
        <v>62.857239999999997</v>
      </c>
      <c r="EX92">
        <v>62.478450000000002</v>
      </c>
      <c r="EY92">
        <v>62.181730000000002</v>
      </c>
      <c r="EZ92">
        <v>62.087069999999997</v>
      </c>
      <c r="FA92">
        <v>63.21293</v>
      </c>
      <c r="FB92">
        <v>65.373699999999999</v>
      </c>
      <c r="FC92">
        <v>68.251320000000007</v>
      </c>
      <c r="FD92">
        <v>71.279169999999993</v>
      </c>
      <c r="FE92">
        <v>74.517120000000006</v>
      </c>
      <c r="FF92">
        <v>77.395390000000006</v>
      </c>
      <c r="FG92">
        <v>79.635090000000005</v>
      </c>
      <c r="FH92">
        <v>80.745130000000003</v>
      </c>
      <c r="FI92">
        <v>81.197299999999998</v>
      </c>
      <c r="FJ92">
        <v>80.894760000000005</v>
      </c>
      <c r="FK92">
        <v>80.084549999999993</v>
      </c>
      <c r="FL92">
        <v>77.674959999999999</v>
      </c>
      <c r="FM92">
        <v>74.412930000000003</v>
      </c>
      <c r="FN92">
        <v>71.055400000000006</v>
      </c>
      <c r="FO92">
        <v>68.42568</v>
      </c>
      <c r="FP92">
        <v>66.814170000000004</v>
      </c>
      <c r="FQ92">
        <v>65.598290000000006</v>
      </c>
      <c r="FR92">
        <v>1</v>
      </c>
      <c r="FT92" s="44"/>
    </row>
    <row r="93" spans="1:176" x14ac:dyDescent="0.2">
      <c r="A93" t="s">
        <v>191</v>
      </c>
      <c r="B93" t="s">
        <v>203</v>
      </c>
      <c r="C93" s="70">
        <v>41773</v>
      </c>
      <c r="D93">
        <v>0</v>
      </c>
      <c r="E93" s="70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  <c r="DG93">
        <v>0</v>
      </c>
      <c r="DH93">
        <v>0</v>
      </c>
      <c r="DI93">
        <v>0</v>
      </c>
      <c r="DJ93">
        <v>0</v>
      </c>
      <c r="DK93">
        <v>0</v>
      </c>
      <c r="DL93">
        <v>0</v>
      </c>
      <c r="DM93">
        <v>0</v>
      </c>
      <c r="DN93">
        <v>0</v>
      </c>
      <c r="DO93">
        <v>0</v>
      </c>
      <c r="DP93">
        <v>0</v>
      </c>
      <c r="DQ93">
        <v>0</v>
      </c>
      <c r="DR93">
        <v>0</v>
      </c>
      <c r="DS93">
        <v>0</v>
      </c>
      <c r="DT93">
        <v>0</v>
      </c>
      <c r="DU93">
        <v>0</v>
      </c>
      <c r="DV93">
        <v>0</v>
      </c>
      <c r="DW93">
        <v>0</v>
      </c>
      <c r="DX93">
        <v>0</v>
      </c>
      <c r="DY93">
        <v>0</v>
      </c>
      <c r="DZ93">
        <v>0</v>
      </c>
      <c r="EA93">
        <v>0</v>
      </c>
      <c r="EB93">
        <v>0</v>
      </c>
      <c r="EC93">
        <v>0</v>
      </c>
      <c r="ED93">
        <v>0</v>
      </c>
      <c r="EE93">
        <v>0</v>
      </c>
      <c r="EF93">
        <v>0</v>
      </c>
      <c r="EG93">
        <v>0</v>
      </c>
      <c r="EH93">
        <v>0</v>
      </c>
      <c r="EI93">
        <v>0</v>
      </c>
      <c r="EJ93">
        <v>0</v>
      </c>
      <c r="EK93">
        <v>0</v>
      </c>
      <c r="EL93">
        <v>0</v>
      </c>
      <c r="EM93">
        <v>0</v>
      </c>
      <c r="EN93">
        <v>0</v>
      </c>
      <c r="EO93">
        <v>0</v>
      </c>
      <c r="EP93">
        <v>0</v>
      </c>
      <c r="EQ93">
        <v>0</v>
      </c>
      <c r="ER93">
        <v>0</v>
      </c>
      <c r="ES93">
        <v>0</v>
      </c>
      <c r="ET93">
        <v>0</v>
      </c>
      <c r="EU93">
        <v>0</v>
      </c>
      <c r="EV93">
        <v>0</v>
      </c>
      <c r="EW93">
        <v>0</v>
      </c>
      <c r="EX93">
        <v>0</v>
      </c>
      <c r="EY93">
        <v>0</v>
      </c>
      <c r="EZ93">
        <v>0</v>
      </c>
      <c r="FA93">
        <v>0</v>
      </c>
      <c r="FB93">
        <v>0</v>
      </c>
      <c r="FC93">
        <v>0</v>
      </c>
      <c r="FD93">
        <v>0</v>
      </c>
      <c r="FE93">
        <v>0</v>
      </c>
      <c r="FF93">
        <v>0</v>
      </c>
      <c r="FG93">
        <v>0</v>
      </c>
      <c r="FH93">
        <v>0</v>
      </c>
      <c r="FI93">
        <v>0</v>
      </c>
      <c r="FJ93">
        <v>0</v>
      </c>
      <c r="FK93">
        <v>0</v>
      </c>
      <c r="FL93">
        <v>0</v>
      </c>
      <c r="FM93">
        <v>0</v>
      </c>
      <c r="FN93">
        <v>0</v>
      </c>
      <c r="FO93">
        <v>0</v>
      </c>
      <c r="FP93">
        <v>0</v>
      </c>
      <c r="FQ93">
        <v>0</v>
      </c>
      <c r="FR93">
        <v>0</v>
      </c>
      <c r="FT93" s="44"/>
    </row>
    <row r="94" spans="1:176" x14ac:dyDescent="0.2">
      <c r="A94" t="s">
        <v>191</v>
      </c>
      <c r="B94" t="s">
        <v>203</v>
      </c>
      <c r="C94" s="70">
        <v>41820</v>
      </c>
      <c r="D94">
        <v>0</v>
      </c>
      <c r="E94" s="70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0</v>
      </c>
      <c r="DB94">
        <v>0</v>
      </c>
      <c r="DC94">
        <v>0</v>
      </c>
      <c r="DD94">
        <v>0</v>
      </c>
      <c r="DE94">
        <v>0</v>
      </c>
      <c r="DF94">
        <v>0</v>
      </c>
      <c r="DG94">
        <v>0</v>
      </c>
      <c r="DH94">
        <v>0</v>
      </c>
      <c r="DI94">
        <v>0</v>
      </c>
      <c r="DJ94">
        <v>0</v>
      </c>
      <c r="DK94">
        <v>0</v>
      </c>
      <c r="DL94">
        <v>0</v>
      </c>
      <c r="DM94">
        <v>0</v>
      </c>
      <c r="DN94">
        <v>0</v>
      </c>
      <c r="DO94">
        <v>0</v>
      </c>
      <c r="DP94">
        <v>0</v>
      </c>
      <c r="DQ94">
        <v>0</v>
      </c>
      <c r="DR94">
        <v>0</v>
      </c>
      <c r="DS94">
        <v>0</v>
      </c>
      <c r="DT94">
        <v>0</v>
      </c>
      <c r="DU94">
        <v>0</v>
      </c>
      <c r="DV94">
        <v>0</v>
      </c>
      <c r="DW94">
        <v>0</v>
      </c>
      <c r="DX94">
        <v>0</v>
      </c>
      <c r="DY94">
        <v>0</v>
      </c>
      <c r="DZ94">
        <v>0</v>
      </c>
      <c r="EA94">
        <v>0</v>
      </c>
      <c r="EB94">
        <v>0</v>
      </c>
      <c r="EC94">
        <v>0</v>
      </c>
      <c r="ED94">
        <v>0</v>
      </c>
      <c r="EE94">
        <v>0</v>
      </c>
      <c r="EF94">
        <v>0</v>
      </c>
      <c r="EG94">
        <v>0</v>
      </c>
      <c r="EH94">
        <v>0</v>
      </c>
      <c r="EI94">
        <v>0</v>
      </c>
      <c r="EJ94">
        <v>0</v>
      </c>
      <c r="EK94">
        <v>0</v>
      </c>
      <c r="EL94">
        <v>0</v>
      </c>
      <c r="EM94">
        <v>0</v>
      </c>
      <c r="EN94">
        <v>0</v>
      </c>
      <c r="EO94">
        <v>0</v>
      </c>
      <c r="EP94">
        <v>0</v>
      </c>
      <c r="EQ94">
        <v>0</v>
      </c>
      <c r="ER94">
        <v>0</v>
      </c>
      <c r="ES94">
        <v>0</v>
      </c>
      <c r="ET94">
        <v>0</v>
      </c>
      <c r="EU94">
        <v>0</v>
      </c>
      <c r="EV94">
        <v>0</v>
      </c>
      <c r="EW94">
        <v>0</v>
      </c>
      <c r="EX94">
        <v>0</v>
      </c>
      <c r="EY94">
        <v>0</v>
      </c>
      <c r="EZ94">
        <v>0</v>
      </c>
      <c r="FA94">
        <v>0</v>
      </c>
      <c r="FB94">
        <v>0</v>
      </c>
      <c r="FC94">
        <v>0</v>
      </c>
      <c r="FD94">
        <v>0</v>
      </c>
      <c r="FE94">
        <v>0</v>
      </c>
      <c r="FF94">
        <v>0</v>
      </c>
      <c r="FG94">
        <v>0</v>
      </c>
      <c r="FH94">
        <v>0</v>
      </c>
      <c r="FI94">
        <v>0</v>
      </c>
      <c r="FJ94">
        <v>0</v>
      </c>
      <c r="FK94">
        <v>0</v>
      </c>
      <c r="FL94">
        <v>0</v>
      </c>
      <c r="FM94">
        <v>0</v>
      </c>
      <c r="FN94">
        <v>0</v>
      </c>
      <c r="FO94">
        <v>0</v>
      </c>
      <c r="FP94">
        <v>0</v>
      </c>
      <c r="FQ94">
        <v>0</v>
      </c>
      <c r="FR94">
        <v>0</v>
      </c>
      <c r="FT94" s="44"/>
    </row>
    <row r="95" spans="1:176" x14ac:dyDescent="0.2">
      <c r="A95" t="s">
        <v>191</v>
      </c>
      <c r="B95" t="s">
        <v>203</v>
      </c>
      <c r="C95" s="70">
        <v>41827</v>
      </c>
      <c r="D95">
        <v>0</v>
      </c>
      <c r="E95" s="70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  <c r="DG95">
        <v>0</v>
      </c>
      <c r="DH95">
        <v>0</v>
      </c>
      <c r="DI95">
        <v>0</v>
      </c>
      <c r="DJ95">
        <v>0</v>
      </c>
      <c r="DK95">
        <v>0</v>
      </c>
      <c r="DL95">
        <v>0</v>
      </c>
      <c r="DM95">
        <v>0</v>
      </c>
      <c r="DN95">
        <v>0</v>
      </c>
      <c r="DO95">
        <v>0</v>
      </c>
      <c r="DP95">
        <v>0</v>
      </c>
      <c r="DQ95">
        <v>0</v>
      </c>
      <c r="DR95">
        <v>0</v>
      </c>
      <c r="DS95">
        <v>0</v>
      </c>
      <c r="DT95">
        <v>0</v>
      </c>
      <c r="DU95">
        <v>0</v>
      </c>
      <c r="DV95">
        <v>0</v>
      </c>
      <c r="DW95">
        <v>0</v>
      </c>
      <c r="DX95">
        <v>0</v>
      </c>
      <c r="DY95">
        <v>0</v>
      </c>
      <c r="DZ95">
        <v>0</v>
      </c>
      <c r="EA95">
        <v>0</v>
      </c>
      <c r="EB95">
        <v>0</v>
      </c>
      <c r="EC95">
        <v>0</v>
      </c>
      <c r="ED95">
        <v>0</v>
      </c>
      <c r="EE95">
        <v>0</v>
      </c>
      <c r="EF95">
        <v>0</v>
      </c>
      <c r="EG95">
        <v>0</v>
      </c>
      <c r="EH95">
        <v>0</v>
      </c>
      <c r="EI95">
        <v>0</v>
      </c>
      <c r="EJ95">
        <v>0</v>
      </c>
      <c r="EK95">
        <v>0</v>
      </c>
      <c r="EL95">
        <v>0</v>
      </c>
      <c r="EM95">
        <v>0</v>
      </c>
      <c r="EN95">
        <v>0</v>
      </c>
      <c r="EO95">
        <v>0</v>
      </c>
      <c r="EP95">
        <v>0</v>
      </c>
      <c r="EQ95">
        <v>0</v>
      </c>
      <c r="ER95">
        <v>0</v>
      </c>
      <c r="ES95">
        <v>0</v>
      </c>
      <c r="ET95">
        <v>0</v>
      </c>
      <c r="EU95">
        <v>0</v>
      </c>
      <c r="EV95">
        <v>0</v>
      </c>
      <c r="EW95">
        <v>0</v>
      </c>
      <c r="EX95">
        <v>0</v>
      </c>
      <c r="EY95">
        <v>0</v>
      </c>
      <c r="EZ95">
        <v>0</v>
      </c>
      <c r="FA95">
        <v>0</v>
      </c>
      <c r="FB95">
        <v>0</v>
      </c>
      <c r="FC95">
        <v>0</v>
      </c>
      <c r="FD95">
        <v>0</v>
      </c>
      <c r="FE95">
        <v>0</v>
      </c>
      <c r="FF95">
        <v>0</v>
      </c>
      <c r="FG95">
        <v>0</v>
      </c>
      <c r="FH95">
        <v>0</v>
      </c>
      <c r="FI95">
        <v>0</v>
      </c>
      <c r="FJ95">
        <v>0</v>
      </c>
      <c r="FK95">
        <v>0</v>
      </c>
      <c r="FL95">
        <v>0</v>
      </c>
      <c r="FM95">
        <v>0</v>
      </c>
      <c r="FN95">
        <v>0</v>
      </c>
      <c r="FO95">
        <v>0</v>
      </c>
      <c r="FP95">
        <v>0</v>
      </c>
      <c r="FQ95">
        <v>0</v>
      </c>
      <c r="FR95">
        <v>0</v>
      </c>
      <c r="FT95" s="44"/>
    </row>
    <row r="96" spans="1:176" x14ac:dyDescent="0.2">
      <c r="A96" t="s">
        <v>191</v>
      </c>
      <c r="B96" t="s">
        <v>203</v>
      </c>
      <c r="C96" s="70">
        <v>41834</v>
      </c>
      <c r="D96">
        <v>0</v>
      </c>
      <c r="E96" s="70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  <c r="DG96">
        <v>0</v>
      </c>
      <c r="DH96">
        <v>0</v>
      </c>
      <c r="DI96">
        <v>0</v>
      </c>
      <c r="DJ96">
        <v>0</v>
      </c>
      <c r="DK96">
        <v>0</v>
      </c>
      <c r="DL96">
        <v>0</v>
      </c>
      <c r="DM96">
        <v>0</v>
      </c>
      <c r="DN96">
        <v>0</v>
      </c>
      <c r="DO96">
        <v>0</v>
      </c>
      <c r="DP96">
        <v>0</v>
      </c>
      <c r="DQ96">
        <v>0</v>
      </c>
      <c r="DR96">
        <v>0</v>
      </c>
      <c r="DS96">
        <v>0</v>
      </c>
      <c r="DT96">
        <v>0</v>
      </c>
      <c r="DU96">
        <v>0</v>
      </c>
      <c r="DV96">
        <v>0</v>
      </c>
      <c r="DW96">
        <v>0</v>
      </c>
      <c r="DX96">
        <v>0</v>
      </c>
      <c r="DY96">
        <v>0</v>
      </c>
      <c r="DZ96">
        <v>0</v>
      </c>
      <c r="EA96">
        <v>0</v>
      </c>
      <c r="EB96">
        <v>0</v>
      </c>
      <c r="EC96">
        <v>0</v>
      </c>
      <c r="ED96">
        <v>0</v>
      </c>
      <c r="EE96">
        <v>0</v>
      </c>
      <c r="EF96">
        <v>0</v>
      </c>
      <c r="EG96">
        <v>0</v>
      </c>
      <c r="EH96">
        <v>0</v>
      </c>
      <c r="EI96">
        <v>0</v>
      </c>
      <c r="EJ96">
        <v>0</v>
      </c>
      <c r="EK96">
        <v>0</v>
      </c>
      <c r="EL96">
        <v>0</v>
      </c>
      <c r="EM96">
        <v>0</v>
      </c>
      <c r="EN96">
        <v>0</v>
      </c>
      <c r="EO96">
        <v>0</v>
      </c>
      <c r="EP96">
        <v>0</v>
      </c>
      <c r="EQ96">
        <v>0</v>
      </c>
      <c r="ER96">
        <v>0</v>
      </c>
      <c r="ES96">
        <v>0</v>
      </c>
      <c r="ET96">
        <v>0</v>
      </c>
      <c r="EU96">
        <v>0</v>
      </c>
      <c r="EV96">
        <v>0</v>
      </c>
      <c r="EW96">
        <v>0</v>
      </c>
      <c r="EX96">
        <v>0</v>
      </c>
      <c r="EY96">
        <v>0</v>
      </c>
      <c r="EZ96">
        <v>0</v>
      </c>
      <c r="FA96">
        <v>0</v>
      </c>
      <c r="FB96">
        <v>0</v>
      </c>
      <c r="FC96">
        <v>0</v>
      </c>
      <c r="FD96">
        <v>0</v>
      </c>
      <c r="FE96">
        <v>0</v>
      </c>
      <c r="FF96">
        <v>0</v>
      </c>
      <c r="FG96">
        <v>0</v>
      </c>
      <c r="FH96">
        <v>0</v>
      </c>
      <c r="FI96">
        <v>0</v>
      </c>
      <c r="FJ96">
        <v>0</v>
      </c>
      <c r="FK96">
        <v>0</v>
      </c>
      <c r="FL96">
        <v>0</v>
      </c>
      <c r="FM96">
        <v>0</v>
      </c>
      <c r="FN96">
        <v>0</v>
      </c>
      <c r="FO96">
        <v>0</v>
      </c>
      <c r="FP96">
        <v>0</v>
      </c>
      <c r="FQ96">
        <v>0</v>
      </c>
      <c r="FR96">
        <v>0</v>
      </c>
      <c r="FT96" s="44"/>
    </row>
    <row r="97" spans="1:176" x14ac:dyDescent="0.2">
      <c r="A97" t="s">
        <v>191</v>
      </c>
      <c r="B97" t="s">
        <v>203</v>
      </c>
      <c r="C97" s="70">
        <v>41848</v>
      </c>
      <c r="D97">
        <v>0</v>
      </c>
      <c r="E97" s="70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  <c r="DG97">
        <v>0</v>
      </c>
      <c r="DH97">
        <v>0</v>
      </c>
      <c r="DI97">
        <v>0</v>
      </c>
      <c r="DJ97">
        <v>0</v>
      </c>
      <c r="DK97">
        <v>0</v>
      </c>
      <c r="DL97">
        <v>0</v>
      </c>
      <c r="DM97">
        <v>0</v>
      </c>
      <c r="DN97">
        <v>0</v>
      </c>
      <c r="DO97">
        <v>0</v>
      </c>
      <c r="DP97">
        <v>0</v>
      </c>
      <c r="DQ97">
        <v>0</v>
      </c>
      <c r="DR97">
        <v>0</v>
      </c>
      <c r="DS97">
        <v>0</v>
      </c>
      <c r="DT97">
        <v>0</v>
      </c>
      <c r="DU97">
        <v>0</v>
      </c>
      <c r="DV97">
        <v>0</v>
      </c>
      <c r="DW97">
        <v>0</v>
      </c>
      <c r="DX97">
        <v>0</v>
      </c>
      <c r="DY97">
        <v>0</v>
      </c>
      <c r="DZ97">
        <v>0</v>
      </c>
      <c r="EA97">
        <v>0</v>
      </c>
      <c r="EB97">
        <v>0</v>
      </c>
      <c r="EC97">
        <v>0</v>
      </c>
      <c r="ED97">
        <v>0</v>
      </c>
      <c r="EE97">
        <v>0</v>
      </c>
      <c r="EF97">
        <v>0</v>
      </c>
      <c r="EG97">
        <v>0</v>
      </c>
      <c r="EH97">
        <v>0</v>
      </c>
      <c r="EI97">
        <v>0</v>
      </c>
      <c r="EJ97">
        <v>0</v>
      </c>
      <c r="EK97">
        <v>0</v>
      </c>
      <c r="EL97">
        <v>0</v>
      </c>
      <c r="EM97">
        <v>0</v>
      </c>
      <c r="EN97">
        <v>0</v>
      </c>
      <c r="EO97">
        <v>0</v>
      </c>
      <c r="EP97">
        <v>0</v>
      </c>
      <c r="EQ97">
        <v>0</v>
      </c>
      <c r="ER97">
        <v>0</v>
      </c>
      <c r="ES97">
        <v>0</v>
      </c>
      <c r="ET97">
        <v>0</v>
      </c>
      <c r="EU97">
        <v>0</v>
      </c>
      <c r="EV97">
        <v>0</v>
      </c>
      <c r="EW97">
        <v>0</v>
      </c>
      <c r="EX97">
        <v>0</v>
      </c>
      <c r="EY97">
        <v>0</v>
      </c>
      <c r="EZ97">
        <v>0</v>
      </c>
      <c r="FA97">
        <v>0</v>
      </c>
      <c r="FB97">
        <v>0</v>
      </c>
      <c r="FC97">
        <v>0</v>
      </c>
      <c r="FD97">
        <v>0</v>
      </c>
      <c r="FE97">
        <v>0</v>
      </c>
      <c r="FF97">
        <v>0</v>
      </c>
      <c r="FG97">
        <v>0</v>
      </c>
      <c r="FH97">
        <v>0</v>
      </c>
      <c r="FI97">
        <v>0</v>
      </c>
      <c r="FJ97">
        <v>0</v>
      </c>
      <c r="FK97">
        <v>0</v>
      </c>
      <c r="FL97">
        <v>0</v>
      </c>
      <c r="FM97">
        <v>0</v>
      </c>
      <c r="FN97">
        <v>0</v>
      </c>
      <c r="FO97">
        <v>0</v>
      </c>
      <c r="FP97">
        <v>0</v>
      </c>
      <c r="FQ97">
        <v>0</v>
      </c>
      <c r="FR97">
        <v>0</v>
      </c>
      <c r="FT97" s="44"/>
    </row>
    <row r="98" spans="1:176" x14ac:dyDescent="0.2">
      <c r="A98" t="s">
        <v>191</v>
      </c>
      <c r="B98" t="s">
        <v>203</v>
      </c>
      <c r="C98" s="70">
        <v>41849</v>
      </c>
      <c r="D98">
        <v>0</v>
      </c>
      <c r="E98" s="70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  <c r="DG98">
        <v>0</v>
      </c>
      <c r="DH98">
        <v>0</v>
      </c>
      <c r="DI98">
        <v>0</v>
      </c>
      <c r="DJ98">
        <v>0</v>
      </c>
      <c r="DK98">
        <v>0</v>
      </c>
      <c r="DL98">
        <v>0</v>
      </c>
      <c r="DM98">
        <v>0</v>
      </c>
      <c r="DN98">
        <v>0</v>
      </c>
      <c r="DO98">
        <v>0</v>
      </c>
      <c r="DP98">
        <v>0</v>
      </c>
      <c r="DQ98">
        <v>0</v>
      </c>
      <c r="DR98">
        <v>0</v>
      </c>
      <c r="DS98">
        <v>0</v>
      </c>
      <c r="DT98">
        <v>0</v>
      </c>
      <c r="DU98">
        <v>0</v>
      </c>
      <c r="DV98">
        <v>0</v>
      </c>
      <c r="DW98">
        <v>0</v>
      </c>
      <c r="DX98">
        <v>0</v>
      </c>
      <c r="DY98">
        <v>0</v>
      </c>
      <c r="DZ98">
        <v>0</v>
      </c>
      <c r="EA98">
        <v>0</v>
      </c>
      <c r="EB98">
        <v>0</v>
      </c>
      <c r="EC98">
        <v>0</v>
      </c>
      <c r="ED98">
        <v>0</v>
      </c>
      <c r="EE98">
        <v>0</v>
      </c>
      <c r="EF98">
        <v>0</v>
      </c>
      <c r="EG98">
        <v>0</v>
      </c>
      <c r="EH98">
        <v>0</v>
      </c>
      <c r="EI98">
        <v>0</v>
      </c>
      <c r="EJ98">
        <v>0</v>
      </c>
      <c r="EK98">
        <v>0</v>
      </c>
      <c r="EL98">
        <v>0</v>
      </c>
      <c r="EM98">
        <v>0</v>
      </c>
      <c r="EN98">
        <v>0</v>
      </c>
      <c r="EO98">
        <v>0</v>
      </c>
      <c r="EP98">
        <v>0</v>
      </c>
      <c r="EQ98">
        <v>0</v>
      </c>
      <c r="ER98">
        <v>0</v>
      </c>
      <c r="ES98">
        <v>0</v>
      </c>
      <c r="ET98">
        <v>0</v>
      </c>
      <c r="EU98">
        <v>0</v>
      </c>
      <c r="EV98">
        <v>0</v>
      </c>
      <c r="EW98">
        <v>0</v>
      </c>
      <c r="EX98">
        <v>0</v>
      </c>
      <c r="EY98">
        <v>0</v>
      </c>
      <c r="EZ98">
        <v>0</v>
      </c>
      <c r="FA98">
        <v>0</v>
      </c>
      <c r="FB98">
        <v>0</v>
      </c>
      <c r="FC98">
        <v>0</v>
      </c>
      <c r="FD98">
        <v>0</v>
      </c>
      <c r="FE98">
        <v>0</v>
      </c>
      <c r="FF98">
        <v>0</v>
      </c>
      <c r="FG98">
        <v>0</v>
      </c>
      <c r="FH98">
        <v>0</v>
      </c>
      <c r="FI98">
        <v>0</v>
      </c>
      <c r="FJ98">
        <v>0</v>
      </c>
      <c r="FK98">
        <v>0</v>
      </c>
      <c r="FL98">
        <v>0</v>
      </c>
      <c r="FM98">
        <v>0</v>
      </c>
      <c r="FN98">
        <v>0</v>
      </c>
      <c r="FO98">
        <v>0</v>
      </c>
      <c r="FP98">
        <v>0</v>
      </c>
      <c r="FQ98">
        <v>0</v>
      </c>
      <c r="FR98">
        <v>0</v>
      </c>
      <c r="FT98" s="44"/>
    </row>
    <row r="99" spans="1:176" x14ac:dyDescent="0.2">
      <c r="A99" t="s">
        <v>191</v>
      </c>
      <c r="B99" t="s">
        <v>203</v>
      </c>
      <c r="C99" s="70">
        <v>41850</v>
      </c>
      <c r="D99">
        <v>0</v>
      </c>
      <c r="E99" s="70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  <c r="DG99">
        <v>0</v>
      </c>
      <c r="DH99">
        <v>0</v>
      </c>
      <c r="DI99">
        <v>0</v>
      </c>
      <c r="DJ99">
        <v>0</v>
      </c>
      <c r="DK99">
        <v>0</v>
      </c>
      <c r="DL99">
        <v>0</v>
      </c>
      <c r="DM99">
        <v>0</v>
      </c>
      <c r="DN99">
        <v>0</v>
      </c>
      <c r="DO99">
        <v>0</v>
      </c>
      <c r="DP99">
        <v>0</v>
      </c>
      <c r="DQ99">
        <v>0</v>
      </c>
      <c r="DR99">
        <v>0</v>
      </c>
      <c r="DS99">
        <v>0</v>
      </c>
      <c r="DT99">
        <v>0</v>
      </c>
      <c r="DU99">
        <v>0</v>
      </c>
      <c r="DV99">
        <v>0</v>
      </c>
      <c r="DW99">
        <v>0</v>
      </c>
      <c r="DX99">
        <v>0</v>
      </c>
      <c r="DY99">
        <v>0</v>
      </c>
      <c r="DZ99">
        <v>0</v>
      </c>
      <c r="EA99">
        <v>0</v>
      </c>
      <c r="EB99">
        <v>0</v>
      </c>
      <c r="EC99">
        <v>0</v>
      </c>
      <c r="ED99">
        <v>0</v>
      </c>
      <c r="EE99">
        <v>0</v>
      </c>
      <c r="EF99">
        <v>0</v>
      </c>
      <c r="EG99">
        <v>0</v>
      </c>
      <c r="EH99">
        <v>0</v>
      </c>
      <c r="EI99">
        <v>0</v>
      </c>
      <c r="EJ99">
        <v>0</v>
      </c>
      <c r="EK99">
        <v>0</v>
      </c>
      <c r="EL99">
        <v>0</v>
      </c>
      <c r="EM99">
        <v>0</v>
      </c>
      <c r="EN99">
        <v>0</v>
      </c>
      <c r="EO99">
        <v>0</v>
      </c>
      <c r="EP99">
        <v>0</v>
      </c>
      <c r="EQ99">
        <v>0</v>
      </c>
      <c r="ER99">
        <v>0</v>
      </c>
      <c r="ES99">
        <v>0</v>
      </c>
      <c r="ET99">
        <v>0</v>
      </c>
      <c r="EU99">
        <v>0</v>
      </c>
      <c r="EV99">
        <v>0</v>
      </c>
      <c r="EW99">
        <v>0</v>
      </c>
      <c r="EX99">
        <v>0</v>
      </c>
      <c r="EY99">
        <v>0</v>
      </c>
      <c r="EZ99">
        <v>0</v>
      </c>
      <c r="FA99">
        <v>0</v>
      </c>
      <c r="FB99">
        <v>0</v>
      </c>
      <c r="FC99">
        <v>0</v>
      </c>
      <c r="FD99">
        <v>0</v>
      </c>
      <c r="FE99">
        <v>0</v>
      </c>
      <c r="FF99">
        <v>0</v>
      </c>
      <c r="FG99">
        <v>0</v>
      </c>
      <c r="FH99">
        <v>0</v>
      </c>
      <c r="FI99">
        <v>0</v>
      </c>
      <c r="FJ99">
        <v>0</v>
      </c>
      <c r="FK99">
        <v>0</v>
      </c>
      <c r="FL99">
        <v>0</v>
      </c>
      <c r="FM99">
        <v>0</v>
      </c>
      <c r="FN99">
        <v>0</v>
      </c>
      <c r="FO99">
        <v>0</v>
      </c>
      <c r="FP99">
        <v>0</v>
      </c>
      <c r="FQ99">
        <v>0</v>
      </c>
      <c r="FR99">
        <v>0</v>
      </c>
      <c r="FT99" s="44"/>
    </row>
    <row r="100" spans="1:176" x14ac:dyDescent="0.2">
      <c r="A100" t="s">
        <v>191</v>
      </c>
      <c r="B100" t="s">
        <v>203</v>
      </c>
      <c r="C100" s="70">
        <v>41851</v>
      </c>
      <c r="D100">
        <v>0</v>
      </c>
      <c r="E100" s="7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  <c r="DG100">
        <v>0</v>
      </c>
      <c r="DH100">
        <v>0</v>
      </c>
      <c r="DI100">
        <v>0</v>
      </c>
      <c r="DJ100">
        <v>0</v>
      </c>
      <c r="DK100">
        <v>0</v>
      </c>
      <c r="DL100">
        <v>0</v>
      </c>
      <c r="DM100">
        <v>0</v>
      </c>
      <c r="DN100">
        <v>0</v>
      </c>
      <c r="DO100">
        <v>0</v>
      </c>
      <c r="DP100">
        <v>0</v>
      </c>
      <c r="DQ100">
        <v>0</v>
      </c>
      <c r="DR100">
        <v>0</v>
      </c>
      <c r="DS100">
        <v>0</v>
      </c>
      <c r="DT100">
        <v>0</v>
      </c>
      <c r="DU100">
        <v>0</v>
      </c>
      <c r="DV100">
        <v>0</v>
      </c>
      <c r="DW100">
        <v>0</v>
      </c>
      <c r="DX100">
        <v>0</v>
      </c>
      <c r="DY100">
        <v>0</v>
      </c>
      <c r="DZ100">
        <v>0</v>
      </c>
      <c r="EA100">
        <v>0</v>
      </c>
      <c r="EB100">
        <v>0</v>
      </c>
      <c r="EC100">
        <v>0</v>
      </c>
      <c r="ED100">
        <v>0</v>
      </c>
      <c r="EE100">
        <v>0</v>
      </c>
      <c r="EF100">
        <v>0</v>
      </c>
      <c r="EG100">
        <v>0</v>
      </c>
      <c r="EH100">
        <v>0</v>
      </c>
      <c r="EI100">
        <v>0</v>
      </c>
      <c r="EJ100">
        <v>0</v>
      </c>
      <c r="EK100">
        <v>0</v>
      </c>
      <c r="EL100">
        <v>0</v>
      </c>
      <c r="EM100">
        <v>0</v>
      </c>
      <c r="EN100">
        <v>0</v>
      </c>
      <c r="EO100">
        <v>0</v>
      </c>
      <c r="EP100">
        <v>0</v>
      </c>
      <c r="EQ100">
        <v>0</v>
      </c>
      <c r="ER100">
        <v>0</v>
      </c>
      <c r="ES100">
        <v>0</v>
      </c>
      <c r="ET100">
        <v>0</v>
      </c>
      <c r="EU100">
        <v>0</v>
      </c>
      <c r="EV100">
        <v>0</v>
      </c>
      <c r="EW100">
        <v>0</v>
      </c>
      <c r="EX100">
        <v>0</v>
      </c>
      <c r="EY100">
        <v>0</v>
      </c>
      <c r="EZ100">
        <v>0</v>
      </c>
      <c r="FA100">
        <v>0</v>
      </c>
      <c r="FB100">
        <v>0</v>
      </c>
      <c r="FC100">
        <v>0</v>
      </c>
      <c r="FD100">
        <v>0</v>
      </c>
      <c r="FE100">
        <v>0</v>
      </c>
      <c r="FF100">
        <v>0</v>
      </c>
      <c r="FG100">
        <v>0</v>
      </c>
      <c r="FH100">
        <v>0</v>
      </c>
      <c r="FI100">
        <v>0</v>
      </c>
      <c r="FJ100">
        <v>0</v>
      </c>
      <c r="FK100">
        <v>0</v>
      </c>
      <c r="FL100">
        <v>0</v>
      </c>
      <c r="FM100">
        <v>0</v>
      </c>
      <c r="FN100">
        <v>0</v>
      </c>
      <c r="FO100">
        <v>0</v>
      </c>
      <c r="FP100">
        <v>0</v>
      </c>
      <c r="FQ100">
        <v>0</v>
      </c>
      <c r="FR100">
        <v>0</v>
      </c>
      <c r="FT100" s="44"/>
    </row>
    <row r="101" spans="1:176" x14ac:dyDescent="0.2">
      <c r="A101" t="s">
        <v>191</v>
      </c>
      <c r="B101" t="s">
        <v>203</v>
      </c>
      <c r="C101" s="70">
        <v>41852</v>
      </c>
      <c r="D101">
        <v>0</v>
      </c>
      <c r="E101" s="70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  <c r="DG101">
        <v>0</v>
      </c>
      <c r="DH101">
        <v>0</v>
      </c>
      <c r="DI101">
        <v>0</v>
      </c>
      <c r="DJ101">
        <v>0</v>
      </c>
      <c r="DK101">
        <v>0</v>
      </c>
      <c r="DL101">
        <v>0</v>
      </c>
      <c r="DM101">
        <v>0</v>
      </c>
      <c r="DN101">
        <v>0</v>
      </c>
      <c r="DO101">
        <v>0</v>
      </c>
      <c r="DP101">
        <v>0</v>
      </c>
      <c r="DQ101">
        <v>0</v>
      </c>
      <c r="DR101">
        <v>0</v>
      </c>
      <c r="DS101">
        <v>0</v>
      </c>
      <c r="DT101">
        <v>0</v>
      </c>
      <c r="DU101">
        <v>0</v>
      </c>
      <c r="DV101">
        <v>0</v>
      </c>
      <c r="DW101">
        <v>0</v>
      </c>
      <c r="DX101">
        <v>0</v>
      </c>
      <c r="DY101">
        <v>0</v>
      </c>
      <c r="DZ101">
        <v>0</v>
      </c>
      <c r="EA101">
        <v>0</v>
      </c>
      <c r="EB101">
        <v>0</v>
      </c>
      <c r="EC101">
        <v>0</v>
      </c>
      <c r="ED101">
        <v>0</v>
      </c>
      <c r="EE101">
        <v>0</v>
      </c>
      <c r="EF101">
        <v>0</v>
      </c>
      <c r="EG101">
        <v>0</v>
      </c>
      <c r="EH101">
        <v>0</v>
      </c>
      <c r="EI101">
        <v>0</v>
      </c>
      <c r="EJ101">
        <v>0</v>
      </c>
      <c r="EK101">
        <v>0</v>
      </c>
      <c r="EL101">
        <v>0</v>
      </c>
      <c r="EM101">
        <v>0</v>
      </c>
      <c r="EN101">
        <v>0</v>
      </c>
      <c r="EO101">
        <v>0</v>
      </c>
      <c r="EP101">
        <v>0</v>
      </c>
      <c r="EQ101">
        <v>0</v>
      </c>
      <c r="ER101">
        <v>0</v>
      </c>
      <c r="ES101">
        <v>0</v>
      </c>
      <c r="ET101">
        <v>0</v>
      </c>
      <c r="EU101">
        <v>0</v>
      </c>
      <c r="EV101">
        <v>0</v>
      </c>
      <c r="EW101">
        <v>0</v>
      </c>
      <c r="EX101">
        <v>0</v>
      </c>
      <c r="EY101">
        <v>0</v>
      </c>
      <c r="EZ101">
        <v>0</v>
      </c>
      <c r="FA101">
        <v>0</v>
      </c>
      <c r="FB101">
        <v>0</v>
      </c>
      <c r="FC101">
        <v>0</v>
      </c>
      <c r="FD101">
        <v>0</v>
      </c>
      <c r="FE101">
        <v>0</v>
      </c>
      <c r="FF101">
        <v>0</v>
      </c>
      <c r="FG101">
        <v>0</v>
      </c>
      <c r="FH101">
        <v>0</v>
      </c>
      <c r="FI101">
        <v>0</v>
      </c>
      <c r="FJ101">
        <v>0</v>
      </c>
      <c r="FK101">
        <v>0</v>
      </c>
      <c r="FL101">
        <v>0</v>
      </c>
      <c r="FM101">
        <v>0</v>
      </c>
      <c r="FN101">
        <v>0</v>
      </c>
      <c r="FO101">
        <v>0</v>
      </c>
      <c r="FP101">
        <v>0</v>
      </c>
      <c r="FQ101">
        <v>0</v>
      </c>
      <c r="FR101">
        <v>0</v>
      </c>
      <c r="FT101" s="44"/>
    </row>
    <row r="102" spans="1:176" x14ac:dyDescent="0.2">
      <c r="A102" t="s">
        <v>191</v>
      </c>
      <c r="B102" t="s">
        <v>203</v>
      </c>
      <c r="C102" s="70">
        <v>41894</v>
      </c>
      <c r="D102">
        <v>0</v>
      </c>
      <c r="E102" s="70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  <c r="DG102">
        <v>0</v>
      </c>
      <c r="DH102">
        <v>0</v>
      </c>
      <c r="DI102">
        <v>0</v>
      </c>
      <c r="DJ102">
        <v>0</v>
      </c>
      <c r="DK102">
        <v>0</v>
      </c>
      <c r="DL102">
        <v>0</v>
      </c>
      <c r="DM102">
        <v>0</v>
      </c>
      <c r="DN102">
        <v>0</v>
      </c>
      <c r="DO102">
        <v>0</v>
      </c>
      <c r="DP102">
        <v>0</v>
      </c>
      <c r="DQ102">
        <v>0</v>
      </c>
      <c r="DR102">
        <v>0</v>
      </c>
      <c r="DS102">
        <v>0</v>
      </c>
      <c r="DT102">
        <v>0</v>
      </c>
      <c r="DU102">
        <v>0</v>
      </c>
      <c r="DV102">
        <v>0</v>
      </c>
      <c r="DW102">
        <v>0</v>
      </c>
      <c r="DX102">
        <v>0</v>
      </c>
      <c r="DY102">
        <v>0</v>
      </c>
      <c r="DZ102">
        <v>0</v>
      </c>
      <c r="EA102">
        <v>0</v>
      </c>
      <c r="EB102">
        <v>0</v>
      </c>
      <c r="EC102">
        <v>0</v>
      </c>
      <c r="ED102">
        <v>0</v>
      </c>
      <c r="EE102">
        <v>0</v>
      </c>
      <c r="EF102">
        <v>0</v>
      </c>
      <c r="EG102">
        <v>0</v>
      </c>
      <c r="EH102">
        <v>0</v>
      </c>
      <c r="EI102">
        <v>0</v>
      </c>
      <c r="EJ102">
        <v>0</v>
      </c>
      <c r="EK102">
        <v>0</v>
      </c>
      <c r="EL102">
        <v>0</v>
      </c>
      <c r="EM102">
        <v>0</v>
      </c>
      <c r="EN102">
        <v>0</v>
      </c>
      <c r="EO102">
        <v>0</v>
      </c>
      <c r="EP102">
        <v>0</v>
      </c>
      <c r="EQ102">
        <v>0</v>
      </c>
      <c r="ER102">
        <v>0</v>
      </c>
      <c r="ES102">
        <v>0</v>
      </c>
      <c r="ET102">
        <v>0</v>
      </c>
      <c r="EU102">
        <v>0</v>
      </c>
      <c r="EV102">
        <v>0</v>
      </c>
      <c r="EW102">
        <v>0</v>
      </c>
      <c r="EX102">
        <v>0</v>
      </c>
      <c r="EY102">
        <v>0</v>
      </c>
      <c r="EZ102">
        <v>0</v>
      </c>
      <c r="FA102">
        <v>0</v>
      </c>
      <c r="FB102">
        <v>0</v>
      </c>
      <c r="FC102">
        <v>0</v>
      </c>
      <c r="FD102">
        <v>0</v>
      </c>
      <c r="FE102">
        <v>0</v>
      </c>
      <c r="FF102">
        <v>0</v>
      </c>
      <c r="FG102">
        <v>0</v>
      </c>
      <c r="FH102">
        <v>0</v>
      </c>
      <c r="FI102">
        <v>0</v>
      </c>
      <c r="FJ102">
        <v>0</v>
      </c>
      <c r="FK102">
        <v>0</v>
      </c>
      <c r="FL102">
        <v>0</v>
      </c>
      <c r="FM102">
        <v>0</v>
      </c>
      <c r="FN102">
        <v>0</v>
      </c>
      <c r="FO102">
        <v>0</v>
      </c>
      <c r="FP102">
        <v>0</v>
      </c>
      <c r="FQ102">
        <v>0</v>
      </c>
      <c r="FR102">
        <v>0</v>
      </c>
      <c r="FT102" s="44"/>
    </row>
    <row r="103" spans="1:176" x14ac:dyDescent="0.2">
      <c r="A103" t="s">
        <v>191</v>
      </c>
      <c r="B103" t="s">
        <v>203</v>
      </c>
      <c r="C103" s="70">
        <v>41897</v>
      </c>
      <c r="D103">
        <v>0</v>
      </c>
      <c r="E103" s="70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  <c r="CZ103">
        <v>0</v>
      </c>
      <c r="DA103">
        <v>0</v>
      </c>
      <c r="DB103">
        <v>0</v>
      </c>
      <c r="DC103">
        <v>0</v>
      </c>
      <c r="DD103">
        <v>0</v>
      </c>
      <c r="DE103">
        <v>0</v>
      </c>
      <c r="DF103">
        <v>0</v>
      </c>
      <c r="DG103">
        <v>0</v>
      </c>
      <c r="DH103">
        <v>0</v>
      </c>
      <c r="DI103">
        <v>0</v>
      </c>
      <c r="DJ103">
        <v>0</v>
      </c>
      <c r="DK103">
        <v>0</v>
      </c>
      <c r="DL103">
        <v>0</v>
      </c>
      <c r="DM103">
        <v>0</v>
      </c>
      <c r="DN103">
        <v>0</v>
      </c>
      <c r="DO103">
        <v>0</v>
      </c>
      <c r="DP103">
        <v>0</v>
      </c>
      <c r="DQ103">
        <v>0</v>
      </c>
      <c r="DR103">
        <v>0</v>
      </c>
      <c r="DS103">
        <v>0</v>
      </c>
      <c r="DT103">
        <v>0</v>
      </c>
      <c r="DU103">
        <v>0</v>
      </c>
      <c r="DV103">
        <v>0</v>
      </c>
      <c r="DW103">
        <v>0</v>
      </c>
      <c r="DX103">
        <v>0</v>
      </c>
      <c r="DY103">
        <v>0</v>
      </c>
      <c r="DZ103">
        <v>0</v>
      </c>
      <c r="EA103">
        <v>0</v>
      </c>
      <c r="EB103">
        <v>0</v>
      </c>
      <c r="EC103">
        <v>0</v>
      </c>
      <c r="ED103">
        <v>0</v>
      </c>
      <c r="EE103">
        <v>0</v>
      </c>
      <c r="EF103">
        <v>0</v>
      </c>
      <c r="EG103">
        <v>0</v>
      </c>
      <c r="EH103">
        <v>0</v>
      </c>
      <c r="EI103">
        <v>0</v>
      </c>
      <c r="EJ103">
        <v>0</v>
      </c>
      <c r="EK103">
        <v>0</v>
      </c>
      <c r="EL103">
        <v>0</v>
      </c>
      <c r="EM103">
        <v>0</v>
      </c>
      <c r="EN103">
        <v>0</v>
      </c>
      <c r="EO103">
        <v>0</v>
      </c>
      <c r="EP103">
        <v>0</v>
      </c>
      <c r="EQ103">
        <v>0</v>
      </c>
      <c r="ER103">
        <v>0</v>
      </c>
      <c r="ES103">
        <v>0</v>
      </c>
      <c r="ET103">
        <v>0</v>
      </c>
      <c r="EU103">
        <v>0</v>
      </c>
      <c r="EV103">
        <v>0</v>
      </c>
      <c r="EW103">
        <v>0</v>
      </c>
      <c r="EX103">
        <v>0</v>
      </c>
      <c r="EY103">
        <v>0</v>
      </c>
      <c r="EZ103">
        <v>0</v>
      </c>
      <c r="FA103">
        <v>0</v>
      </c>
      <c r="FB103">
        <v>0</v>
      </c>
      <c r="FC103">
        <v>0</v>
      </c>
      <c r="FD103">
        <v>0</v>
      </c>
      <c r="FE103">
        <v>0</v>
      </c>
      <c r="FF103">
        <v>0</v>
      </c>
      <c r="FG103">
        <v>0</v>
      </c>
      <c r="FH103">
        <v>0</v>
      </c>
      <c r="FI103">
        <v>0</v>
      </c>
      <c r="FJ103">
        <v>0</v>
      </c>
      <c r="FK103">
        <v>0</v>
      </c>
      <c r="FL103">
        <v>0</v>
      </c>
      <c r="FM103">
        <v>0</v>
      </c>
      <c r="FN103">
        <v>0</v>
      </c>
      <c r="FO103">
        <v>0</v>
      </c>
      <c r="FP103">
        <v>0</v>
      </c>
      <c r="FQ103">
        <v>0</v>
      </c>
      <c r="FR103">
        <v>0</v>
      </c>
      <c r="FT103" s="44"/>
    </row>
    <row r="104" spans="1:176" x14ac:dyDescent="0.2">
      <c r="A104" t="s">
        <v>191</v>
      </c>
      <c r="B104" t="s">
        <v>203</v>
      </c>
      <c r="C104" s="70">
        <v>41898</v>
      </c>
      <c r="D104">
        <v>0</v>
      </c>
      <c r="E104" s="70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  <c r="DA104">
        <v>0</v>
      </c>
      <c r="DB104">
        <v>0</v>
      </c>
      <c r="DC104">
        <v>0</v>
      </c>
      <c r="DD104">
        <v>0</v>
      </c>
      <c r="DE104">
        <v>0</v>
      </c>
      <c r="DF104">
        <v>0</v>
      </c>
      <c r="DG104">
        <v>0</v>
      </c>
      <c r="DH104">
        <v>0</v>
      </c>
      <c r="DI104">
        <v>0</v>
      </c>
      <c r="DJ104">
        <v>0</v>
      </c>
      <c r="DK104">
        <v>0</v>
      </c>
      <c r="DL104">
        <v>0</v>
      </c>
      <c r="DM104">
        <v>0</v>
      </c>
      <c r="DN104">
        <v>0</v>
      </c>
      <c r="DO104">
        <v>0</v>
      </c>
      <c r="DP104">
        <v>0</v>
      </c>
      <c r="DQ104">
        <v>0</v>
      </c>
      <c r="DR104">
        <v>0</v>
      </c>
      <c r="DS104">
        <v>0</v>
      </c>
      <c r="DT104">
        <v>0</v>
      </c>
      <c r="DU104">
        <v>0</v>
      </c>
      <c r="DV104">
        <v>0</v>
      </c>
      <c r="DW104">
        <v>0</v>
      </c>
      <c r="DX104">
        <v>0</v>
      </c>
      <c r="DY104">
        <v>0</v>
      </c>
      <c r="DZ104">
        <v>0</v>
      </c>
      <c r="EA104">
        <v>0</v>
      </c>
      <c r="EB104">
        <v>0</v>
      </c>
      <c r="EC104">
        <v>0</v>
      </c>
      <c r="ED104">
        <v>0</v>
      </c>
      <c r="EE104">
        <v>0</v>
      </c>
      <c r="EF104">
        <v>0</v>
      </c>
      <c r="EG104">
        <v>0</v>
      </c>
      <c r="EH104">
        <v>0</v>
      </c>
      <c r="EI104">
        <v>0</v>
      </c>
      <c r="EJ104">
        <v>0</v>
      </c>
      <c r="EK104">
        <v>0</v>
      </c>
      <c r="EL104">
        <v>0</v>
      </c>
      <c r="EM104">
        <v>0</v>
      </c>
      <c r="EN104">
        <v>0</v>
      </c>
      <c r="EO104">
        <v>0</v>
      </c>
      <c r="EP104">
        <v>0</v>
      </c>
      <c r="EQ104">
        <v>0</v>
      </c>
      <c r="ER104">
        <v>0</v>
      </c>
      <c r="ES104">
        <v>0</v>
      </c>
      <c r="ET104">
        <v>0</v>
      </c>
      <c r="EU104">
        <v>0</v>
      </c>
      <c r="EV104">
        <v>0</v>
      </c>
      <c r="EW104">
        <v>0</v>
      </c>
      <c r="EX104">
        <v>0</v>
      </c>
      <c r="EY104">
        <v>0</v>
      </c>
      <c r="EZ104">
        <v>0</v>
      </c>
      <c r="FA104">
        <v>0</v>
      </c>
      <c r="FB104">
        <v>0</v>
      </c>
      <c r="FC104">
        <v>0</v>
      </c>
      <c r="FD104">
        <v>0</v>
      </c>
      <c r="FE104">
        <v>0</v>
      </c>
      <c r="FF104">
        <v>0</v>
      </c>
      <c r="FG104">
        <v>0</v>
      </c>
      <c r="FH104">
        <v>0</v>
      </c>
      <c r="FI104">
        <v>0</v>
      </c>
      <c r="FJ104">
        <v>0</v>
      </c>
      <c r="FK104">
        <v>0</v>
      </c>
      <c r="FL104">
        <v>0</v>
      </c>
      <c r="FM104">
        <v>0</v>
      </c>
      <c r="FN104">
        <v>0</v>
      </c>
      <c r="FO104">
        <v>0</v>
      </c>
      <c r="FP104">
        <v>0</v>
      </c>
      <c r="FQ104">
        <v>0</v>
      </c>
      <c r="FR104">
        <v>0</v>
      </c>
      <c r="FT104" s="44"/>
    </row>
    <row r="105" spans="1:176" x14ac:dyDescent="0.2">
      <c r="A105" t="s">
        <v>191</v>
      </c>
      <c r="B105" t="s">
        <v>203</v>
      </c>
      <c r="C105" s="70" t="s">
        <v>2</v>
      </c>
      <c r="D105">
        <v>0</v>
      </c>
      <c r="E105" s="70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  <c r="DG105">
        <v>0</v>
      </c>
      <c r="DH105">
        <v>0</v>
      </c>
      <c r="DI105">
        <v>0</v>
      </c>
      <c r="DJ105">
        <v>0</v>
      </c>
      <c r="DK105">
        <v>0</v>
      </c>
      <c r="DL105">
        <v>0</v>
      </c>
      <c r="DM105">
        <v>0</v>
      </c>
      <c r="DN105">
        <v>0</v>
      </c>
      <c r="DO105">
        <v>0</v>
      </c>
      <c r="DP105">
        <v>0</v>
      </c>
      <c r="DQ105">
        <v>0</v>
      </c>
      <c r="DR105">
        <v>0</v>
      </c>
      <c r="DS105">
        <v>0</v>
      </c>
      <c r="DT105">
        <v>0</v>
      </c>
      <c r="DU105">
        <v>0</v>
      </c>
      <c r="DV105">
        <v>0</v>
      </c>
      <c r="DW105">
        <v>0</v>
      </c>
      <c r="DX105">
        <v>0</v>
      </c>
      <c r="DY105">
        <v>0</v>
      </c>
      <c r="DZ105">
        <v>0</v>
      </c>
      <c r="EA105">
        <v>0</v>
      </c>
      <c r="EB105">
        <v>0</v>
      </c>
      <c r="EC105">
        <v>0</v>
      </c>
      <c r="ED105">
        <v>0</v>
      </c>
      <c r="EE105">
        <v>0</v>
      </c>
      <c r="EF105">
        <v>0</v>
      </c>
      <c r="EG105">
        <v>0</v>
      </c>
      <c r="EH105">
        <v>0</v>
      </c>
      <c r="EI105">
        <v>0</v>
      </c>
      <c r="EJ105">
        <v>0</v>
      </c>
      <c r="EK105">
        <v>0</v>
      </c>
      <c r="EL105">
        <v>0</v>
      </c>
      <c r="EM105">
        <v>0</v>
      </c>
      <c r="EN105">
        <v>0</v>
      </c>
      <c r="EO105">
        <v>0</v>
      </c>
      <c r="EP105">
        <v>0</v>
      </c>
      <c r="EQ105">
        <v>0</v>
      </c>
      <c r="ER105">
        <v>0</v>
      </c>
      <c r="ES105">
        <v>0</v>
      </c>
      <c r="ET105">
        <v>0</v>
      </c>
      <c r="EU105">
        <v>0</v>
      </c>
      <c r="EV105">
        <v>0</v>
      </c>
      <c r="EW105">
        <v>0</v>
      </c>
      <c r="EX105">
        <v>0</v>
      </c>
      <c r="EY105">
        <v>0</v>
      </c>
      <c r="EZ105">
        <v>0</v>
      </c>
      <c r="FA105">
        <v>0</v>
      </c>
      <c r="FB105">
        <v>0</v>
      </c>
      <c r="FC105">
        <v>0</v>
      </c>
      <c r="FD105">
        <v>0</v>
      </c>
      <c r="FE105">
        <v>0</v>
      </c>
      <c r="FF105">
        <v>0</v>
      </c>
      <c r="FG105">
        <v>0</v>
      </c>
      <c r="FH105">
        <v>0</v>
      </c>
      <c r="FI105">
        <v>0</v>
      </c>
      <c r="FJ105">
        <v>0</v>
      </c>
      <c r="FK105">
        <v>0</v>
      </c>
      <c r="FL105">
        <v>0</v>
      </c>
      <c r="FM105">
        <v>0</v>
      </c>
      <c r="FN105">
        <v>0</v>
      </c>
      <c r="FO105">
        <v>0</v>
      </c>
      <c r="FP105">
        <v>0</v>
      </c>
      <c r="FQ105">
        <v>0</v>
      </c>
      <c r="FR105">
        <v>0</v>
      </c>
      <c r="FT105" s="44"/>
    </row>
    <row r="106" spans="1:176" x14ac:dyDescent="0.2">
      <c r="A106" t="s">
        <v>192</v>
      </c>
      <c r="B106" t="s">
        <v>202</v>
      </c>
      <c r="C106" s="70">
        <v>41773</v>
      </c>
      <c r="D106">
        <v>0</v>
      </c>
      <c r="E106" s="70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0</v>
      </c>
      <c r="DF106">
        <v>0</v>
      </c>
      <c r="DG106">
        <v>0</v>
      </c>
      <c r="DH106">
        <v>0</v>
      </c>
      <c r="DI106">
        <v>0</v>
      </c>
      <c r="DJ106">
        <v>0</v>
      </c>
      <c r="DK106">
        <v>0</v>
      </c>
      <c r="DL106">
        <v>0</v>
      </c>
      <c r="DM106">
        <v>0</v>
      </c>
      <c r="DN106">
        <v>0</v>
      </c>
      <c r="DO106">
        <v>0</v>
      </c>
      <c r="DP106">
        <v>0</v>
      </c>
      <c r="DQ106">
        <v>0</v>
      </c>
      <c r="DR106">
        <v>0</v>
      </c>
      <c r="DS106">
        <v>0</v>
      </c>
      <c r="DT106">
        <v>0</v>
      </c>
      <c r="DU106">
        <v>0</v>
      </c>
      <c r="DV106">
        <v>0</v>
      </c>
      <c r="DW106">
        <v>0</v>
      </c>
      <c r="DX106">
        <v>0</v>
      </c>
      <c r="DY106">
        <v>0</v>
      </c>
      <c r="DZ106">
        <v>0</v>
      </c>
      <c r="EA106">
        <v>0</v>
      </c>
      <c r="EB106">
        <v>0</v>
      </c>
      <c r="EC106">
        <v>0</v>
      </c>
      <c r="ED106">
        <v>0</v>
      </c>
      <c r="EE106">
        <v>0</v>
      </c>
      <c r="EF106">
        <v>0</v>
      </c>
      <c r="EG106">
        <v>0</v>
      </c>
      <c r="EH106">
        <v>0</v>
      </c>
      <c r="EI106">
        <v>0</v>
      </c>
      <c r="EJ106">
        <v>0</v>
      </c>
      <c r="EK106">
        <v>0</v>
      </c>
      <c r="EL106">
        <v>0</v>
      </c>
      <c r="EM106">
        <v>0</v>
      </c>
      <c r="EN106">
        <v>0</v>
      </c>
      <c r="EO106">
        <v>0</v>
      </c>
      <c r="EP106">
        <v>0</v>
      </c>
      <c r="EQ106">
        <v>0</v>
      </c>
      <c r="ER106">
        <v>0</v>
      </c>
      <c r="ES106">
        <v>0</v>
      </c>
      <c r="ET106">
        <v>0</v>
      </c>
      <c r="EU106">
        <v>0</v>
      </c>
      <c r="EV106">
        <v>0</v>
      </c>
      <c r="EW106">
        <v>0</v>
      </c>
      <c r="EX106">
        <v>0</v>
      </c>
      <c r="EY106">
        <v>0</v>
      </c>
      <c r="EZ106">
        <v>0</v>
      </c>
      <c r="FA106">
        <v>0</v>
      </c>
      <c r="FB106">
        <v>0</v>
      </c>
      <c r="FC106">
        <v>0</v>
      </c>
      <c r="FD106">
        <v>0</v>
      </c>
      <c r="FE106">
        <v>0</v>
      </c>
      <c r="FF106">
        <v>0</v>
      </c>
      <c r="FG106">
        <v>0</v>
      </c>
      <c r="FH106">
        <v>0</v>
      </c>
      <c r="FI106">
        <v>0</v>
      </c>
      <c r="FJ106">
        <v>0</v>
      </c>
      <c r="FK106">
        <v>0</v>
      </c>
      <c r="FL106">
        <v>0</v>
      </c>
      <c r="FM106">
        <v>0</v>
      </c>
      <c r="FN106">
        <v>0</v>
      </c>
      <c r="FO106">
        <v>0</v>
      </c>
      <c r="FP106">
        <v>0</v>
      </c>
      <c r="FQ106">
        <v>0</v>
      </c>
      <c r="FR106">
        <v>0</v>
      </c>
      <c r="FT106" s="44"/>
    </row>
    <row r="107" spans="1:176" x14ac:dyDescent="0.2">
      <c r="A107" t="s">
        <v>192</v>
      </c>
      <c r="B107" t="s">
        <v>202</v>
      </c>
      <c r="C107" s="70">
        <v>41820</v>
      </c>
      <c r="D107">
        <v>0</v>
      </c>
      <c r="E107" s="70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0</v>
      </c>
      <c r="DB107">
        <v>0</v>
      </c>
      <c r="DC107">
        <v>0</v>
      </c>
      <c r="DD107">
        <v>0</v>
      </c>
      <c r="DE107">
        <v>0</v>
      </c>
      <c r="DF107">
        <v>0</v>
      </c>
      <c r="DG107">
        <v>0</v>
      </c>
      <c r="DH107">
        <v>0</v>
      </c>
      <c r="DI107">
        <v>0</v>
      </c>
      <c r="DJ107">
        <v>0</v>
      </c>
      <c r="DK107">
        <v>0</v>
      </c>
      <c r="DL107">
        <v>0</v>
      </c>
      <c r="DM107">
        <v>0</v>
      </c>
      <c r="DN107">
        <v>0</v>
      </c>
      <c r="DO107">
        <v>0</v>
      </c>
      <c r="DP107">
        <v>0</v>
      </c>
      <c r="DQ107">
        <v>0</v>
      </c>
      <c r="DR107">
        <v>0</v>
      </c>
      <c r="DS107">
        <v>0</v>
      </c>
      <c r="DT107">
        <v>0</v>
      </c>
      <c r="DU107">
        <v>0</v>
      </c>
      <c r="DV107">
        <v>0</v>
      </c>
      <c r="DW107">
        <v>0</v>
      </c>
      <c r="DX107">
        <v>0</v>
      </c>
      <c r="DY107">
        <v>0</v>
      </c>
      <c r="DZ107">
        <v>0</v>
      </c>
      <c r="EA107">
        <v>0</v>
      </c>
      <c r="EB107">
        <v>0</v>
      </c>
      <c r="EC107">
        <v>0</v>
      </c>
      <c r="ED107">
        <v>0</v>
      </c>
      <c r="EE107">
        <v>0</v>
      </c>
      <c r="EF107">
        <v>0</v>
      </c>
      <c r="EG107">
        <v>0</v>
      </c>
      <c r="EH107">
        <v>0</v>
      </c>
      <c r="EI107">
        <v>0</v>
      </c>
      <c r="EJ107">
        <v>0</v>
      </c>
      <c r="EK107">
        <v>0</v>
      </c>
      <c r="EL107">
        <v>0</v>
      </c>
      <c r="EM107">
        <v>0</v>
      </c>
      <c r="EN107">
        <v>0</v>
      </c>
      <c r="EO107">
        <v>0</v>
      </c>
      <c r="EP107">
        <v>0</v>
      </c>
      <c r="EQ107">
        <v>0</v>
      </c>
      <c r="ER107">
        <v>0</v>
      </c>
      <c r="ES107">
        <v>0</v>
      </c>
      <c r="ET107">
        <v>0</v>
      </c>
      <c r="EU107">
        <v>0</v>
      </c>
      <c r="EV107">
        <v>0</v>
      </c>
      <c r="EW107">
        <v>0</v>
      </c>
      <c r="EX107">
        <v>0</v>
      </c>
      <c r="EY107">
        <v>0</v>
      </c>
      <c r="EZ107">
        <v>0</v>
      </c>
      <c r="FA107">
        <v>0</v>
      </c>
      <c r="FB107">
        <v>0</v>
      </c>
      <c r="FC107">
        <v>0</v>
      </c>
      <c r="FD107">
        <v>0</v>
      </c>
      <c r="FE107">
        <v>0</v>
      </c>
      <c r="FF107">
        <v>0</v>
      </c>
      <c r="FG107">
        <v>0</v>
      </c>
      <c r="FH107">
        <v>0</v>
      </c>
      <c r="FI107">
        <v>0</v>
      </c>
      <c r="FJ107">
        <v>0</v>
      </c>
      <c r="FK107">
        <v>0</v>
      </c>
      <c r="FL107">
        <v>0</v>
      </c>
      <c r="FM107">
        <v>0</v>
      </c>
      <c r="FN107">
        <v>0</v>
      </c>
      <c r="FO107">
        <v>0</v>
      </c>
      <c r="FP107">
        <v>0</v>
      </c>
      <c r="FQ107">
        <v>0</v>
      </c>
      <c r="FR107">
        <v>0</v>
      </c>
      <c r="FT107" s="44"/>
    </row>
    <row r="108" spans="1:176" x14ac:dyDescent="0.2">
      <c r="A108" t="s">
        <v>192</v>
      </c>
      <c r="B108" t="s">
        <v>202</v>
      </c>
      <c r="C108" s="70">
        <v>41827</v>
      </c>
      <c r="D108">
        <v>0</v>
      </c>
      <c r="E108" s="70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  <c r="DG108">
        <v>0</v>
      </c>
      <c r="DH108">
        <v>0</v>
      </c>
      <c r="DI108">
        <v>0</v>
      </c>
      <c r="DJ108">
        <v>0</v>
      </c>
      <c r="DK108">
        <v>0</v>
      </c>
      <c r="DL108">
        <v>0</v>
      </c>
      <c r="DM108">
        <v>0</v>
      </c>
      <c r="DN108">
        <v>0</v>
      </c>
      <c r="DO108">
        <v>0</v>
      </c>
      <c r="DP108">
        <v>0</v>
      </c>
      <c r="DQ108">
        <v>0</v>
      </c>
      <c r="DR108">
        <v>0</v>
      </c>
      <c r="DS108">
        <v>0</v>
      </c>
      <c r="DT108">
        <v>0</v>
      </c>
      <c r="DU108">
        <v>0</v>
      </c>
      <c r="DV108">
        <v>0</v>
      </c>
      <c r="DW108">
        <v>0</v>
      </c>
      <c r="DX108">
        <v>0</v>
      </c>
      <c r="DY108">
        <v>0</v>
      </c>
      <c r="DZ108">
        <v>0</v>
      </c>
      <c r="EA108">
        <v>0</v>
      </c>
      <c r="EB108">
        <v>0</v>
      </c>
      <c r="EC108">
        <v>0</v>
      </c>
      <c r="ED108">
        <v>0</v>
      </c>
      <c r="EE108">
        <v>0</v>
      </c>
      <c r="EF108">
        <v>0</v>
      </c>
      <c r="EG108">
        <v>0</v>
      </c>
      <c r="EH108">
        <v>0</v>
      </c>
      <c r="EI108">
        <v>0</v>
      </c>
      <c r="EJ108">
        <v>0</v>
      </c>
      <c r="EK108">
        <v>0</v>
      </c>
      <c r="EL108">
        <v>0</v>
      </c>
      <c r="EM108">
        <v>0</v>
      </c>
      <c r="EN108">
        <v>0</v>
      </c>
      <c r="EO108">
        <v>0</v>
      </c>
      <c r="EP108">
        <v>0</v>
      </c>
      <c r="EQ108">
        <v>0</v>
      </c>
      <c r="ER108">
        <v>0</v>
      </c>
      <c r="ES108">
        <v>0</v>
      </c>
      <c r="ET108">
        <v>0</v>
      </c>
      <c r="EU108">
        <v>0</v>
      </c>
      <c r="EV108">
        <v>0</v>
      </c>
      <c r="EW108">
        <v>0</v>
      </c>
      <c r="EX108">
        <v>0</v>
      </c>
      <c r="EY108">
        <v>0</v>
      </c>
      <c r="EZ108">
        <v>0</v>
      </c>
      <c r="FA108">
        <v>0</v>
      </c>
      <c r="FB108">
        <v>0</v>
      </c>
      <c r="FC108">
        <v>0</v>
      </c>
      <c r="FD108">
        <v>0</v>
      </c>
      <c r="FE108">
        <v>0</v>
      </c>
      <c r="FF108">
        <v>0</v>
      </c>
      <c r="FG108">
        <v>0</v>
      </c>
      <c r="FH108">
        <v>0</v>
      </c>
      <c r="FI108">
        <v>0</v>
      </c>
      <c r="FJ108">
        <v>0</v>
      </c>
      <c r="FK108">
        <v>0</v>
      </c>
      <c r="FL108">
        <v>0</v>
      </c>
      <c r="FM108">
        <v>0</v>
      </c>
      <c r="FN108">
        <v>0</v>
      </c>
      <c r="FO108">
        <v>0</v>
      </c>
      <c r="FP108">
        <v>0</v>
      </c>
      <c r="FQ108">
        <v>0</v>
      </c>
      <c r="FR108">
        <v>0</v>
      </c>
      <c r="FT108" s="44"/>
    </row>
    <row r="109" spans="1:176" x14ac:dyDescent="0.2">
      <c r="A109" t="s">
        <v>192</v>
      </c>
      <c r="B109" t="s">
        <v>202</v>
      </c>
      <c r="C109" s="70">
        <v>41834</v>
      </c>
      <c r="D109">
        <v>0</v>
      </c>
      <c r="E109" s="70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  <c r="DG109">
        <v>0</v>
      </c>
      <c r="DH109">
        <v>0</v>
      </c>
      <c r="DI109">
        <v>0</v>
      </c>
      <c r="DJ109">
        <v>0</v>
      </c>
      <c r="DK109">
        <v>0</v>
      </c>
      <c r="DL109">
        <v>0</v>
      </c>
      <c r="DM109">
        <v>0</v>
      </c>
      <c r="DN109">
        <v>0</v>
      </c>
      <c r="DO109">
        <v>0</v>
      </c>
      <c r="DP109">
        <v>0</v>
      </c>
      <c r="DQ109">
        <v>0</v>
      </c>
      <c r="DR109">
        <v>0</v>
      </c>
      <c r="DS109">
        <v>0</v>
      </c>
      <c r="DT109">
        <v>0</v>
      </c>
      <c r="DU109">
        <v>0</v>
      </c>
      <c r="DV109">
        <v>0</v>
      </c>
      <c r="DW109">
        <v>0</v>
      </c>
      <c r="DX109">
        <v>0</v>
      </c>
      <c r="DY109">
        <v>0</v>
      </c>
      <c r="DZ109">
        <v>0</v>
      </c>
      <c r="EA109">
        <v>0</v>
      </c>
      <c r="EB109">
        <v>0</v>
      </c>
      <c r="EC109">
        <v>0</v>
      </c>
      <c r="ED109">
        <v>0</v>
      </c>
      <c r="EE109">
        <v>0</v>
      </c>
      <c r="EF109">
        <v>0</v>
      </c>
      <c r="EG109">
        <v>0</v>
      </c>
      <c r="EH109">
        <v>0</v>
      </c>
      <c r="EI109">
        <v>0</v>
      </c>
      <c r="EJ109">
        <v>0</v>
      </c>
      <c r="EK109">
        <v>0</v>
      </c>
      <c r="EL109">
        <v>0</v>
      </c>
      <c r="EM109">
        <v>0</v>
      </c>
      <c r="EN109">
        <v>0</v>
      </c>
      <c r="EO109">
        <v>0</v>
      </c>
      <c r="EP109">
        <v>0</v>
      </c>
      <c r="EQ109">
        <v>0</v>
      </c>
      <c r="ER109">
        <v>0</v>
      </c>
      <c r="ES109">
        <v>0</v>
      </c>
      <c r="ET109">
        <v>0</v>
      </c>
      <c r="EU109">
        <v>0</v>
      </c>
      <c r="EV109">
        <v>0</v>
      </c>
      <c r="EW109">
        <v>0</v>
      </c>
      <c r="EX109">
        <v>0</v>
      </c>
      <c r="EY109">
        <v>0</v>
      </c>
      <c r="EZ109">
        <v>0</v>
      </c>
      <c r="FA109">
        <v>0</v>
      </c>
      <c r="FB109">
        <v>0</v>
      </c>
      <c r="FC109">
        <v>0</v>
      </c>
      <c r="FD109">
        <v>0</v>
      </c>
      <c r="FE109">
        <v>0</v>
      </c>
      <c r="FF109">
        <v>0</v>
      </c>
      <c r="FG109">
        <v>0</v>
      </c>
      <c r="FH109">
        <v>0</v>
      </c>
      <c r="FI109">
        <v>0</v>
      </c>
      <c r="FJ109">
        <v>0</v>
      </c>
      <c r="FK109">
        <v>0</v>
      </c>
      <c r="FL109">
        <v>0</v>
      </c>
      <c r="FM109">
        <v>0</v>
      </c>
      <c r="FN109">
        <v>0</v>
      </c>
      <c r="FO109">
        <v>0</v>
      </c>
      <c r="FP109">
        <v>0</v>
      </c>
      <c r="FQ109">
        <v>0</v>
      </c>
      <c r="FR109">
        <v>0</v>
      </c>
      <c r="FT109" s="44"/>
    </row>
    <row r="110" spans="1:176" x14ac:dyDescent="0.2">
      <c r="A110" t="s">
        <v>192</v>
      </c>
      <c r="B110" t="s">
        <v>202</v>
      </c>
      <c r="C110" s="70">
        <v>41848</v>
      </c>
      <c r="D110">
        <v>0</v>
      </c>
      <c r="E110" s="7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0</v>
      </c>
      <c r="DB110">
        <v>0</v>
      </c>
      <c r="DC110">
        <v>0</v>
      </c>
      <c r="DD110">
        <v>0</v>
      </c>
      <c r="DE110">
        <v>0</v>
      </c>
      <c r="DF110">
        <v>0</v>
      </c>
      <c r="DG110">
        <v>0</v>
      </c>
      <c r="DH110">
        <v>0</v>
      </c>
      <c r="DI110">
        <v>0</v>
      </c>
      <c r="DJ110">
        <v>0</v>
      </c>
      <c r="DK110">
        <v>0</v>
      </c>
      <c r="DL110">
        <v>0</v>
      </c>
      <c r="DM110">
        <v>0</v>
      </c>
      <c r="DN110">
        <v>0</v>
      </c>
      <c r="DO110">
        <v>0</v>
      </c>
      <c r="DP110">
        <v>0</v>
      </c>
      <c r="DQ110">
        <v>0</v>
      </c>
      <c r="DR110">
        <v>0</v>
      </c>
      <c r="DS110">
        <v>0</v>
      </c>
      <c r="DT110">
        <v>0</v>
      </c>
      <c r="DU110">
        <v>0</v>
      </c>
      <c r="DV110">
        <v>0</v>
      </c>
      <c r="DW110">
        <v>0</v>
      </c>
      <c r="DX110">
        <v>0</v>
      </c>
      <c r="DY110">
        <v>0</v>
      </c>
      <c r="DZ110">
        <v>0</v>
      </c>
      <c r="EA110">
        <v>0</v>
      </c>
      <c r="EB110">
        <v>0</v>
      </c>
      <c r="EC110">
        <v>0</v>
      </c>
      <c r="ED110">
        <v>0</v>
      </c>
      <c r="EE110">
        <v>0</v>
      </c>
      <c r="EF110">
        <v>0</v>
      </c>
      <c r="EG110">
        <v>0</v>
      </c>
      <c r="EH110">
        <v>0</v>
      </c>
      <c r="EI110">
        <v>0</v>
      </c>
      <c r="EJ110">
        <v>0</v>
      </c>
      <c r="EK110">
        <v>0</v>
      </c>
      <c r="EL110">
        <v>0</v>
      </c>
      <c r="EM110">
        <v>0</v>
      </c>
      <c r="EN110">
        <v>0</v>
      </c>
      <c r="EO110">
        <v>0</v>
      </c>
      <c r="EP110">
        <v>0</v>
      </c>
      <c r="EQ110">
        <v>0</v>
      </c>
      <c r="ER110">
        <v>0</v>
      </c>
      <c r="ES110">
        <v>0</v>
      </c>
      <c r="ET110">
        <v>0</v>
      </c>
      <c r="EU110">
        <v>0</v>
      </c>
      <c r="EV110">
        <v>0</v>
      </c>
      <c r="EW110">
        <v>0</v>
      </c>
      <c r="EX110">
        <v>0</v>
      </c>
      <c r="EY110">
        <v>0</v>
      </c>
      <c r="EZ110">
        <v>0</v>
      </c>
      <c r="FA110">
        <v>0</v>
      </c>
      <c r="FB110">
        <v>0</v>
      </c>
      <c r="FC110">
        <v>0</v>
      </c>
      <c r="FD110">
        <v>0</v>
      </c>
      <c r="FE110">
        <v>0</v>
      </c>
      <c r="FF110">
        <v>0</v>
      </c>
      <c r="FG110">
        <v>0</v>
      </c>
      <c r="FH110">
        <v>0</v>
      </c>
      <c r="FI110">
        <v>0</v>
      </c>
      <c r="FJ110">
        <v>0</v>
      </c>
      <c r="FK110">
        <v>0</v>
      </c>
      <c r="FL110">
        <v>0</v>
      </c>
      <c r="FM110">
        <v>0</v>
      </c>
      <c r="FN110">
        <v>0</v>
      </c>
      <c r="FO110">
        <v>0</v>
      </c>
      <c r="FP110">
        <v>0</v>
      </c>
      <c r="FQ110">
        <v>0</v>
      </c>
      <c r="FR110">
        <v>0</v>
      </c>
      <c r="FT110" s="44"/>
    </row>
    <row r="111" spans="1:176" x14ac:dyDescent="0.2">
      <c r="A111" t="s">
        <v>192</v>
      </c>
      <c r="B111" t="s">
        <v>202</v>
      </c>
      <c r="C111" s="70">
        <v>41849</v>
      </c>
      <c r="D111">
        <v>0</v>
      </c>
      <c r="E111" s="70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  <c r="DG111">
        <v>0</v>
      </c>
      <c r="DH111">
        <v>0</v>
      </c>
      <c r="DI111">
        <v>0</v>
      </c>
      <c r="DJ111">
        <v>0</v>
      </c>
      <c r="DK111">
        <v>0</v>
      </c>
      <c r="DL111">
        <v>0</v>
      </c>
      <c r="DM111">
        <v>0</v>
      </c>
      <c r="DN111">
        <v>0</v>
      </c>
      <c r="DO111">
        <v>0</v>
      </c>
      <c r="DP111">
        <v>0</v>
      </c>
      <c r="DQ111">
        <v>0</v>
      </c>
      <c r="DR111">
        <v>0</v>
      </c>
      <c r="DS111">
        <v>0</v>
      </c>
      <c r="DT111">
        <v>0</v>
      </c>
      <c r="DU111">
        <v>0</v>
      </c>
      <c r="DV111">
        <v>0</v>
      </c>
      <c r="DW111">
        <v>0</v>
      </c>
      <c r="DX111">
        <v>0</v>
      </c>
      <c r="DY111">
        <v>0</v>
      </c>
      <c r="DZ111">
        <v>0</v>
      </c>
      <c r="EA111">
        <v>0</v>
      </c>
      <c r="EB111">
        <v>0</v>
      </c>
      <c r="EC111">
        <v>0</v>
      </c>
      <c r="ED111">
        <v>0</v>
      </c>
      <c r="EE111">
        <v>0</v>
      </c>
      <c r="EF111">
        <v>0</v>
      </c>
      <c r="EG111">
        <v>0</v>
      </c>
      <c r="EH111">
        <v>0</v>
      </c>
      <c r="EI111">
        <v>0</v>
      </c>
      <c r="EJ111">
        <v>0</v>
      </c>
      <c r="EK111">
        <v>0</v>
      </c>
      <c r="EL111">
        <v>0</v>
      </c>
      <c r="EM111">
        <v>0</v>
      </c>
      <c r="EN111">
        <v>0</v>
      </c>
      <c r="EO111">
        <v>0</v>
      </c>
      <c r="EP111">
        <v>0</v>
      </c>
      <c r="EQ111">
        <v>0</v>
      </c>
      <c r="ER111">
        <v>0</v>
      </c>
      <c r="ES111">
        <v>0</v>
      </c>
      <c r="ET111">
        <v>0</v>
      </c>
      <c r="EU111">
        <v>0</v>
      </c>
      <c r="EV111">
        <v>0</v>
      </c>
      <c r="EW111">
        <v>0</v>
      </c>
      <c r="EX111">
        <v>0</v>
      </c>
      <c r="EY111">
        <v>0</v>
      </c>
      <c r="EZ111">
        <v>0</v>
      </c>
      <c r="FA111">
        <v>0</v>
      </c>
      <c r="FB111">
        <v>0</v>
      </c>
      <c r="FC111">
        <v>0</v>
      </c>
      <c r="FD111">
        <v>0</v>
      </c>
      <c r="FE111">
        <v>0</v>
      </c>
      <c r="FF111">
        <v>0</v>
      </c>
      <c r="FG111">
        <v>0</v>
      </c>
      <c r="FH111">
        <v>0</v>
      </c>
      <c r="FI111">
        <v>0</v>
      </c>
      <c r="FJ111">
        <v>0</v>
      </c>
      <c r="FK111">
        <v>0</v>
      </c>
      <c r="FL111">
        <v>0</v>
      </c>
      <c r="FM111">
        <v>0</v>
      </c>
      <c r="FN111">
        <v>0</v>
      </c>
      <c r="FO111">
        <v>0</v>
      </c>
      <c r="FP111">
        <v>0</v>
      </c>
      <c r="FQ111">
        <v>0</v>
      </c>
      <c r="FR111">
        <v>0</v>
      </c>
      <c r="FT111" s="44"/>
    </row>
    <row r="112" spans="1:176" x14ac:dyDescent="0.2">
      <c r="A112" t="s">
        <v>192</v>
      </c>
      <c r="B112" t="s">
        <v>202</v>
      </c>
      <c r="C112" s="70">
        <v>41850</v>
      </c>
      <c r="D112">
        <v>0</v>
      </c>
      <c r="E112" s="70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  <c r="DG112">
        <v>0</v>
      </c>
      <c r="DH112">
        <v>0</v>
      </c>
      <c r="DI112">
        <v>0</v>
      </c>
      <c r="DJ112">
        <v>0</v>
      </c>
      <c r="DK112">
        <v>0</v>
      </c>
      <c r="DL112">
        <v>0</v>
      </c>
      <c r="DM112">
        <v>0</v>
      </c>
      <c r="DN112">
        <v>0</v>
      </c>
      <c r="DO112">
        <v>0</v>
      </c>
      <c r="DP112">
        <v>0</v>
      </c>
      <c r="DQ112">
        <v>0</v>
      </c>
      <c r="DR112">
        <v>0</v>
      </c>
      <c r="DS112">
        <v>0</v>
      </c>
      <c r="DT112">
        <v>0</v>
      </c>
      <c r="DU112">
        <v>0</v>
      </c>
      <c r="DV112">
        <v>0</v>
      </c>
      <c r="DW112">
        <v>0</v>
      </c>
      <c r="DX112">
        <v>0</v>
      </c>
      <c r="DY112">
        <v>0</v>
      </c>
      <c r="DZ112">
        <v>0</v>
      </c>
      <c r="EA112">
        <v>0</v>
      </c>
      <c r="EB112">
        <v>0</v>
      </c>
      <c r="EC112">
        <v>0</v>
      </c>
      <c r="ED112">
        <v>0</v>
      </c>
      <c r="EE112">
        <v>0</v>
      </c>
      <c r="EF112">
        <v>0</v>
      </c>
      <c r="EG112">
        <v>0</v>
      </c>
      <c r="EH112">
        <v>0</v>
      </c>
      <c r="EI112">
        <v>0</v>
      </c>
      <c r="EJ112">
        <v>0</v>
      </c>
      <c r="EK112">
        <v>0</v>
      </c>
      <c r="EL112">
        <v>0</v>
      </c>
      <c r="EM112">
        <v>0</v>
      </c>
      <c r="EN112">
        <v>0</v>
      </c>
      <c r="EO112">
        <v>0</v>
      </c>
      <c r="EP112">
        <v>0</v>
      </c>
      <c r="EQ112">
        <v>0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0</v>
      </c>
      <c r="EX112">
        <v>0</v>
      </c>
      <c r="EY112">
        <v>0</v>
      </c>
      <c r="EZ112">
        <v>0</v>
      </c>
      <c r="FA112">
        <v>0</v>
      </c>
      <c r="FB112">
        <v>0</v>
      </c>
      <c r="FC112">
        <v>0</v>
      </c>
      <c r="FD112">
        <v>0</v>
      </c>
      <c r="FE112">
        <v>0</v>
      </c>
      <c r="FF112">
        <v>0</v>
      </c>
      <c r="FG112">
        <v>0</v>
      </c>
      <c r="FH112">
        <v>0</v>
      </c>
      <c r="FI112">
        <v>0</v>
      </c>
      <c r="FJ112">
        <v>0</v>
      </c>
      <c r="FK112">
        <v>0</v>
      </c>
      <c r="FL112">
        <v>0</v>
      </c>
      <c r="FM112">
        <v>0</v>
      </c>
      <c r="FN112">
        <v>0</v>
      </c>
      <c r="FO112">
        <v>0</v>
      </c>
      <c r="FP112">
        <v>0</v>
      </c>
      <c r="FQ112">
        <v>0</v>
      </c>
      <c r="FR112">
        <v>0</v>
      </c>
      <c r="FT112" s="44"/>
    </row>
    <row r="113" spans="1:176" x14ac:dyDescent="0.2">
      <c r="A113" t="s">
        <v>192</v>
      </c>
      <c r="B113" t="s">
        <v>202</v>
      </c>
      <c r="C113" s="70">
        <v>41851</v>
      </c>
      <c r="D113">
        <v>0</v>
      </c>
      <c r="E113" s="70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  <c r="DG113">
        <v>0</v>
      </c>
      <c r="DH113">
        <v>0</v>
      </c>
      <c r="DI113">
        <v>0</v>
      </c>
      <c r="DJ113">
        <v>0</v>
      </c>
      <c r="DK113">
        <v>0</v>
      </c>
      <c r="DL113">
        <v>0</v>
      </c>
      <c r="DM113">
        <v>0</v>
      </c>
      <c r="DN113">
        <v>0</v>
      </c>
      <c r="DO113">
        <v>0</v>
      </c>
      <c r="DP113">
        <v>0</v>
      </c>
      <c r="DQ113">
        <v>0</v>
      </c>
      <c r="DR113">
        <v>0</v>
      </c>
      <c r="DS113">
        <v>0</v>
      </c>
      <c r="DT113">
        <v>0</v>
      </c>
      <c r="DU113">
        <v>0</v>
      </c>
      <c r="DV113">
        <v>0</v>
      </c>
      <c r="DW113">
        <v>0</v>
      </c>
      <c r="DX113">
        <v>0</v>
      </c>
      <c r="DY113">
        <v>0</v>
      </c>
      <c r="DZ113">
        <v>0</v>
      </c>
      <c r="EA113">
        <v>0</v>
      </c>
      <c r="EB113">
        <v>0</v>
      </c>
      <c r="EC113">
        <v>0</v>
      </c>
      <c r="ED113">
        <v>0</v>
      </c>
      <c r="EE113">
        <v>0</v>
      </c>
      <c r="EF113">
        <v>0</v>
      </c>
      <c r="EG113">
        <v>0</v>
      </c>
      <c r="EH113">
        <v>0</v>
      </c>
      <c r="EI113">
        <v>0</v>
      </c>
      <c r="EJ113">
        <v>0</v>
      </c>
      <c r="EK113">
        <v>0</v>
      </c>
      <c r="EL113">
        <v>0</v>
      </c>
      <c r="EM113">
        <v>0</v>
      </c>
      <c r="EN113">
        <v>0</v>
      </c>
      <c r="EO113">
        <v>0</v>
      </c>
      <c r="EP113">
        <v>0</v>
      </c>
      <c r="EQ113">
        <v>0</v>
      </c>
      <c r="ER113">
        <v>0</v>
      </c>
      <c r="ES113">
        <v>0</v>
      </c>
      <c r="ET113">
        <v>0</v>
      </c>
      <c r="EU113">
        <v>0</v>
      </c>
      <c r="EV113">
        <v>0</v>
      </c>
      <c r="EW113">
        <v>0</v>
      </c>
      <c r="EX113">
        <v>0</v>
      </c>
      <c r="EY113">
        <v>0</v>
      </c>
      <c r="EZ113">
        <v>0</v>
      </c>
      <c r="FA113">
        <v>0</v>
      </c>
      <c r="FB113">
        <v>0</v>
      </c>
      <c r="FC113">
        <v>0</v>
      </c>
      <c r="FD113">
        <v>0</v>
      </c>
      <c r="FE113">
        <v>0</v>
      </c>
      <c r="FF113">
        <v>0</v>
      </c>
      <c r="FG113">
        <v>0</v>
      </c>
      <c r="FH113">
        <v>0</v>
      </c>
      <c r="FI113">
        <v>0</v>
      </c>
      <c r="FJ113">
        <v>0</v>
      </c>
      <c r="FK113">
        <v>0</v>
      </c>
      <c r="FL113">
        <v>0</v>
      </c>
      <c r="FM113">
        <v>0</v>
      </c>
      <c r="FN113">
        <v>0</v>
      </c>
      <c r="FO113">
        <v>0</v>
      </c>
      <c r="FP113">
        <v>0</v>
      </c>
      <c r="FQ113">
        <v>0</v>
      </c>
      <c r="FR113">
        <v>0</v>
      </c>
      <c r="FT113" s="44"/>
    </row>
    <row r="114" spans="1:176" x14ac:dyDescent="0.2">
      <c r="A114" t="s">
        <v>192</v>
      </c>
      <c r="B114" t="s">
        <v>202</v>
      </c>
      <c r="C114" s="70">
        <v>41852</v>
      </c>
      <c r="D114">
        <v>0</v>
      </c>
      <c r="E114" s="70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0</v>
      </c>
      <c r="DF114">
        <v>0</v>
      </c>
      <c r="DG114">
        <v>0</v>
      </c>
      <c r="DH114">
        <v>0</v>
      </c>
      <c r="DI114">
        <v>0</v>
      </c>
      <c r="DJ114">
        <v>0</v>
      </c>
      <c r="DK114">
        <v>0</v>
      </c>
      <c r="DL114">
        <v>0</v>
      </c>
      <c r="DM114">
        <v>0</v>
      </c>
      <c r="DN114">
        <v>0</v>
      </c>
      <c r="DO114">
        <v>0</v>
      </c>
      <c r="DP114">
        <v>0</v>
      </c>
      <c r="DQ114">
        <v>0</v>
      </c>
      <c r="DR114">
        <v>0</v>
      </c>
      <c r="DS114">
        <v>0</v>
      </c>
      <c r="DT114">
        <v>0</v>
      </c>
      <c r="DU114">
        <v>0</v>
      </c>
      <c r="DV114">
        <v>0</v>
      </c>
      <c r="DW114">
        <v>0</v>
      </c>
      <c r="DX114">
        <v>0</v>
      </c>
      <c r="DY114">
        <v>0</v>
      </c>
      <c r="DZ114">
        <v>0</v>
      </c>
      <c r="EA114">
        <v>0</v>
      </c>
      <c r="EB114">
        <v>0</v>
      </c>
      <c r="EC114">
        <v>0</v>
      </c>
      <c r="ED114">
        <v>0</v>
      </c>
      <c r="EE114">
        <v>0</v>
      </c>
      <c r="EF114">
        <v>0</v>
      </c>
      <c r="EG114">
        <v>0</v>
      </c>
      <c r="EH114">
        <v>0</v>
      </c>
      <c r="EI114">
        <v>0</v>
      </c>
      <c r="EJ114">
        <v>0</v>
      </c>
      <c r="EK114">
        <v>0</v>
      </c>
      <c r="EL114">
        <v>0</v>
      </c>
      <c r="EM114">
        <v>0</v>
      </c>
      <c r="EN114">
        <v>0</v>
      </c>
      <c r="EO114">
        <v>0</v>
      </c>
      <c r="EP114">
        <v>0</v>
      </c>
      <c r="EQ114">
        <v>0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0</v>
      </c>
      <c r="EX114">
        <v>0</v>
      </c>
      <c r="EY114">
        <v>0</v>
      </c>
      <c r="EZ114">
        <v>0</v>
      </c>
      <c r="FA114">
        <v>0</v>
      </c>
      <c r="FB114">
        <v>0</v>
      </c>
      <c r="FC114">
        <v>0</v>
      </c>
      <c r="FD114">
        <v>0</v>
      </c>
      <c r="FE114">
        <v>0</v>
      </c>
      <c r="FF114">
        <v>0</v>
      </c>
      <c r="FG114">
        <v>0</v>
      </c>
      <c r="FH114">
        <v>0</v>
      </c>
      <c r="FI114">
        <v>0</v>
      </c>
      <c r="FJ114">
        <v>0</v>
      </c>
      <c r="FK114">
        <v>0</v>
      </c>
      <c r="FL114">
        <v>0</v>
      </c>
      <c r="FM114">
        <v>0</v>
      </c>
      <c r="FN114">
        <v>0</v>
      </c>
      <c r="FO114">
        <v>0</v>
      </c>
      <c r="FP114">
        <v>0</v>
      </c>
      <c r="FQ114">
        <v>0</v>
      </c>
      <c r="FR114">
        <v>0</v>
      </c>
      <c r="FT114" s="44"/>
    </row>
    <row r="115" spans="1:176" x14ac:dyDescent="0.2">
      <c r="A115" t="s">
        <v>192</v>
      </c>
      <c r="B115" t="s">
        <v>202</v>
      </c>
      <c r="C115" s="70">
        <v>41894</v>
      </c>
      <c r="D115">
        <v>0</v>
      </c>
      <c r="E115" s="70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  <c r="DG115">
        <v>0</v>
      </c>
      <c r="DH115">
        <v>0</v>
      </c>
      <c r="DI115">
        <v>0</v>
      </c>
      <c r="DJ115">
        <v>0</v>
      </c>
      <c r="DK115">
        <v>0</v>
      </c>
      <c r="DL115">
        <v>0</v>
      </c>
      <c r="DM115">
        <v>0</v>
      </c>
      <c r="DN115">
        <v>0</v>
      </c>
      <c r="DO115">
        <v>0</v>
      </c>
      <c r="DP115">
        <v>0</v>
      </c>
      <c r="DQ115">
        <v>0</v>
      </c>
      <c r="DR115">
        <v>0</v>
      </c>
      <c r="DS115">
        <v>0</v>
      </c>
      <c r="DT115">
        <v>0</v>
      </c>
      <c r="DU115">
        <v>0</v>
      </c>
      <c r="DV115">
        <v>0</v>
      </c>
      <c r="DW115">
        <v>0</v>
      </c>
      <c r="DX115">
        <v>0</v>
      </c>
      <c r="DY115">
        <v>0</v>
      </c>
      <c r="DZ115">
        <v>0</v>
      </c>
      <c r="EA115">
        <v>0</v>
      </c>
      <c r="EB115">
        <v>0</v>
      </c>
      <c r="EC115">
        <v>0</v>
      </c>
      <c r="ED115">
        <v>0</v>
      </c>
      <c r="EE115">
        <v>0</v>
      </c>
      <c r="EF115">
        <v>0</v>
      </c>
      <c r="EG115">
        <v>0</v>
      </c>
      <c r="EH115">
        <v>0</v>
      </c>
      <c r="EI115">
        <v>0</v>
      </c>
      <c r="EJ115">
        <v>0</v>
      </c>
      <c r="EK115">
        <v>0</v>
      </c>
      <c r="EL115">
        <v>0</v>
      </c>
      <c r="EM115">
        <v>0</v>
      </c>
      <c r="EN115">
        <v>0</v>
      </c>
      <c r="EO115">
        <v>0</v>
      </c>
      <c r="EP115">
        <v>0</v>
      </c>
      <c r="EQ115">
        <v>0</v>
      </c>
      <c r="ER115">
        <v>0</v>
      </c>
      <c r="ES115">
        <v>0</v>
      </c>
      <c r="ET115">
        <v>0</v>
      </c>
      <c r="EU115">
        <v>0</v>
      </c>
      <c r="EV115">
        <v>0</v>
      </c>
      <c r="EW115">
        <v>0</v>
      </c>
      <c r="EX115">
        <v>0</v>
      </c>
      <c r="EY115">
        <v>0</v>
      </c>
      <c r="EZ115">
        <v>0</v>
      </c>
      <c r="FA115">
        <v>0</v>
      </c>
      <c r="FB115">
        <v>0</v>
      </c>
      <c r="FC115">
        <v>0</v>
      </c>
      <c r="FD115">
        <v>0</v>
      </c>
      <c r="FE115">
        <v>0</v>
      </c>
      <c r="FF115">
        <v>0</v>
      </c>
      <c r="FG115">
        <v>0</v>
      </c>
      <c r="FH115">
        <v>0</v>
      </c>
      <c r="FI115">
        <v>0</v>
      </c>
      <c r="FJ115">
        <v>0</v>
      </c>
      <c r="FK115">
        <v>0</v>
      </c>
      <c r="FL115">
        <v>0</v>
      </c>
      <c r="FM115">
        <v>0</v>
      </c>
      <c r="FN115">
        <v>0</v>
      </c>
      <c r="FO115">
        <v>0</v>
      </c>
      <c r="FP115">
        <v>0</v>
      </c>
      <c r="FQ115">
        <v>0</v>
      </c>
      <c r="FR115">
        <v>0</v>
      </c>
      <c r="FT115" s="44"/>
    </row>
    <row r="116" spans="1:176" x14ac:dyDescent="0.2">
      <c r="A116" t="s">
        <v>192</v>
      </c>
      <c r="B116" t="s">
        <v>202</v>
      </c>
      <c r="C116" s="70">
        <v>41897</v>
      </c>
      <c r="D116">
        <v>0</v>
      </c>
      <c r="E116" s="70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  <c r="DG116">
        <v>0</v>
      </c>
      <c r="DH116">
        <v>0</v>
      </c>
      <c r="DI116">
        <v>0</v>
      </c>
      <c r="DJ116">
        <v>0</v>
      </c>
      <c r="DK116">
        <v>0</v>
      </c>
      <c r="DL116">
        <v>0</v>
      </c>
      <c r="DM116">
        <v>0</v>
      </c>
      <c r="DN116">
        <v>0</v>
      </c>
      <c r="DO116">
        <v>0</v>
      </c>
      <c r="DP116">
        <v>0</v>
      </c>
      <c r="DQ116">
        <v>0</v>
      </c>
      <c r="DR116">
        <v>0</v>
      </c>
      <c r="DS116">
        <v>0</v>
      </c>
      <c r="DT116">
        <v>0</v>
      </c>
      <c r="DU116">
        <v>0</v>
      </c>
      <c r="DV116">
        <v>0</v>
      </c>
      <c r="DW116">
        <v>0</v>
      </c>
      <c r="DX116">
        <v>0</v>
      </c>
      <c r="DY116">
        <v>0</v>
      </c>
      <c r="DZ116">
        <v>0</v>
      </c>
      <c r="EA116">
        <v>0</v>
      </c>
      <c r="EB116">
        <v>0</v>
      </c>
      <c r="EC116">
        <v>0</v>
      </c>
      <c r="ED116">
        <v>0</v>
      </c>
      <c r="EE116">
        <v>0</v>
      </c>
      <c r="EF116">
        <v>0</v>
      </c>
      <c r="EG116">
        <v>0</v>
      </c>
      <c r="EH116">
        <v>0</v>
      </c>
      <c r="EI116">
        <v>0</v>
      </c>
      <c r="EJ116">
        <v>0</v>
      </c>
      <c r="EK116">
        <v>0</v>
      </c>
      <c r="EL116">
        <v>0</v>
      </c>
      <c r="EM116">
        <v>0</v>
      </c>
      <c r="EN116">
        <v>0</v>
      </c>
      <c r="EO116">
        <v>0</v>
      </c>
      <c r="EP116">
        <v>0</v>
      </c>
      <c r="EQ116">
        <v>0</v>
      </c>
      <c r="ER116">
        <v>0</v>
      </c>
      <c r="ES116">
        <v>0</v>
      </c>
      <c r="ET116">
        <v>0</v>
      </c>
      <c r="EU116">
        <v>0</v>
      </c>
      <c r="EV116">
        <v>0</v>
      </c>
      <c r="EW116">
        <v>0</v>
      </c>
      <c r="EX116">
        <v>0</v>
      </c>
      <c r="EY116">
        <v>0</v>
      </c>
      <c r="EZ116">
        <v>0</v>
      </c>
      <c r="FA116">
        <v>0</v>
      </c>
      <c r="FB116">
        <v>0</v>
      </c>
      <c r="FC116">
        <v>0</v>
      </c>
      <c r="FD116">
        <v>0</v>
      </c>
      <c r="FE116">
        <v>0</v>
      </c>
      <c r="FF116">
        <v>0</v>
      </c>
      <c r="FG116">
        <v>0</v>
      </c>
      <c r="FH116">
        <v>0</v>
      </c>
      <c r="FI116">
        <v>0</v>
      </c>
      <c r="FJ116">
        <v>0</v>
      </c>
      <c r="FK116">
        <v>0</v>
      </c>
      <c r="FL116">
        <v>0</v>
      </c>
      <c r="FM116">
        <v>0</v>
      </c>
      <c r="FN116">
        <v>0</v>
      </c>
      <c r="FO116">
        <v>0</v>
      </c>
      <c r="FP116">
        <v>0</v>
      </c>
      <c r="FQ116">
        <v>0</v>
      </c>
      <c r="FR116">
        <v>0</v>
      </c>
      <c r="FT116" s="44"/>
    </row>
    <row r="117" spans="1:176" x14ac:dyDescent="0.2">
      <c r="A117" t="s">
        <v>192</v>
      </c>
      <c r="B117" t="s">
        <v>202</v>
      </c>
      <c r="C117" s="70">
        <v>41898</v>
      </c>
      <c r="D117">
        <v>0</v>
      </c>
      <c r="E117" s="70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  <c r="DG117">
        <v>0</v>
      </c>
      <c r="DH117">
        <v>0</v>
      </c>
      <c r="DI117">
        <v>0</v>
      </c>
      <c r="DJ117">
        <v>0</v>
      </c>
      <c r="DK117">
        <v>0</v>
      </c>
      <c r="DL117">
        <v>0</v>
      </c>
      <c r="DM117">
        <v>0</v>
      </c>
      <c r="DN117">
        <v>0</v>
      </c>
      <c r="DO117">
        <v>0</v>
      </c>
      <c r="DP117">
        <v>0</v>
      </c>
      <c r="DQ117">
        <v>0</v>
      </c>
      <c r="DR117">
        <v>0</v>
      </c>
      <c r="DS117">
        <v>0</v>
      </c>
      <c r="DT117">
        <v>0</v>
      </c>
      <c r="DU117">
        <v>0</v>
      </c>
      <c r="DV117">
        <v>0</v>
      </c>
      <c r="DW117">
        <v>0</v>
      </c>
      <c r="DX117">
        <v>0</v>
      </c>
      <c r="DY117">
        <v>0</v>
      </c>
      <c r="DZ117">
        <v>0</v>
      </c>
      <c r="EA117">
        <v>0</v>
      </c>
      <c r="EB117">
        <v>0</v>
      </c>
      <c r="EC117">
        <v>0</v>
      </c>
      <c r="ED117">
        <v>0</v>
      </c>
      <c r="EE117">
        <v>0</v>
      </c>
      <c r="EF117">
        <v>0</v>
      </c>
      <c r="EG117">
        <v>0</v>
      </c>
      <c r="EH117">
        <v>0</v>
      </c>
      <c r="EI117">
        <v>0</v>
      </c>
      <c r="EJ117">
        <v>0</v>
      </c>
      <c r="EK117">
        <v>0</v>
      </c>
      <c r="EL117">
        <v>0</v>
      </c>
      <c r="EM117">
        <v>0</v>
      </c>
      <c r="EN117">
        <v>0</v>
      </c>
      <c r="EO117">
        <v>0</v>
      </c>
      <c r="EP117">
        <v>0</v>
      </c>
      <c r="EQ117">
        <v>0</v>
      </c>
      <c r="ER117">
        <v>0</v>
      </c>
      <c r="ES117">
        <v>0</v>
      </c>
      <c r="ET117">
        <v>0</v>
      </c>
      <c r="EU117">
        <v>0</v>
      </c>
      <c r="EV117">
        <v>0</v>
      </c>
      <c r="EW117">
        <v>0</v>
      </c>
      <c r="EX117">
        <v>0</v>
      </c>
      <c r="EY117">
        <v>0</v>
      </c>
      <c r="EZ117">
        <v>0</v>
      </c>
      <c r="FA117">
        <v>0</v>
      </c>
      <c r="FB117">
        <v>0</v>
      </c>
      <c r="FC117">
        <v>0</v>
      </c>
      <c r="FD117">
        <v>0</v>
      </c>
      <c r="FE117">
        <v>0</v>
      </c>
      <c r="FF117">
        <v>0</v>
      </c>
      <c r="FG117">
        <v>0</v>
      </c>
      <c r="FH117">
        <v>0</v>
      </c>
      <c r="FI117">
        <v>0</v>
      </c>
      <c r="FJ117">
        <v>0</v>
      </c>
      <c r="FK117">
        <v>0</v>
      </c>
      <c r="FL117">
        <v>0</v>
      </c>
      <c r="FM117">
        <v>0</v>
      </c>
      <c r="FN117">
        <v>0</v>
      </c>
      <c r="FO117">
        <v>0</v>
      </c>
      <c r="FP117">
        <v>0</v>
      </c>
      <c r="FQ117">
        <v>0</v>
      </c>
      <c r="FR117">
        <v>0</v>
      </c>
      <c r="FT117" s="44"/>
    </row>
    <row r="118" spans="1:176" x14ac:dyDescent="0.2">
      <c r="A118" t="s">
        <v>192</v>
      </c>
      <c r="B118" t="s">
        <v>202</v>
      </c>
      <c r="C118" s="70" t="s">
        <v>2</v>
      </c>
      <c r="D118">
        <v>0</v>
      </c>
      <c r="E118" s="70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  <c r="DG118">
        <v>0</v>
      </c>
      <c r="DH118">
        <v>0</v>
      </c>
      <c r="DI118">
        <v>0</v>
      </c>
      <c r="DJ118">
        <v>0</v>
      </c>
      <c r="DK118">
        <v>0</v>
      </c>
      <c r="DL118">
        <v>0</v>
      </c>
      <c r="DM118">
        <v>0</v>
      </c>
      <c r="DN118">
        <v>0</v>
      </c>
      <c r="DO118">
        <v>0</v>
      </c>
      <c r="DP118">
        <v>0</v>
      </c>
      <c r="DQ118">
        <v>0</v>
      </c>
      <c r="DR118">
        <v>0</v>
      </c>
      <c r="DS118">
        <v>0</v>
      </c>
      <c r="DT118">
        <v>0</v>
      </c>
      <c r="DU118">
        <v>0</v>
      </c>
      <c r="DV118">
        <v>0</v>
      </c>
      <c r="DW118">
        <v>0</v>
      </c>
      <c r="DX118">
        <v>0</v>
      </c>
      <c r="DY118">
        <v>0</v>
      </c>
      <c r="DZ118">
        <v>0</v>
      </c>
      <c r="EA118">
        <v>0</v>
      </c>
      <c r="EB118">
        <v>0</v>
      </c>
      <c r="EC118">
        <v>0</v>
      </c>
      <c r="ED118">
        <v>0</v>
      </c>
      <c r="EE118">
        <v>0</v>
      </c>
      <c r="EF118">
        <v>0</v>
      </c>
      <c r="EG118">
        <v>0</v>
      </c>
      <c r="EH118">
        <v>0</v>
      </c>
      <c r="EI118">
        <v>0</v>
      </c>
      <c r="EJ118">
        <v>0</v>
      </c>
      <c r="EK118">
        <v>0</v>
      </c>
      <c r="EL118">
        <v>0</v>
      </c>
      <c r="EM118">
        <v>0</v>
      </c>
      <c r="EN118">
        <v>0</v>
      </c>
      <c r="EO118">
        <v>0</v>
      </c>
      <c r="EP118">
        <v>0</v>
      </c>
      <c r="EQ118">
        <v>0</v>
      </c>
      <c r="ER118">
        <v>0</v>
      </c>
      <c r="ES118">
        <v>0</v>
      </c>
      <c r="ET118">
        <v>0</v>
      </c>
      <c r="EU118">
        <v>0</v>
      </c>
      <c r="EV118">
        <v>0</v>
      </c>
      <c r="EW118">
        <v>0</v>
      </c>
      <c r="EX118">
        <v>0</v>
      </c>
      <c r="EY118">
        <v>0</v>
      </c>
      <c r="EZ118">
        <v>0</v>
      </c>
      <c r="FA118">
        <v>0</v>
      </c>
      <c r="FB118">
        <v>0</v>
      </c>
      <c r="FC118">
        <v>0</v>
      </c>
      <c r="FD118">
        <v>0</v>
      </c>
      <c r="FE118">
        <v>0</v>
      </c>
      <c r="FF118">
        <v>0</v>
      </c>
      <c r="FG118">
        <v>0</v>
      </c>
      <c r="FH118">
        <v>0</v>
      </c>
      <c r="FI118">
        <v>0</v>
      </c>
      <c r="FJ118">
        <v>0</v>
      </c>
      <c r="FK118">
        <v>0</v>
      </c>
      <c r="FL118">
        <v>0</v>
      </c>
      <c r="FM118">
        <v>0</v>
      </c>
      <c r="FN118">
        <v>0</v>
      </c>
      <c r="FO118">
        <v>0</v>
      </c>
      <c r="FP118">
        <v>0</v>
      </c>
      <c r="FQ118">
        <v>0</v>
      </c>
      <c r="FR118">
        <v>0</v>
      </c>
      <c r="FT118" s="44"/>
    </row>
    <row r="119" spans="1:176" x14ac:dyDescent="0.2">
      <c r="A119" t="s">
        <v>192</v>
      </c>
      <c r="B119" t="s">
        <v>204</v>
      </c>
      <c r="C119" s="70">
        <v>41773</v>
      </c>
      <c r="D119">
        <v>0</v>
      </c>
      <c r="E119" s="70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  <c r="DG119">
        <v>0</v>
      </c>
      <c r="DH119">
        <v>0</v>
      </c>
      <c r="DI119">
        <v>0</v>
      </c>
      <c r="DJ119">
        <v>0</v>
      </c>
      <c r="DK119">
        <v>0</v>
      </c>
      <c r="DL119">
        <v>0</v>
      </c>
      <c r="DM119">
        <v>0</v>
      </c>
      <c r="DN119">
        <v>0</v>
      </c>
      <c r="DO119">
        <v>0</v>
      </c>
      <c r="DP119">
        <v>0</v>
      </c>
      <c r="DQ119">
        <v>0</v>
      </c>
      <c r="DR119">
        <v>0</v>
      </c>
      <c r="DS119">
        <v>0</v>
      </c>
      <c r="DT119">
        <v>0</v>
      </c>
      <c r="DU119">
        <v>0</v>
      </c>
      <c r="DV119">
        <v>0</v>
      </c>
      <c r="DW119">
        <v>0</v>
      </c>
      <c r="DX119">
        <v>0</v>
      </c>
      <c r="DY119">
        <v>0</v>
      </c>
      <c r="DZ119">
        <v>0</v>
      </c>
      <c r="EA119">
        <v>0</v>
      </c>
      <c r="EB119">
        <v>0</v>
      </c>
      <c r="EC119">
        <v>0</v>
      </c>
      <c r="ED119">
        <v>0</v>
      </c>
      <c r="EE119">
        <v>0</v>
      </c>
      <c r="EF119">
        <v>0</v>
      </c>
      <c r="EG119">
        <v>0</v>
      </c>
      <c r="EH119">
        <v>0</v>
      </c>
      <c r="EI119">
        <v>0</v>
      </c>
      <c r="EJ119">
        <v>0</v>
      </c>
      <c r="EK119">
        <v>0</v>
      </c>
      <c r="EL119">
        <v>0</v>
      </c>
      <c r="EM119">
        <v>0</v>
      </c>
      <c r="EN119">
        <v>0</v>
      </c>
      <c r="EO119">
        <v>0</v>
      </c>
      <c r="EP119">
        <v>0</v>
      </c>
      <c r="EQ119">
        <v>0</v>
      </c>
      <c r="ER119">
        <v>0</v>
      </c>
      <c r="ES119">
        <v>0</v>
      </c>
      <c r="ET119">
        <v>0</v>
      </c>
      <c r="EU119">
        <v>0</v>
      </c>
      <c r="EV119">
        <v>0</v>
      </c>
      <c r="EW119">
        <v>0</v>
      </c>
      <c r="EX119">
        <v>0</v>
      </c>
      <c r="EY119">
        <v>0</v>
      </c>
      <c r="EZ119">
        <v>0</v>
      </c>
      <c r="FA119">
        <v>0</v>
      </c>
      <c r="FB119">
        <v>0</v>
      </c>
      <c r="FC119">
        <v>0</v>
      </c>
      <c r="FD119">
        <v>0</v>
      </c>
      <c r="FE119">
        <v>0</v>
      </c>
      <c r="FF119">
        <v>0</v>
      </c>
      <c r="FG119">
        <v>0</v>
      </c>
      <c r="FH119">
        <v>0</v>
      </c>
      <c r="FI119">
        <v>0</v>
      </c>
      <c r="FJ119">
        <v>0</v>
      </c>
      <c r="FK119">
        <v>0</v>
      </c>
      <c r="FL119">
        <v>0</v>
      </c>
      <c r="FM119">
        <v>0</v>
      </c>
      <c r="FN119">
        <v>0</v>
      </c>
      <c r="FO119">
        <v>0</v>
      </c>
      <c r="FP119">
        <v>0</v>
      </c>
      <c r="FQ119">
        <v>0</v>
      </c>
      <c r="FR119">
        <v>0</v>
      </c>
      <c r="FT119" s="44"/>
    </row>
    <row r="120" spans="1:176" x14ac:dyDescent="0.2">
      <c r="A120" t="s">
        <v>192</v>
      </c>
      <c r="B120" t="s">
        <v>204</v>
      </c>
      <c r="C120" s="70">
        <v>41820</v>
      </c>
      <c r="D120">
        <v>0</v>
      </c>
      <c r="E120" s="7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  <c r="DG120">
        <v>0</v>
      </c>
      <c r="DH120">
        <v>0</v>
      </c>
      <c r="DI120">
        <v>0</v>
      </c>
      <c r="DJ120">
        <v>0</v>
      </c>
      <c r="DK120">
        <v>0</v>
      </c>
      <c r="DL120">
        <v>0</v>
      </c>
      <c r="DM120">
        <v>0</v>
      </c>
      <c r="DN120">
        <v>0</v>
      </c>
      <c r="DO120">
        <v>0</v>
      </c>
      <c r="DP120">
        <v>0</v>
      </c>
      <c r="DQ120">
        <v>0</v>
      </c>
      <c r="DR120">
        <v>0</v>
      </c>
      <c r="DS120">
        <v>0</v>
      </c>
      <c r="DT120">
        <v>0</v>
      </c>
      <c r="DU120">
        <v>0</v>
      </c>
      <c r="DV120">
        <v>0</v>
      </c>
      <c r="DW120">
        <v>0</v>
      </c>
      <c r="DX120">
        <v>0</v>
      </c>
      <c r="DY120">
        <v>0</v>
      </c>
      <c r="DZ120">
        <v>0</v>
      </c>
      <c r="EA120">
        <v>0</v>
      </c>
      <c r="EB120">
        <v>0</v>
      </c>
      <c r="EC120">
        <v>0</v>
      </c>
      <c r="ED120">
        <v>0</v>
      </c>
      <c r="EE120">
        <v>0</v>
      </c>
      <c r="EF120">
        <v>0</v>
      </c>
      <c r="EG120">
        <v>0</v>
      </c>
      <c r="EH120">
        <v>0</v>
      </c>
      <c r="EI120">
        <v>0</v>
      </c>
      <c r="EJ120">
        <v>0</v>
      </c>
      <c r="EK120">
        <v>0</v>
      </c>
      <c r="EL120">
        <v>0</v>
      </c>
      <c r="EM120">
        <v>0</v>
      </c>
      <c r="EN120">
        <v>0</v>
      </c>
      <c r="EO120">
        <v>0</v>
      </c>
      <c r="EP120">
        <v>0</v>
      </c>
      <c r="EQ120">
        <v>0</v>
      </c>
      <c r="ER120">
        <v>0</v>
      </c>
      <c r="ES120">
        <v>0</v>
      </c>
      <c r="ET120">
        <v>0</v>
      </c>
      <c r="EU120">
        <v>0</v>
      </c>
      <c r="EV120">
        <v>0</v>
      </c>
      <c r="EW120">
        <v>0</v>
      </c>
      <c r="EX120">
        <v>0</v>
      </c>
      <c r="EY120">
        <v>0</v>
      </c>
      <c r="EZ120">
        <v>0</v>
      </c>
      <c r="FA120">
        <v>0</v>
      </c>
      <c r="FB120">
        <v>0</v>
      </c>
      <c r="FC120">
        <v>0</v>
      </c>
      <c r="FD120">
        <v>0</v>
      </c>
      <c r="FE120">
        <v>0</v>
      </c>
      <c r="FF120">
        <v>0</v>
      </c>
      <c r="FG120">
        <v>0</v>
      </c>
      <c r="FH120">
        <v>0</v>
      </c>
      <c r="FI120">
        <v>0</v>
      </c>
      <c r="FJ120">
        <v>0</v>
      </c>
      <c r="FK120">
        <v>0</v>
      </c>
      <c r="FL120">
        <v>0</v>
      </c>
      <c r="FM120">
        <v>0</v>
      </c>
      <c r="FN120">
        <v>0</v>
      </c>
      <c r="FO120">
        <v>0</v>
      </c>
      <c r="FP120">
        <v>0</v>
      </c>
      <c r="FQ120">
        <v>0</v>
      </c>
      <c r="FR120">
        <v>0</v>
      </c>
      <c r="FT120" s="44"/>
    </row>
    <row r="121" spans="1:176" x14ac:dyDescent="0.2">
      <c r="A121" t="s">
        <v>192</v>
      </c>
      <c r="B121" t="s">
        <v>204</v>
      </c>
      <c r="C121" s="70">
        <v>41827</v>
      </c>
      <c r="D121">
        <v>0</v>
      </c>
      <c r="E121" s="70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  <c r="DG121">
        <v>0</v>
      </c>
      <c r="DH121">
        <v>0</v>
      </c>
      <c r="DI121">
        <v>0</v>
      </c>
      <c r="DJ121">
        <v>0</v>
      </c>
      <c r="DK121">
        <v>0</v>
      </c>
      <c r="DL121">
        <v>0</v>
      </c>
      <c r="DM121">
        <v>0</v>
      </c>
      <c r="DN121">
        <v>0</v>
      </c>
      <c r="DO121">
        <v>0</v>
      </c>
      <c r="DP121">
        <v>0</v>
      </c>
      <c r="DQ121">
        <v>0</v>
      </c>
      <c r="DR121">
        <v>0</v>
      </c>
      <c r="DS121">
        <v>0</v>
      </c>
      <c r="DT121">
        <v>0</v>
      </c>
      <c r="DU121">
        <v>0</v>
      </c>
      <c r="DV121">
        <v>0</v>
      </c>
      <c r="DW121">
        <v>0</v>
      </c>
      <c r="DX121">
        <v>0</v>
      </c>
      <c r="DY121">
        <v>0</v>
      </c>
      <c r="DZ121">
        <v>0</v>
      </c>
      <c r="EA121">
        <v>0</v>
      </c>
      <c r="EB121">
        <v>0</v>
      </c>
      <c r="EC121">
        <v>0</v>
      </c>
      <c r="ED121">
        <v>0</v>
      </c>
      <c r="EE121">
        <v>0</v>
      </c>
      <c r="EF121">
        <v>0</v>
      </c>
      <c r="EG121">
        <v>0</v>
      </c>
      <c r="EH121">
        <v>0</v>
      </c>
      <c r="EI121">
        <v>0</v>
      </c>
      <c r="EJ121">
        <v>0</v>
      </c>
      <c r="EK121">
        <v>0</v>
      </c>
      <c r="EL121">
        <v>0</v>
      </c>
      <c r="EM121">
        <v>0</v>
      </c>
      <c r="EN121">
        <v>0</v>
      </c>
      <c r="EO121">
        <v>0</v>
      </c>
      <c r="EP121">
        <v>0</v>
      </c>
      <c r="EQ121">
        <v>0</v>
      </c>
      <c r="ER121">
        <v>0</v>
      </c>
      <c r="ES121">
        <v>0</v>
      </c>
      <c r="ET121">
        <v>0</v>
      </c>
      <c r="EU121">
        <v>0</v>
      </c>
      <c r="EV121">
        <v>0</v>
      </c>
      <c r="EW121">
        <v>0</v>
      </c>
      <c r="EX121">
        <v>0</v>
      </c>
      <c r="EY121">
        <v>0</v>
      </c>
      <c r="EZ121">
        <v>0</v>
      </c>
      <c r="FA121">
        <v>0</v>
      </c>
      <c r="FB121">
        <v>0</v>
      </c>
      <c r="FC121">
        <v>0</v>
      </c>
      <c r="FD121">
        <v>0</v>
      </c>
      <c r="FE121">
        <v>0</v>
      </c>
      <c r="FF121">
        <v>0</v>
      </c>
      <c r="FG121">
        <v>0</v>
      </c>
      <c r="FH121">
        <v>0</v>
      </c>
      <c r="FI121">
        <v>0</v>
      </c>
      <c r="FJ121">
        <v>0</v>
      </c>
      <c r="FK121">
        <v>0</v>
      </c>
      <c r="FL121">
        <v>0</v>
      </c>
      <c r="FM121">
        <v>0</v>
      </c>
      <c r="FN121">
        <v>0</v>
      </c>
      <c r="FO121">
        <v>0</v>
      </c>
      <c r="FP121">
        <v>0</v>
      </c>
      <c r="FQ121">
        <v>0</v>
      </c>
      <c r="FR121">
        <v>0</v>
      </c>
      <c r="FT121" s="44"/>
    </row>
    <row r="122" spans="1:176" x14ac:dyDescent="0.2">
      <c r="A122" t="s">
        <v>192</v>
      </c>
      <c r="B122" t="s">
        <v>204</v>
      </c>
      <c r="C122" s="70">
        <v>41834</v>
      </c>
      <c r="D122">
        <v>0</v>
      </c>
      <c r="E122" s="70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0</v>
      </c>
      <c r="DF122">
        <v>0</v>
      </c>
      <c r="DG122">
        <v>0</v>
      </c>
      <c r="DH122">
        <v>0</v>
      </c>
      <c r="DI122">
        <v>0</v>
      </c>
      <c r="DJ122">
        <v>0</v>
      </c>
      <c r="DK122">
        <v>0</v>
      </c>
      <c r="DL122">
        <v>0</v>
      </c>
      <c r="DM122">
        <v>0</v>
      </c>
      <c r="DN122">
        <v>0</v>
      </c>
      <c r="DO122">
        <v>0</v>
      </c>
      <c r="DP122">
        <v>0</v>
      </c>
      <c r="DQ122">
        <v>0</v>
      </c>
      <c r="DR122">
        <v>0</v>
      </c>
      <c r="DS122">
        <v>0</v>
      </c>
      <c r="DT122">
        <v>0</v>
      </c>
      <c r="DU122">
        <v>0</v>
      </c>
      <c r="DV122">
        <v>0</v>
      </c>
      <c r="DW122">
        <v>0</v>
      </c>
      <c r="DX122">
        <v>0</v>
      </c>
      <c r="DY122">
        <v>0</v>
      </c>
      <c r="DZ122">
        <v>0</v>
      </c>
      <c r="EA122">
        <v>0</v>
      </c>
      <c r="EB122">
        <v>0</v>
      </c>
      <c r="EC122">
        <v>0</v>
      </c>
      <c r="ED122">
        <v>0</v>
      </c>
      <c r="EE122">
        <v>0</v>
      </c>
      <c r="EF122">
        <v>0</v>
      </c>
      <c r="EG122">
        <v>0</v>
      </c>
      <c r="EH122">
        <v>0</v>
      </c>
      <c r="EI122">
        <v>0</v>
      </c>
      <c r="EJ122">
        <v>0</v>
      </c>
      <c r="EK122">
        <v>0</v>
      </c>
      <c r="EL122">
        <v>0</v>
      </c>
      <c r="EM122">
        <v>0</v>
      </c>
      <c r="EN122">
        <v>0</v>
      </c>
      <c r="EO122">
        <v>0</v>
      </c>
      <c r="EP122">
        <v>0</v>
      </c>
      <c r="EQ122">
        <v>0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0</v>
      </c>
      <c r="EX122">
        <v>0</v>
      </c>
      <c r="EY122">
        <v>0</v>
      </c>
      <c r="EZ122">
        <v>0</v>
      </c>
      <c r="FA122">
        <v>0</v>
      </c>
      <c r="FB122">
        <v>0</v>
      </c>
      <c r="FC122">
        <v>0</v>
      </c>
      <c r="FD122">
        <v>0</v>
      </c>
      <c r="FE122">
        <v>0</v>
      </c>
      <c r="FF122">
        <v>0</v>
      </c>
      <c r="FG122">
        <v>0</v>
      </c>
      <c r="FH122">
        <v>0</v>
      </c>
      <c r="FI122">
        <v>0</v>
      </c>
      <c r="FJ122">
        <v>0</v>
      </c>
      <c r="FK122">
        <v>0</v>
      </c>
      <c r="FL122">
        <v>0</v>
      </c>
      <c r="FM122">
        <v>0</v>
      </c>
      <c r="FN122">
        <v>0</v>
      </c>
      <c r="FO122">
        <v>0</v>
      </c>
      <c r="FP122">
        <v>0</v>
      </c>
      <c r="FQ122">
        <v>0</v>
      </c>
      <c r="FR122">
        <v>0</v>
      </c>
      <c r="FT122" s="44"/>
    </row>
    <row r="123" spans="1:176" x14ac:dyDescent="0.2">
      <c r="A123" t="s">
        <v>192</v>
      </c>
      <c r="B123" t="s">
        <v>204</v>
      </c>
      <c r="C123" s="70">
        <v>41848</v>
      </c>
      <c r="D123">
        <v>0</v>
      </c>
      <c r="E123" s="70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  <c r="DG123">
        <v>0</v>
      </c>
      <c r="DH123">
        <v>0</v>
      </c>
      <c r="DI123">
        <v>0</v>
      </c>
      <c r="DJ123">
        <v>0</v>
      </c>
      <c r="DK123">
        <v>0</v>
      </c>
      <c r="DL123">
        <v>0</v>
      </c>
      <c r="DM123">
        <v>0</v>
      </c>
      <c r="DN123">
        <v>0</v>
      </c>
      <c r="DO123">
        <v>0</v>
      </c>
      <c r="DP123">
        <v>0</v>
      </c>
      <c r="DQ123">
        <v>0</v>
      </c>
      <c r="DR123">
        <v>0</v>
      </c>
      <c r="DS123">
        <v>0</v>
      </c>
      <c r="DT123">
        <v>0</v>
      </c>
      <c r="DU123">
        <v>0</v>
      </c>
      <c r="DV123">
        <v>0</v>
      </c>
      <c r="DW123">
        <v>0</v>
      </c>
      <c r="DX123">
        <v>0</v>
      </c>
      <c r="DY123">
        <v>0</v>
      </c>
      <c r="DZ123">
        <v>0</v>
      </c>
      <c r="EA123">
        <v>0</v>
      </c>
      <c r="EB123">
        <v>0</v>
      </c>
      <c r="EC123">
        <v>0</v>
      </c>
      <c r="ED123">
        <v>0</v>
      </c>
      <c r="EE123">
        <v>0</v>
      </c>
      <c r="EF123">
        <v>0</v>
      </c>
      <c r="EG123">
        <v>0</v>
      </c>
      <c r="EH123">
        <v>0</v>
      </c>
      <c r="EI123">
        <v>0</v>
      </c>
      <c r="EJ123">
        <v>0</v>
      </c>
      <c r="EK123">
        <v>0</v>
      </c>
      <c r="EL123">
        <v>0</v>
      </c>
      <c r="EM123">
        <v>0</v>
      </c>
      <c r="EN123">
        <v>0</v>
      </c>
      <c r="EO123">
        <v>0</v>
      </c>
      <c r="EP123">
        <v>0</v>
      </c>
      <c r="EQ123">
        <v>0</v>
      </c>
      <c r="ER123">
        <v>0</v>
      </c>
      <c r="ES123">
        <v>0</v>
      </c>
      <c r="ET123">
        <v>0</v>
      </c>
      <c r="EU123">
        <v>0</v>
      </c>
      <c r="EV123">
        <v>0</v>
      </c>
      <c r="EW123">
        <v>0</v>
      </c>
      <c r="EX123">
        <v>0</v>
      </c>
      <c r="EY123">
        <v>0</v>
      </c>
      <c r="EZ123">
        <v>0</v>
      </c>
      <c r="FA123">
        <v>0</v>
      </c>
      <c r="FB123">
        <v>0</v>
      </c>
      <c r="FC123">
        <v>0</v>
      </c>
      <c r="FD123">
        <v>0</v>
      </c>
      <c r="FE123">
        <v>0</v>
      </c>
      <c r="FF123">
        <v>0</v>
      </c>
      <c r="FG123">
        <v>0</v>
      </c>
      <c r="FH123">
        <v>0</v>
      </c>
      <c r="FI123">
        <v>0</v>
      </c>
      <c r="FJ123">
        <v>0</v>
      </c>
      <c r="FK123">
        <v>0</v>
      </c>
      <c r="FL123">
        <v>0</v>
      </c>
      <c r="FM123">
        <v>0</v>
      </c>
      <c r="FN123">
        <v>0</v>
      </c>
      <c r="FO123">
        <v>0</v>
      </c>
      <c r="FP123">
        <v>0</v>
      </c>
      <c r="FQ123">
        <v>0</v>
      </c>
      <c r="FR123">
        <v>0</v>
      </c>
      <c r="FT123" s="44"/>
    </row>
    <row r="124" spans="1:176" x14ac:dyDescent="0.2">
      <c r="A124" t="s">
        <v>192</v>
      </c>
      <c r="B124" t="s">
        <v>204</v>
      </c>
      <c r="C124" s="70">
        <v>41849</v>
      </c>
      <c r="D124">
        <v>0</v>
      </c>
      <c r="E124" s="70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  <c r="DG124">
        <v>0</v>
      </c>
      <c r="DH124">
        <v>0</v>
      </c>
      <c r="DI124">
        <v>0</v>
      </c>
      <c r="DJ124">
        <v>0</v>
      </c>
      <c r="DK124">
        <v>0</v>
      </c>
      <c r="DL124">
        <v>0</v>
      </c>
      <c r="DM124">
        <v>0</v>
      </c>
      <c r="DN124">
        <v>0</v>
      </c>
      <c r="DO124">
        <v>0</v>
      </c>
      <c r="DP124">
        <v>0</v>
      </c>
      <c r="DQ124">
        <v>0</v>
      </c>
      <c r="DR124">
        <v>0</v>
      </c>
      <c r="DS124">
        <v>0</v>
      </c>
      <c r="DT124">
        <v>0</v>
      </c>
      <c r="DU124">
        <v>0</v>
      </c>
      <c r="DV124">
        <v>0</v>
      </c>
      <c r="DW124">
        <v>0</v>
      </c>
      <c r="DX124">
        <v>0</v>
      </c>
      <c r="DY124">
        <v>0</v>
      </c>
      <c r="DZ124">
        <v>0</v>
      </c>
      <c r="EA124">
        <v>0</v>
      </c>
      <c r="EB124">
        <v>0</v>
      </c>
      <c r="EC124">
        <v>0</v>
      </c>
      <c r="ED124">
        <v>0</v>
      </c>
      <c r="EE124">
        <v>0</v>
      </c>
      <c r="EF124">
        <v>0</v>
      </c>
      <c r="EG124">
        <v>0</v>
      </c>
      <c r="EH124">
        <v>0</v>
      </c>
      <c r="EI124">
        <v>0</v>
      </c>
      <c r="EJ124">
        <v>0</v>
      </c>
      <c r="EK124">
        <v>0</v>
      </c>
      <c r="EL124">
        <v>0</v>
      </c>
      <c r="EM124">
        <v>0</v>
      </c>
      <c r="EN124">
        <v>0</v>
      </c>
      <c r="EO124">
        <v>0</v>
      </c>
      <c r="EP124">
        <v>0</v>
      </c>
      <c r="EQ124">
        <v>0</v>
      </c>
      <c r="ER124">
        <v>0</v>
      </c>
      <c r="ES124">
        <v>0</v>
      </c>
      <c r="ET124">
        <v>0</v>
      </c>
      <c r="EU124">
        <v>0</v>
      </c>
      <c r="EV124">
        <v>0</v>
      </c>
      <c r="EW124">
        <v>0</v>
      </c>
      <c r="EX124">
        <v>0</v>
      </c>
      <c r="EY124">
        <v>0</v>
      </c>
      <c r="EZ124">
        <v>0</v>
      </c>
      <c r="FA124">
        <v>0</v>
      </c>
      <c r="FB124">
        <v>0</v>
      </c>
      <c r="FC124">
        <v>0</v>
      </c>
      <c r="FD124">
        <v>0</v>
      </c>
      <c r="FE124">
        <v>0</v>
      </c>
      <c r="FF124">
        <v>0</v>
      </c>
      <c r="FG124">
        <v>0</v>
      </c>
      <c r="FH124">
        <v>0</v>
      </c>
      <c r="FI124">
        <v>0</v>
      </c>
      <c r="FJ124">
        <v>0</v>
      </c>
      <c r="FK124">
        <v>0</v>
      </c>
      <c r="FL124">
        <v>0</v>
      </c>
      <c r="FM124">
        <v>0</v>
      </c>
      <c r="FN124">
        <v>0</v>
      </c>
      <c r="FO124">
        <v>0</v>
      </c>
      <c r="FP124">
        <v>0</v>
      </c>
      <c r="FQ124">
        <v>0</v>
      </c>
      <c r="FR124">
        <v>0</v>
      </c>
      <c r="FT124" s="44"/>
    </row>
    <row r="125" spans="1:176" x14ac:dyDescent="0.2">
      <c r="A125" t="s">
        <v>192</v>
      </c>
      <c r="B125" t="s">
        <v>204</v>
      </c>
      <c r="C125" s="70">
        <v>41850</v>
      </c>
      <c r="D125">
        <v>0</v>
      </c>
      <c r="E125" s="70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  <c r="DG125">
        <v>0</v>
      </c>
      <c r="DH125">
        <v>0</v>
      </c>
      <c r="DI125">
        <v>0</v>
      </c>
      <c r="DJ125">
        <v>0</v>
      </c>
      <c r="DK125">
        <v>0</v>
      </c>
      <c r="DL125">
        <v>0</v>
      </c>
      <c r="DM125">
        <v>0</v>
      </c>
      <c r="DN125">
        <v>0</v>
      </c>
      <c r="DO125">
        <v>0</v>
      </c>
      <c r="DP125">
        <v>0</v>
      </c>
      <c r="DQ125">
        <v>0</v>
      </c>
      <c r="DR125">
        <v>0</v>
      </c>
      <c r="DS125">
        <v>0</v>
      </c>
      <c r="DT125">
        <v>0</v>
      </c>
      <c r="DU125">
        <v>0</v>
      </c>
      <c r="DV125">
        <v>0</v>
      </c>
      <c r="DW125">
        <v>0</v>
      </c>
      <c r="DX125">
        <v>0</v>
      </c>
      <c r="DY125">
        <v>0</v>
      </c>
      <c r="DZ125">
        <v>0</v>
      </c>
      <c r="EA125">
        <v>0</v>
      </c>
      <c r="EB125">
        <v>0</v>
      </c>
      <c r="EC125">
        <v>0</v>
      </c>
      <c r="ED125">
        <v>0</v>
      </c>
      <c r="EE125">
        <v>0</v>
      </c>
      <c r="EF125">
        <v>0</v>
      </c>
      <c r="EG125">
        <v>0</v>
      </c>
      <c r="EH125">
        <v>0</v>
      </c>
      <c r="EI125">
        <v>0</v>
      </c>
      <c r="EJ125">
        <v>0</v>
      </c>
      <c r="EK125">
        <v>0</v>
      </c>
      <c r="EL125">
        <v>0</v>
      </c>
      <c r="EM125">
        <v>0</v>
      </c>
      <c r="EN125">
        <v>0</v>
      </c>
      <c r="EO125">
        <v>0</v>
      </c>
      <c r="EP125">
        <v>0</v>
      </c>
      <c r="EQ125">
        <v>0</v>
      </c>
      <c r="ER125">
        <v>0</v>
      </c>
      <c r="ES125">
        <v>0</v>
      </c>
      <c r="ET125">
        <v>0</v>
      </c>
      <c r="EU125">
        <v>0</v>
      </c>
      <c r="EV125">
        <v>0</v>
      </c>
      <c r="EW125">
        <v>0</v>
      </c>
      <c r="EX125">
        <v>0</v>
      </c>
      <c r="EY125">
        <v>0</v>
      </c>
      <c r="EZ125">
        <v>0</v>
      </c>
      <c r="FA125">
        <v>0</v>
      </c>
      <c r="FB125">
        <v>0</v>
      </c>
      <c r="FC125">
        <v>0</v>
      </c>
      <c r="FD125">
        <v>0</v>
      </c>
      <c r="FE125">
        <v>0</v>
      </c>
      <c r="FF125">
        <v>0</v>
      </c>
      <c r="FG125">
        <v>0</v>
      </c>
      <c r="FH125">
        <v>0</v>
      </c>
      <c r="FI125">
        <v>0</v>
      </c>
      <c r="FJ125">
        <v>0</v>
      </c>
      <c r="FK125">
        <v>0</v>
      </c>
      <c r="FL125">
        <v>0</v>
      </c>
      <c r="FM125">
        <v>0</v>
      </c>
      <c r="FN125">
        <v>0</v>
      </c>
      <c r="FO125">
        <v>0</v>
      </c>
      <c r="FP125">
        <v>0</v>
      </c>
      <c r="FQ125">
        <v>0</v>
      </c>
      <c r="FR125">
        <v>0</v>
      </c>
      <c r="FT125" s="44"/>
    </row>
    <row r="126" spans="1:176" x14ac:dyDescent="0.2">
      <c r="A126" t="s">
        <v>192</v>
      </c>
      <c r="B126" t="s">
        <v>204</v>
      </c>
      <c r="C126" s="70">
        <v>41851</v>
      </c>
      <c r="D126">
        <v>0</v>
      </c>
      <c r="E126" s="70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  <c r="DG126">
        <v>0</v>
      </c>
      <c r="DH126">
        <v>0</v>
      </c>
      <c r="DI126">
        <v>0</v>
      </c>
      <c r="DJ126">
        <v>0</v>
      </c>
      <c r="DK126">
        <v>0</v>
      </c>
      <c r="DL126">
        <v>0</v>
      </c>
      <c r="DM126">
        <v>0</v>
      </c>
      <c r="DN126">
        <v>0</v>
      </c>
      <c r="DO126">
        <v>0</v>
      </c>
      <c r="DP126">
        <v>0</v>
      </c>
      <c r="DQ126">
        <v>0</v>
      </c>
      <c r="DR126">
        <v>0</v>
      </c>
      <c r="DS126">
        <v>0</v>
      </c>
      <c r="DT126">
        <v>0</v>
      </c>
      <c r="DU126">
        <v>0</v>
      </c>
      <c r="DV126">
        <v>0</v>
      </c>
      <c r="DW126">
        <v>0</v>
      </c>
      <c r="DX126">
        <v>0</v>
      </c>
      <c r="DY126">
        <v>0</v>
      </c>
      <c r="DZ126">
        <v>0</v>
      </c>
      <c r="EA126">
        <v>0</v>
      </c>
      <c r="EB126">
        <v>0</v>
      </c>
      <c r="EC126">
        <v>0</v>
      </c>
      <c r="ED126">
        <v>0</v>
      </c>
      <c r="EE126">
        <v>0</v>
      </c>
      <c r="EF126">
        <v>0</v>
      </c>
      <c r="EG126">
        <v>0</v>
      </c>
      <c r="EH126">
        <v>0</v>
      </c>
      <c r="EI126">
        <v>0</v>
      </c>
      <c r="EJ126">
        <v>0</v>
      </c>
      <c r="EK126">
        <v>0</v>
      </c>
      <c r="EL126">
        <v>0</v>
      </c>
      <c r="EM126">
        <v>0</v>
      </c>
      <c r="EN126">
        <v>0</v>
      </c>
      <c r="EO126">
        <v>0</v>
      </c>
      <c r="EP126">
        <v>0</v>
      </c>
      <c r="EQ126">
        <v>0</v>
      </c>
      <c r="ER126">
        <v>0</v>
      </c>
      <c r="ES126">
        <v>0</v>
      </c>
      <c r="ET126">
        <v>0</v>
      </c>
      <c r="EU126">
        <v>0</v>
      </c>
      <c r="EV126">
        <v>0</v>
      </c>
      <c r="EW126">
        <v>0</v>
      </c>
      <c r="EX126">
        <v>0</v>
      </c>
      <c r="EY126">
        <v>0</v>
      </c>
      <c r="EZ126">
        <v>0</v>
      </c>
      <c r="FA126">
        <v>0</v>
      </c>
      <c r="FB126">
        <v>0</v>
      </c>
      <c r="FC126">
        <v>0</v>
      </c>
      <c r="FD126">
        <v>0</v>
      </c>
      <c r="FE126">
        <v>0</v>
      </c>
      <c r="FF126">
        <v>0</v>
      </c>
      <c r="FG126">
        <v>0</v>
      </c>
      <c r="FH126">
        <v>0</v>
      </c>
      <c r="FI126">
        <v>0</v>
      </c>
      <c r="FJ126">
        <v>0</v>
      </c>
      <c r="FK126">
        <v>0</v>
      </c>
      <c r="FL126">
        <v>0</v>
      </c>
      <c r="FM126">
        <v>0</v>
      </c>
      <c r="FN126">
        <v>0</v>
      </c>
      <c r="FO126">
        <v>0</v>
      </c>
      <c r="FP126">
        <v>0</v>
      </c>
      <c r="FQ126">
        <v>0</v>
      </c>
      <c r="FR126">
        <v>0</v>
      </c>
      <c r="FT126" s="44"/>
    </row>
    <row r="127" spans="1:176" x14ac:dyDescent="0.2">
      <c r="A127" t="s">
        <v>192</v>
      </c>
      <c r="B127" t="s">
        <v>204</v>
      </c>
      <c r="C127" s="70">
        <v>41852</v>
      </c>
      <c r="D127">
        <v>0</v>
      </c>
      <c r="E127" s="70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  <c r="DG127">
        <v>0</v>
      </c>
      <c r="DH127">
        <v>0</v>
      </c>
      <c r="DI127">
        <v>0</v>
      </c>
      <c r="DJ127">
        <v>0</v>
      </c>
      <c r="DK127">
        <v>0</v>
      </c>
      <c r="DL127">
        <v>0</v>
      </c>
      <c r="DM127">
        <v>0</v>
      </c>
      <c r="DN127">
        <v>0</v>
      </c>
      <c r="DO127">
        <v>0</v>
      </c>
      <c r="DP127">
        <v>0</v>
      </c>
      <c r="DQ127">
        <v>0</v>
      </c>
      <c r="DR127">
        <v>0</v>
      </c>
      <c r="DS127">
        <v>0</v>
      </c>
      <c r="DT127">
        <v>0</v>
      </c>
      <c r="DU127">
        <v>0</v>
      </c>
      <c r="DV127">
        <v>0</v>
      </c>
      <c r="DW127">
        <v>0</v>
      </c>
      <c r="DX127">
        <v>0</v>
      </c>
      <c r="DY127">
        <v>0</v>
      </c>
      <c r="DZ127">
        <v>0</v>
      </c>
      <c r="EA127">
        <v>0</v>
      </c>
      <c r="EB127">
        <v>0</v>
      </c>
      <c r="EC127">
        <v>0</v>
      </c>
      <c r="ED127">
        <v>0</v>
      </c>
      <c r="EE127">
        <v>0</v>
      </c>
      <c r="EF127">
        <v>0</v>
      </c>
      <c r="EG127">
        <v>0</v>
      </c>
      <c r="EH127">
        <v>0</v>
      </c>
      <c r="EI127">
        <v>0</v>
      </c>
      <c r="EJ127">
        <v>0</v>
      </c>
      <c r="EK127">
        <v>0</v>
      </c>
      <c r="EL127">
        <v>0</v>
      </c>
      <c r="EM127">
        <v>0</v>
      </c>
      <c r="EN127">
        <v>0</v>
      </c>
      <c r="EO127">
        <v>0</v>
      </c>
      <c r="EP127">
        <v>0</v>
      </c>
      <c r="EQ127">
        <v>0</v>
      </c>
      <c r="ER127">
        <v>0</v>
      </c>
      <c r="ES127">
        <v>0</v>
      </c>
      <c r="ET127">
        <v>0</v>
      </c>
      <c r="EU127">
        <v>0</v>
      </c>
      <c r="EV127">
        <v>0</v>
      </c>
      <c r="EW127">
        <v>0</v>
      </c>
      <c r="EX127">
        <v>0</v>
      </c>
      <c r="EY127">
        <v>0</v>
      </c>
      <c r="EZ127">
        <v>0</v>
      </c>
      <c r="FA127">
        <v>0</v>
      </c>
      <c r="FB127">
        <v>0</v>
      </c>
      <c r="FC127">
        <v>0</v>
      </c>
      <c r="FD127">
        <v>0</v>
      </c>
      <c r="FE127">
        <v>0</v>
      </c>
      <c r="FF127">
        <v>0</v>
      </c>
      <c r="FG127">
        <v>0</v>
      </c>
      <c r="FH127">
        <v>0</v>
      </c>
      <c r="FI127">
        <v>0</v>
      </c>
      <c r="FJ127">
        <v>0</v>
      </c>
      <c r="FK127">
        <v>0</v>
      </c>
      <c r="FL127">
        <v>0</v>
      </c>
      <c r="FM127">
        <v>0</v>
      </c>
      <c r="FN127">
        <v>0</v>
      </c>
      <c r="FO127">
        <v>0</v>
      </c>
      <c r="FP127">
        <v>0</v>
      </c>
      <c r="FQ127">
        <v>0</v>
      </c>
      <c r="FR127">
        <v>0</v>
      </c>
      <c r="FT127" s="44"/>
    </row>
    <row r="128" spans="1:176" x14ac:dyDescent="0.2">
      <c r="A128" t="s">
        <v>192</v>
      </c>
      <c r="B128" t="s">
        <v>204</v>
      </c>
      <c r="C128" s="70">
        <v>41894</v>
      </c>
      <c r="D128">
        <v>0</v>
      </c>
      <c r="E128" s="70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  <c r="DG128">
        <v>0</v>
      </c>
      <c r="DH128">
        <v>0</v>
      </c>
      <c r="DI128">
        <v>0</v>
      </c>
      <c r="DJ128">
        <v>0</v>
      </c>
      <c r="DK128">
        <v>0</v>
      </c>
      <c r="DL128">
        <v>0</v>
      </c>
      <c r="DM128">
        <v>0</v>
      </c>
      <c r="DN128">
        <v>0</v>
      </c>
      <c r="DO128">
        <v>0</v>
      </c>
      <c r="DP128">
        <v>0</v>
      </c>
      <c r="DQ128">
        <v>0</v>
      </c>
      <c r="DR128">
        <v>0</v>
      </c>
      <c r="DS128">
        <v>0</v>
      </c>
      <c r="DT128">
        <v>0</v>
      </c>
      <c r="DU128">
        <v>0</v>
      </c>
      <c r="DV128">
        <v>0</v>
      </c>
      <c r="DW128">
        <v>0</v>
      </c>
      <c r="DX128">
        <v>0</v>
      </c>
      <c r="DY128">
        <v>0</v>
      </c>
      <c r="DZ128">
        <v>0</v>
      </c>
      <c r="EA128">
        <v>0</v>
      </c>
      <c r="EB128">
        <v>0</v>
      </c>
      <c r="EC128">
        <v>0</v>
      </c>
      <c r="ED128">
        <v>0</v>
      </c>
      <c r="EE128">
        <v>0</v>
      </c>
      <c r="EF128">
        <v>0</v>
      </c>
      <c r="EG128">
        <v>0</v>
      </c>
      <c r="EH128">
        <v>0</v>
      </c>
      <c r="EI128">
        <v>0</v>
      </c>
      <c r="EJ128">
        <v>0</v>
      </c>
      <c r="EK128">
        <v>0</v>
      </c>
      <c r="EL128">
        <v>0</v>
      </c>
      <c r="EM128">
        <v>0</v>
      </c>
      <c r="EN128">
        <v>0</v>
      </c>
      <c r="EO128">
        <v>0</v>
      </c>
      <c r="EP128">
        <v>0</v>
      </c>
      <c r="EQ128">
        <v>0</v>
      </c>
      <c r="ER128">
        <v>0</v>
      </c>
      <c r="ES128">
        <v>0</v>
      </c>
      <c r="ET128">
        <v>0</v>
      </c>
      <c r="EU128">
        <v>0</v>
      </c>
      <c r="EV128">
        <v>0</v>
      </c>
      <c r="EW128">
        <v>0</v>
      </c>
      <c r="EX128">
        <v>0</v>
      </c>
      <c r="EY128">
        <v>0</v>
      </c>
      <c r="EZ128">
        <v>0</v>
      </c>
      <c r="FA128">
        <v>0</v>
      </c>
      <c r="FB128">
        <v>0</v>
      </c>
      <c r="FC128">
        <v>0</v>
      </c>
      <c r="FD128">
        <v>0</v>
      </c>
      <c r="FE128">
        <v>0</v>
      </c>
      <c r="FF128">
        <v>0</v>
      </c>
      <c r="FG128">
        <v>0</v>
      </c>
      <c r="FH128">
        <v>0</v>
      </c>
      <c r="FI128">
        <v>0</v>
      </c>
      <c r="FJ128">
        <v>0</v>
      </c>
      <c r="FK128">
        <v>0</v>
      </c>
      <c r="FL128">
        <v>0</v>
      </c>
      <c r="FM128">
        <v>0</v>
      </c>
      <c r="FN128">
        <v>0</v>
      </c>
      <c r="FO128">
        <v>0</v>
      </c>
      <c r="FP128">
        <v>0</v>
      </c>
      <c r="FQ128">
        <v>0</v>
      </c>
      <c r="FR128">
        <v>0</v>
      </c>
      <c r="FT128" s="44"/>
    </row>
    <row r="129" spans="1:176" x14ac:dyDescent="0.2">
      <c r="A129" t="s">
        <v>192</v>
      </c>
      <c r="B129" t="s">
        <v>204</v>
      </c>
      <c r="C129" s="70">
        <v>41897</v>
      </c>
      <c r="D129">
        <v>0</v>
      </c>
      <c r="E129" s="70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  <c r="DG129">
        <v>0</v>
      </c>
      <c r="DH129">
        <v>0</v>
      </c>
      <c r="DI129">
        <v>0</v>
      </c>
      <c r="DJ129">
        <v>0</v>
      </c>
      <c r="DK129">
        <v>0</v>
      </c>
      <c r="DL129">
        <v>0</v>
      </c>
      <c r="DM129">
        <v>0</v>
      </c>
      <c r="DN129">
        <v>0</v>
      </c>
      <c r="DO129">
        <v>0</v>
      </c>
      <c r="DP129">
        <v>0</v>
      </c>
      <c r="DQ129">
        <v>0</v>
      </c>
      <c r="DR129">
        <v>0</v>
      </c>
      <c r="DS129">
        <v>0</v>
      </c>
      <c r="DT129">
        <v>0</v>
      </c>
      <c r="DU129">
        <v>0</v>
      </c>
      <c r="DV129">
        <v>0</v>
      </c>
      <c r="DW129">
        <v>0</v>
      </c>
      <c r="DX129">
        <v>0</v>
      </c>
      <c r="DY129">
        <v>0</v>
      </c>
      <c r="DZ129">
        <v>0</v>
      </c>
      <c r="EA129">
        <v>0</v>
      </c>
      <c r="EB129">
        <v>0</v>
      </c>
      <c r="EC129">
        <v>0</v>
      </c>
      <c r="ED129">
        <v>0</v>
      </c>
      <c r="EE129">
        <v>0</v>
      </c>
      <c r="EF129">
        <v>0</v>
      </c>
      <c r="EG129">
        <v>0</v>
      </c>
      <c r="EH129">
        <v>0</v>
      </c>
      <c r="EI129">
        <v>0</v>
      </c>
      <c r="EJ129">
        <v>0</v>
      </c>
      <c r="EK129">
        <v>0</v>
      </c>
      <c r="EL129">
        <v>0</v>
      </c>
      <c r="EM129">
        <v>0</v>
      </c>
      <c r="EN129">
        <v>0</v>
      </c>
      <c r="EO129">
        <v>0</v>
      </c>
      <c r="EP129">
        <v>0</v>
      </c>
      <c r="EQ129">
        <v>0</v>
      </c>
      <c r="ER129">
        <v>0</v>
      </c>
      <c r="ES129">
        <v>0</v>
      </c>
      <c r="ET129">
        <v>0</v>
      </c>
      <c r="EU129">
        <v>0</v>
      </c>
      <c r="EV129">
        <v>0</v>
      </c>
      <c r="EW129">
        <v>0</v>
      </c>
      <c r="EX129">
        <v>0</v>
      </c>
      <c r="EY129">
        <v>0</v>
      </c>
      <c r="EZ129">
        <v>0</v>
      </c>
      <c r="FA129">
        <v>0</v>
      </c>
      <c r="FB129">
        <v>0</v>
      </c>
      <c r="FC129">
        <v>0</v>
      </c>
      <c r="FD129">
        <v>0</v>
      </c>
      <c r="FE129">
        <v>0</v>
      </c>
      <c r="FF129">
        <v>0</v>
      </c>
      <c r="FG129">
        <v>0</v>
      </c>
      <c r="FH129">
        <v>0</v>
      </c>
      <c r="FI129">
        <v>0</v>
      </c>
      <c r="FJ129">
        <v>0</v>
      </c>
      <c r="FK129">
        <v>0</v>
      </c>
      <c r="FL129">
        <v>0</v>
      </c>
      <c r="FM129">
        <v>0</v>
      </c>
      <c r="FN129">
        <v>0</v>
      </c>
      <c r="FO129">
        <v>0</v>
      </c>
      <c r="FP129">
        <v>0</v>
      </c>
      <c r="FQ129">
        <v>0</v>
      </c>
      <c r="FR129">
        <v>0</v>
      </c>
      <c r="FT129" s="44"/>
    </row>
    <row r="130" spans="1:176" x14ac:dyDescent="0.2">
      <c r="A130" t="s">
        <v>192</v>
      </c>
      <c r="B130" t="s">
        <v>204</v>
      </c>
      <c r="C130" s="70">
        <v>41898</v>
      </c>
      <c r="D130">
        <v>0</v>
      </c>
      <c r="E130" s="7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0</v>
      </c>
      <c r="DG130">
        <v>0</v>
      </c>
      <c r="DH130">
        <v>0</v>
      </c>
      <c r="DI130">
        <v>0</v>
      </c>
      <c r="DJ130">
        <v>0</v>
      </c>
      <c r="DK130">
        <v>0</v>
      </c>
      <c r="DL130">
        <v>0</v>
      </c>
      <c r="DM130">
        <v>0</v>
      </c>
      <c r="DN130">
        <v>0</v>
      </c>
      <c r="DO130">
        <v>0</v>
      </c>
      <c r="DP130">
        <v>0</v>
      </c>
      <c r="DQ130">
        <v>0</v>
      </c>
      <c r="DR130">
        <v>0</v>
      </c>
      <c r="DS130">
        <v>0</v>
      </c>
      <c r="DT130">
        <v>0</v>
      </c>
      <c r="DU130">
        <v>0</v>
      </c>
      <c r="DV130">
        <v>0</v>
      </c>
      <c r="DW130">
        <v>0</v>
      </c>
      <c r="DX130">
        <v>0</v>
      </c>
      <c r="DY130">
        <v>0</v>
      </c>
      <c r="DZ130">
        <v>0</v>
      </c>
      <c r="EA130">
        <v>0</v>
      </c>
      <c r="EB130">
        <v>0</v>
      </c>
      <c r="EC130">
        <v>0</v>
      </c>
      <c r="ED130">
        <v>0</v>
      </c>
      <c r="EE130">
        <v>0</v>
      </c>
      <c r="EF130">
        <v>0</v>
      </c>
      <c r="EG130">
        <v>0</v>
      </c>
      <c r="EH130">
        <v>0</v>
      </c>
      <c r="EI130">
        <v>0</v>
      </c>
      <c r="EJ130">
        <v>0</v>
      </c>
      <c r="EK130">
        <v>0</v>
      </c>
      <c r="EL130">
        <v>0</v>
      </c>
      <c r="EM130">
        <v>0</v>
      </c>
      <c r="EN130">
        <v>0</v>
      </c>
      <c r="EO130">
        <v>0</v>
      </c>
      <c r="EP130">
        <v>0</v>
      </c>
      <c r="EQ130">
        <v>0</v>
      </c>
      <c r="ER130">
        <v>0</v>
      </c>
      <c r="ES130">
        <v>0</v>
      </c>
      <c r="ET130">
        <v>0</v>
      </c>
      <c r="EU130">
        <v>0</v>
      </c>
      <c r="EV130">
        <v>0</v>
      </c>
      <c r="EW130">
        <v>0</v>
      </c>
      <c r="EX130">
        <v>0</v>
      </c>
      <c r="EY130">
        <v>0</v>
      </c>
      <c r="EZ130">
        <v>0</v>
      </c>
      <c r="FA130">
        <v>0</v>
      </c>
      <c r="FB130">
        <v>0</v>
      </c>
      <c r="FC130">
        <v>0</v>
      </c>
      <c r="FD130">
        <v>0</v>
      </c>
      <c r="FE130">
        <v>0</v>
      </c>
      <c r="FF130">
        <v>0</v>
      </c>
      <c r="FG130">
        <v>0</v>
      </c>
      <c r="FH130">
        <v>0</v>
      </c>
      <c r="FI130">
        <v>0</v>
      </c>
      <c r="FJ130">
        <v>0</v>
      </c>
      <c r="FK130">
        <v>0</v>
      </c>
      <c r="FL130">
        <v>0</v>
      </c>
      <c r="FM130">
        <v>0</v>
      </c>
      <c r="FN130">
        <v>0</v>
      </c>
      <c r="FO130">
        <v>0</v>
      </c>
      <c r="FP130">
        <v>0</v>
      </c>
      <c r="FQ130">
        <v>0</v>
      </c>
      <c r="FR130">
        <v>0</v>
      </c>
      <c r="FT130" s="44"/>
    </row>
    <row r="131" spans="1:176" x14ac:dyDescent="0.2">
      <c r="A131" t="s">
        <v>192</v>
      </c>
      <c r="B131" t="s">
        <v>204</v>
      </c>
      <c r="C131" s="70" t="s">
        <v>2</v>
      </c>
      <c r="D131">
        <v>0</v>
      </c>
      <c r="E131" s="70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  <c r="DG131">
        <v>0</v>
      </c>
      <c r="DH131">
        <v>0</v>
      </c>
      <c r="DI131">
        <v>0</v>
      </c>
      <c r="DJ131">
        <v>0</v>
      </c>
      <c r="DK131">
        <v>0</v>
      </c>
      <c r="DL131">
        <v>0</v>
      </c>
      <c r="DM131">
        <v>0</v>
      </c>
      <c r="DN131">
        <v>0</v>
      </c>
      <c r="DO131">
        <v>0</v>
      </c>
      <c r="DP131">
        <v>0</v>
      </c>
      <c r="DQ131">
        <v>0</v>
      </c>
      <c r="DR131">
        <v>0</v>
      </c>
      <c r="DS131">
        <v>0</v>
      </c>
      <c r="DT131">
        <v>0</v>
      </c>
      <c r="DU131">
        <v>0</v>
      </c>
      <c r="DV131">
        <v>0</v>
      </c>
      <c r="DW131">
        <v>0</v>
      </c>
      <c r="DX131">
        <v>0</v>
      </c>
      <c r="DY131">
        <v>0</v>
      </c>
      <c r="DZ131">
        <v>0</v>
      </c>
      <c r="EA131">
        <v>0</v>
      </c>
      <c r="EB131">
        <v>0</v>
      </c>
      <c r="EC131">
        <v>0</v>
      </c>
      <c r="ED131">
        <v>0</v>
      </c>
      <c r="EE131">
        <v>0</v>
      </c>
      <c r="EF131">
        <v>0</v>
      </c>
      <c r="EG131">
        <v>0</v>
      </c>
      <c r="EH131">
        <v>0</v>
      </c>
      <c r="EI131">
        <v>0</v>
      </c>
      <c r="EJ131">
        <v>0</v>
      </c>
      <c r="EK131">
        <v>0</v>
      </c>
      <c r="EL131">
        <v>0</v>
      </c>
      <c r="EM131">
        <v>0</v>
      </c>
      <c r="EN131">
        <v>0</v>
      </c>
      <c r="EO131">
        <v>0</v>
      </c>
      <c r="EP131">
        <v>0</v>
      </c>
      <c r="EQ131">
        <v>0</v>
      </c>
      <c r="ER131">
        <v>0</v>
      </c>
      <c r="ES131">
        <v>0</v>
      </c>
      <c r="ET131">
        <v>0</v>
      </c>
      <c r="EU131">
        <v>0</v>
      </c>
      <c r="EV131">
        <v>0</v>
      </c>
      <c r="EW131">
        <v>0</v>
      </c>
      <c r="EX131">
        <v>0</v>
      </c>
      <c r="EY131">
        <v>0</v>
      </c>
      <c r="EZ131">
        <v>0</v>
      </c>
      <c r="FA131">
        <v>0</v>
      </c>
      <c r="FB131">
        <v>0</v>
      </c>
      <c r="FC131">
        <v>0</v>
      </c>
      <c r="FD131">
        <v>0</v>
      </c>
      <c r="FE131">
        <v>0</v>
      </c>
      <c r="FF131">
        <v>0</v>
      </c>
      <c r="FG131">
        <v>0</v>
      </c>
      <c r="FH131">
        <v>0</v>
      </c>
      <c r="FI131">
        <v>0</v>
      </c>
      <c r="FJ131">
        <v>0</v>
      </c>
      <c r="FK131">
        <v>0</v>
      </c>
      <c r="FL131">
        <v>0</v>
      </c>
      <c r="FM131">
        <v>0</v>
      </c>
      <c r="FN131">
        <v>0</v>
      </c>
      <c r="FO131">
        <v>0</v>
      </c>
      <c r="FP131">
        <v>0</v>
      </c>
      <c r="FQ131">
        <v>0</v>
      </c>
      <c r="FR131">
        <v>0</v>
      </c>
      <c r="FT131" s="44"/>
    </row>
    <row r="132" spans="1:176" x14ac:dyDescent="0.2">
      <c r="A132" t="s">
        <v>192</v>
      </c>
      <c r="B132" t="s">
        <v>1</v>
      </c>
      <c r="C132" s="70">
        <v>41773</v>
      </c>
      <c r="D132">
        <v>0</v>
      </c>
      <c r="E132" s="70">
        <v>52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  <c r="DG132">
        <v>0</v>
      </c>
      <c r="DH132">
        <v>0</v>
      </c>
      <c r="DI132">
        <v>0</v>
      </c>
      <c r="DJ132">
        <v>0</v>
      </c>
      <c r="DK132">
        <v>0</v>
      </c>
      <c r="DL132">
        <v>0</v>
      </c>
      <c r="DM132">
        <v>0</v>
      </c>
      <c r="DN132">
        <v>0</v>
      </c>
      <c r="DO132">
        <v>0</v>
      </c>
      <c r="DP132">
        <v>0</v>
      </c>
      <c r="DQ132">
        <v>0</v>
      </c>
      <c r="DR132">
        <v>0</v>
      </c>
      <c r="DS132">
        <v>0</v>
      </c>
      <c r="DT132">
        <v>0</v>
      </c>
      <c r="DU132">
        <v>0</v>
      </c>
      <c r="DV132">
        <v>0</v>
      </c>
      <c r="DW132">
        <v>0</v>
      </c>
      <c r="DX132">
        <v>0</v>
      </c>
      <c r="DY132">
        <v>0</v>
      </c>
      <c r="DZ132">
        <v>0</v>
      </c>
      <c r="EA132">
        <v>0</v>
      </c>
      <c r="EB132">
        <v>0</v>
      </c>
      <c r="EC132">
        <v>0</v>
      </c>
      <c r="ED132">
        <v>0</v>
      </c>
      <c r="EE132">
        <v>0</v>
      </c>
      <c r="EF132">
        <v>0</v>
      </c>
      <c r="EG132">
        <v>0</v>
      </c>
      <c r="EH132">
        <v>0</v>
      </c>
      <c r="EI132">
        <v>0</v>
      </c>
      <c r="EJ132">
        <v>0</v>
      </c>
      <c r="EK132">
        <v>0</v>
      </c>
      <c r="EL132">
        <v>0</v>
      </c>
      <c r="EM132">
        <v>0</v>
      </c>
      <c r="EN132">
        <v>0</v>
      </c>
      <c r="EO132">
        <v>0</v>
      </c>
      <c r="EP132">
        <v>0</v>
      </c>
      <c r="EQ132">
        <v>0</v>
      </c>
      <c r="ER132">
        <v>0</v>
      </c>
      <c r="ES132">
        <v>0</v>
      </c>
      <c r="ET132">
        <v>0</v>
      </c>
      <c r="EU132">
        <v>0</v>
      </c>
      <c r="EV132">
        <v>0</v>
      </c>
      <c r="EW132">
        <v>0</v>
      </c>
      <c r="EX132">
        <v>0</v>
      </c>
      <c r="EY132">
        <v>0</v>
      </c>
      <c r="EZ132">
        <v>0</v>
      </c>
      <c r="FA132">
        <v>0</v>
      </c>
      <c r="FB132">
        <v>0</v>
      </c>
      <c r="FC132">
        <v>0</v>
      </c>
      <c r="FD132">
        <v>0</v>
      </c>
      <c r="FE132">
        <v>0</v>
      </c>
      <c r="FF132">
        <v>0</v>
      </c>
      <c r="FG132">
        <v>0</v>
      </c>
      <c r="FH132">
        <v>0</v>
      </c>
      <c r="FI132">
        <v>0</v>
      </c>
      <c r="FJ132">
        <v>0</v>
      </c>
      <c r="FK132">
        <v>0</v>
      </c>
      <c r="FL132">
        <v>0</v>
      </c>
      <c r="FM132">
        <v>0</v>
      </c>
      <c r="FN132">
        <v>0</v>
      </c>
      <c r="FO132">
        <v>0</v>
      </c>
      <c r="FP132">
        <v>0</v>
      </c>
      <c r="FQ132">
        <v>0</v>
      </c>
      <c r="FR132">
        <v>0</v>
      </c>
      <c r="FT132" s="44"/>
    </row>
    <row r="133" spans="1:176" x14ac:dyDescent="0.2">
      <c r="A133" t="s">
        <v>192</v>
      </c>
      <c r="B133" t="s">
        <v>1</v>
      </c>
      <c r="C133" s="70">
        <v>41820</v>
      </c>
      <c r="D133">
        <v>0</v>
      </c>
      <c r="E133" s="70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  <c r="DA133">
        <v>0</v>
      </c>
      <c r="DB133">
        <v>0</v>
      </c>
      <c r="DC133">
        <v>0</v>
      </c>
      <c r="DD133">
        <v>0</v>
      </c>
      <c r="DE133">
        <v>0</v>
      </c>
      <c r="DF133">
        <v>0</v>
      </c>
      <c r="DG133">
        <v>0</v>
      </c>
      <c r="DH133">
        <v>0</v>
      </c>
      <c r="DI133">
        <v>0</v>
      </c>
      <c r="DJ133">
        <v>0</v>
      </c>
      <c r="DK133">
        <v>0</v>
      </c>
      <c r="DL133">
        <v>0</v>
      </c>
      <c r="DM133">
        <v>0</v>
      </c>
      <c r="DN133">
        <v>0</v>
      </c>
      <c r="DO133">
        <v>0</v>
      </c>
      <c r="DP133">
        <v>0</v>
      </c>
      <c r="DQ133">
        <v>0</v>
      </c>
      <c r="DR133">
        <v>0</v>
      </c>
      <c r="DS133">
        <v>0</v>
      </c>
      <c r="DT133">
        <v>0</v>
      </c>
      <c r="DU133">
        <v>0</v>
      </c>
      <c r="DV133">
        <v>0</v>
      </c>
      <c r="DW133">
        <v>0</v>
      </c>
      <c r="DX133">
        <v>0</v>
      </c>
      <c r="DY133">
        <v>0</v>
      </c>
      <c r="DZ133">
        <v>0</v>
      </c>
      <c r="EA133">
        <v>0</v>
      </c>
      <c r="EB133">
        <v>0</v>
      </c>
      <c r="EC133">
        <v>0</v>
      </c>
      <c r="ED133">
        <v>0</v>
      </c>
      <c r="EE133">
        <v>0</v>
      </c>
      <c r="EF133">
        <v>0</v>
      </c>
      <c r="EG133">
        <v>0</v>
      </c>
      <c r="EH133">
        <v>0</v>
      </c>
      <c r="EI133">
        <v>0</v>
      </c>
      <c r="EJ133">
        <v>0</v>
      </c>
      <c r="EK133">
        <v>0</v>
      </c>
      <c r="EL133">
        <v>0</v>
      </c>
      <c r="EM133">
        <v>0</v>
      </c>
      <c r="EN133">
        <v>0</v>
      </c>
      <c r="EO133">
        <v>0</v>
      </c>
      <c r="EP133">
        <v>0</v>
      </c>
      <c r="EQ133">
        <v>0</v>
      </c>
      <c r="ER133">
        <v>0</v>
      </c>
      <c r="ES133">
        <v>0</v>
      </c>
      <c r="ET133">
        <v>0</v>
      </c>
      <c r="EU133">
        <v>0</v>
      </c>
      <c r="EV133">
        <v>0</v>
      </c>
      <c r="EW133">
        <v>0</v>
      </c>
      <c r="EX133">
        <v>0</v>
      </c>
      <c r="EY133">
        <v>0</v>
      </c>
      <c r="EZ133">
        <v>0</v>
      </c>
      <c r="FA133">
        <v>0</v>
      </c>
      <c r="FB133">
        <v>0</v>
      </c>
      <c r="FC133">
        <v>0</v>
      </c>
      <c r="FD133">
        <v>0</v>
      </c>
      <c r="FE133">
        <v>0</v>
      </c>
      <c r="FF133">
        <v>0</v>
      </c>
      <c r="FG133">
        <v>0</v>
      </c>
      <c r="FH133">
        <v>0</v>
      </c>
      <c r="FI133">
        <v>0</v>
      </c>
      <c r="FJ133">
        <v>0</v>
      </c>
      <c r="FK133">
        <v>0</v>
      </c>
      <c r="FL133">
        <v>0</v>
      </c>
      <c r="FM133">
        <v>0</v>
      </c>
      <c r="FN133">
        <v>0</v>
      </c>
      <c r="FO133">
        <v>0</v>
      </c>
      <c r="FP133">
        <v>0</v>
      </c>
      <c r="FQ133">
        <v>0</v>
      </c>
      <c r="FR133">
        <v>0</v>
      </c>
      <c r="FT133" s="44"/>
    </row>
    <row r="134" spans="1:176" x14ac:dyDescent="0.2">
      <c r="A134" t="s">
        <v>192</v>
      </c>
      <c r="B134" t="s">
        <v>1</v>
      </c>
      <c r="C134" s="70">
        <v>41827</v>
      </c>
      <c r="D134">
        <v>0</v>
      </c>
      <c r="E134" s="70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0</v>
      </c>
      <c r="CZ134">
        <v>0</v>
      </c>
      <c r="DA134">
        <v>0</v>
      </c>
      <c r="DB134">
        <v>0</v>
      </c>
      <c r="DC134">
        <v>0</v>
      </c>
      <c r="DD134">
        <v>0</v>
      </c>
      <c r="DE134">
        <v>0</v>
      </c>
      <c r="DF134">
        <v>0</v>
      </c>
      <c r="DG134">
        <v>0</v>
      </c>
      <c r="DH134">
        <v>0</v>
      </c>
      <c r="DI134">
        <v>0</v>
      </c>
      <c r="DJ134">
        <v>0</v>
      </c>
      <c r="DK134">
        <v>0</v>
      </c>
      <c r="DL134">
        <v>0</v>
      </c>
      <c r="DM134">
        <v>0</v>
      </c>
      <c r="DN134">
        <v>0</v>
      </c>
      <c r="DO134">
        <v>0</v>
      </c>
      <c r="DP134">
        <v>0</v>
      </c>
      <c r="DQ134">
        <v>0</v>
      </c>
      <c r="DR134">
        <v>0</v>
      </c>
      <c r="DS134">
        <v>0</v>
      </c>
      <c r="DT134">
        <v>0</v>
      </c>
      <c r="DU134">
        <v>0</v>
      </c>
      <c r="DV134">
        <v>0</v>
      </c>
      <c r="DW134">
        <v>0</v>
      </c>
      <c r="DX134">
        <v>0</v>
      </c>
      <c r="DY134">
        <v>0</v>
      </c>
      <c r="DZ134">
        <v>0</v>
      </c>
      <c r="EA134">
        <v>0</v>
      </c>
      <c r="EB134">
        <v>0</v>
      </c>
      <c r="EC134">
        <v>0</v>
      </c>
      <c r="ED134">
        <v>0</v>
      </c>
      <c r="EE134">
        <v>0</v>
      </c>
      <c r="EF134">
        <v>0</v>
      </c>
      <c r="EG134">
        <v>0</v>
      </c>
      <c r="EH134">
        <v>0</v>
      </c>
      <c r="EI134">
        <v>0</v>
      </c>
      <c r="EJ134">
        <v>0</v>
      </c>
      <c r="EK134">
        <v>0</v>
      </c>
      <c r="EL134">
        <v>0</v>
      </c>
      <c r="EM134">
        <v>0</v>
      </c>
      <c r="EN134">
        <v>0</v>
      </c>
      <c r="EO134">
        <v>0</v>
      </c>
      <c r="EP134">
        <v>0</v>
      </c>
      <c r="EQ134">
        <v>0</v>
      </c>
      <c r="ER134">
        <v>0</v>
      </c>
      <c r="ES134">
        <v>0</v>
      </c>
      <c r="ET134">
        <v>0</v>
      </c>
      <c r="EU134">
        <v>0</v>
      </c>
      <c r="EV134">
        <v>0</v>
      </c>
      <c r="EW134">
        <v>0</v>
      </c>
      <c r="EX134">
        <v>0</v>
      </c>
      <c r="EY134">
        <v>0</v>
      </c>
      <c r="EZ134">
        <v>0</v>
      </c>
      <c r="FA134">
        <v>0</v>
      </c>
      <c r="FB134">
        <v>0</v>
      </c>
      <c r="FC134">
        <v>0</v>
      </c>
      <c r="FD134">
        <v>0</v>
      </c>
      <c r="FE134">
        <v>0</v>
      </c>
      <c r="FF134">
        <v>0</v>
      </c>
      <c r="FG134">
        <v>0</v>
      </c>
      <c r="FH134">
        <v>0</v>
      </c>
      <c r="FI134">
        <v>0</v>
      </c>
      <c r="FJ134">
        <v>0</v>
      </c>
      <c r="FK134">
        <v>0</v>
      </c>
      <c r="FL134">
        <v>0</v>
      </c>
      <c r="FM134">
        <v>0</v>
      </c>
      <c r="FN134">
        <v>0</v>
      </c>
      <c r="FO134">
        <v>0</v>
      </c>
      <c r="FP134">
        <v>0</v>
      </c>
      <c r="FQ134">
        <v>0</v>
      </c>
      <c r="FR134">
        <v>0</v>
      </c>
      <c r="FT134" s="44"/>
    </row>
    <row r="135" spans="1:176" x14ac:dyDescent="0.2">
      <c r="A135" t="s">
        <v>192</v>
      </c>
      <c r="B135" t="s">
        <v>1</v>
      </c>
      <c r="C135" s="70">
        <v>41834</v>
      </c>
      <c r="D135">
        <v>0</v>
      </c>
      <c r="E135" s="70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0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0</v>
      </c>
      <c r="DB135">
        <v>0</v>
      </c>
      <c r="DC135">
        <v>0</v>
      </c>
      <c r="DD135">
        <v>0</v>
      </c>
      <c r="DE135">
        <v>0</v>
      </c>
      <c r="DF135">
        <v>0</v>
      </c>
      <c r="DG135">
        <v>0</v>
      </c>
      <c r="DH135">
        <v>0</v>
      </c>
      <c r="DI135">
        <v>0</v>
      </c>
      <c r="DJ135">
        <v>0</v>
      </c>
      <c r="DK135">
        <v>0</v>
      </c>
      <c r="DL135">
        <v>0</v>
      </c>
      <c r="DM135">
        <v>0</v>
      </c>
      <c r="DN135">
        <v>0</v>
      </c>
      <c r="DO135">
        <v>0</v>
      </c>
      <c r="DP135">
        <v>0</v>
      </c>
      <c r="DQ135">
        <v>0</v>
      </c>
      <c r="DR135">
        <v>0</v>
      </c>
      <c r="DS135">
        <v>0</v>
      </c>
      <c r="DT135">
        <v>0</v>
      </c>
      <c r="DU135">
        <v>0</v>
      </c>
      <c r="DV135">
        <v>0</v>
      </c>
      <c r="DW135">
        <v>0</v>
      </c>
      <c r="DX135">
        <v>0</v>
      </c>
      <c r="DY135">
        <v>0</v>
      </c>
      <c r="DZ135">
        <v>0</v>
      </c>
      <c r="EA135">
        <v>0</v>
      </c>
      <c r="EB135">
        <v>0</v>
      </c>
      <c r="EC135">
        <v>0</v>
      </c>
      <c r="ED135">
        <v>0</v>
      </c>
      <c r="EE135">
        <v>0</v>
      </c>
      <c r="EF135">
        <v>0</v>
      </c>
      <c r="EG135">
        <v>0</v>
      </c>
      <c r="EH135">
        <v>0</v>
      </c>
      <c r="EI135">
        <v>0</v>
      </c>
      <c r="EJ135">
        <v>0</v>
      </c>
      <c r="EK135">
        <v>0</v>
      </c>
      <c r="EL135">
        <v>0</v>
      </c>
      <c r="EM135">
        <v>0</v>
      </c>
      <c r="EN135">
        <v>0</v>
      </c>
      <c r="EO135">
        <v>0</v>
      </c>
      <c r="EP135">
        <v>0</v>
      </c>
      <c r="EQ135">
        <v>0</v>
      </c>
      <c r="ER135">
        <v>0</v>
      </c>
      <c r="ES135">
        <v>0</v>
      </c>
      <c r="ET135">
        <v>0</v>
      </c>
      <c r="EU135">
        <v>0</v>
      </c>
      <c r="EV135">
        <v>0</v>
      </c>
      <c r="EW135">
        <v>0</v>
      </c>
      <c r="EX135">
        <v>0</v>
      </c>
      <c r="EY135">
        <v>0</v>
      </c>
      <c r="EZ135">
        <v>0</v>
      </c>
      <c r="FA135">
        <v>0</v>
      </c>
      <c r="FB135">
        <v>0</v>
      </c>
      <c r="FC135">
        <v>0</v>
      </c>
      <c r="FD135">
        <v>0</v>
      </c>
      <c r="FE135">
        <v>0</v>
      </c>
      <c r="FF135">
        <v>0</v>
      </c>
      <c r="FG135">
        <v>0</v>
      </c>
      <c r="FH135">
        <v>0</v>
      </c>
      <c r="FI135">
        <v>0</v>
      </c>
      <c r="FJ135">
        <v>0</v>
      </c>
      <c r="FK135">
        <v>0</v>
      </c>
      <c r="FL135">
        <v>0</v>
      </c>
      <c r="FM135">
        <v>0</v>
      </c>
      <c r="FN135">
        <v>0</v>
      </c>
      <c r="FO135">
        <v>0</v>
      </c>
      <c r="FP135">
        <v>0</v>
      </c>
      <c r="FQ135">
        <v>0</v>
      </c>
      <c r="FR135">
        <v>0</v>
      </c>
      <c r="FT135" s="44"/>
    </row>
    <row r="136" spans="1:176" x14ac:dyDescent="0.2">
      <c r="A136" t="s">
        <v>192</v>
      </c>
      <c r="B136" t="s">
        <v>1</v>
      </c>
      <c r="C136" s="70">
        <v>41848</v>
      </c>
      <c r="D136">
        <v>0</v>
      </c>
      <c r="E136" s="70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>
        <v>0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  <c r="CZ136">
        <v>0</v>
      </c>
      <c r="DA136">
        <v>0</v>
      </c>
      <c r="DB136">
        <v>0</v>
      </c>
      <c r="DC136">
        <v>0</v>
      </c>
      <c r="DD136">
        <v>0</v>
      </c>
      <c r="DE136">
        <v>0</v>
      </c>
      <c r="DF136">
        <v>0</v>
      </c>
      <c r="DG136">
        <v>0</v>
      </c>
      <c r="DH136">
        <v>0</v>
      </c>
      <c r="DI136">
        <v>0</v>
      </c>
      <c r="DJ136">
        <v>0</v>
      </c>
      <c r="DK136">
        <v>0</v>
      </c>
      <c r="DL136">
        <v>0</v>
      </c>
      <c r="DM136">
        <v>0</v>
      </c>
      <c r="DN136">
        <v>0</v>
      </c>
      <c r="DO136">
        <v>0</v>
      </c>
      <c r="DP136">
        <v>0</v>
      </c>
      <c r="DQ136">
        <v>0</v>
      </c>
      <c r="DR136">
        <v>0</v>
      </c>
      <c r="DS136">
        <v>0</v>
      </c>
      <c r="DT136">
        <v>0</v>
      </c>
      <c r="DU136">
        <v>0</v>
      </c>
      <c r="DV136">
        <v>0</v>
      </c>
      <c r="DW136">
        <v>0</v>
      </c>
      <c r="DX136">
        <v>0</v>
      </c>
      <c r="DY136">
        <v>0</v>
      </c>
      <c r="DZ136">
        <v>0</v>
      </c>
      <c r="EA136">
        <v>0</v>
      </c>
      <c r="EB136">
        <v>0</v>
      </c>
      <c r="EC136">
        <v>0</v>
      </c>
      <c r="ED136">
        <v>0</v>
      </c>
      <c r="EE136">
        <v>0</v>
      </c>
      <c r="EF136">
        <v>0</v>
      </c>
      <c r="EG136">
        <v>0</v>
      </c>
      <c r="EH136">
        <v>0</v>
      </c>
      <c r="EI136">
        <v>0</v>
      </c>
      <c r="EJ136">
        <v>0</v>
      </c>
      <c r="EK136">
        <v>0</v>
      </c>
      <c r="EL136">
        <v>0</v>
      </c>
      <c r="EM136">
        <v>0</v>
      </c>
      <c r="EN136">
        <v>0</v>
      </c>
      <c r="EO136">
        <v>0</v>
      </c>
      <c r="EP136">
        <v>0</v>
      </c>
      <c r="EQ136">
        <v>0</v>
      </c>
      <c r="ER136">
        <v>0</v>
      </c>
      <c r="ES136">
        <v>0</v>
      </c>
      <c r="ET136">
        <v>0</v>
      </c>
      <c r="EU136">
        <v>0</v>
      </c>
      <c r="EV136">
        <v>0</v>
      </c>
      <c r="EW136">
        <v>0</v>
      </c>
      <c r="EX136">
        <v>0</v>
      </c>
      <c r="EY136">
        <v>0</v>
      </c>
      <c r="EZ136">
        <v>0</v>
      </c>
      <c r="FA136">
        <v>0</v>
      </c>
      <c r="FB136">
        <v>0</v>
      </c>
      <c r="FC136">
        <v>0</v>
      </c>
      <c r="FD136">
        <v>0</v>
      </c>
      <c r="FE136">
        <v>0</v>
      </c>
      <c r="FF136">
        <v>0</v>
      </c>
      <c r="FG136">
        <v>0</v>
      </c>
      <c r="FH136">
        <v>0</v>
      </c>
      <c r="FI136">
        <v>0</v>
      </c>
      <c r="FJ136">
        <v>0</v>
      </c>
      <c r="FK136">
        <v>0</v>
      </c>
      <c r="FL136">
        <v>0</v>
      </c>
      <c r="FM136">
        <v>0</v>
      </c>
      <c r="FN136">
        <v>0</v>
      </c>
      <c r="FO136">
        <v>0</v>
      </c>
      <c r="FP136">
        <v>0</v>
      </c>
      <c r="FQ136">
        <v>0</v>
      </c>
      <c r="FR136">
        <v>0</v>
      </c>
      <c r="FT136" s="44"/>
    </row>
    <row r="137" spans="1:176" x14ac:dyDescent="0.2">
      <c r="A137" t="s">
        <v>192</v>
      </c>
      <c r="B137" t="s">
        <v>1</v>
      </c>
      <c r="C137" s="70">
        <v>41849</v>
      </c>
      <c r="D137">
        <v>10</v>
      </c>
      <c r="E137" s="70">
        <v>55</v>
      </c>
      <c r="F137">
        <v>31.918679999999998</v>
      </c>
      <c r="G137">
        <v>31.555520000000001</v>
      </c>
      <c r="H137">
        <v>30.614090000000001</v>
      </c>
      <c r="I137">
        <v>29.726510000000001</v>
      </c>
      <c r="J137">
        <v>29.716519999999999</v>
      </c>
      <c r="K137">
        <v>31.058579999999999</v>
      </c>
      <c r="L137">
        <v>32.289149999999999</v>
      </c>
      <c r="M137">
        <v>33.899360000000001</v>
      </c>
      <c r="N137">
        <v>33.982750000000003</v>
      </c>
      <c r="O137">
        <v>34.341529999999999</v>
      </c>
      <c r="P137">
        <v>34.540889999999997</v>
      </c>
      <c r="Q137">
        <v>35.002470000000002</v>
      </c>
      <c r="R137">
        <v>35.176909999999999</v>
      </c>
      <c r="S137">
        <v>35.543259999999997</v>
      </c>
      <c r="T137">
        <v>36.158520000000003</v>
      </c>
      <c r="U137">
        <v>35.507660000000001</v>
      </c>
      <c r="V137">
        <v>34.655940000000001</v>
      </c>
      <c r="W137">
        <v>34.828980000000001</v>
      </c>
      <c r="X137">
        <v>34.904029999999999</v>
      </c>
      <c r="Y137">
        <v>35.222209999999997</v>
      </c>
      <c r="Z137">
        <v>35.010890000000003</v>
      </c>
      <c r="AA137">
        <v>34.92118</v>
      </c>
      <c r="AB137">
        <v>33.977739999999997</v>
      </c>
      <c r="AC137">
        <v>32.162269999999999</v>
      </c>
      <c r="AD137">
        <v>0.32793070000000002</v>
      </c>
      <c r="AE137">
        <v>0.1527068</v>
      </c>
      <c r="AF137">
        <v>4.9606999999999998E-2</v>
      </c>
      <c r="AG137">
        <v>-3.58599E-2</v>
      </c>
      <c r="AH137">
        <v>-0.1798527</v>
      </c>
      <c r="AI137">
        <v>-4.4469599999999998E-2</v>
      </c>
      <c r="AJ137">
        <v>0.32284780000000002</v>
      </c>
      <c r="AK137">
        <v>0.26017089999999998</v>
      </c>
      <c r="AL137">
        <v>-0.56639779999999995</v>
      </c>
      <c r="AM137">
        <v>-0.60307880000000003</v>
      </c>
      <c r="AN137">
        <v>0.1017658</v>
      </c>
      <c r="AO137">
        <v>0.36334680000000003</v>
      </c>
      <c r="AP137">
        <v>0.16018199999999999</v>
      </c>
      <c r="AQ137">
        <v>0.37361640000000002</v>
      </c>
      <c r="AR137">
        <v>0.44300220000000001</v>
      </c>
      <c r="AS137">
        <v>0.24709819999999999</v>
      </c>
      <c r="AT137">
        <v>0.26694309999999999</v>
      </c>
      <c r="AU137">
        <v>0.14817350000000001</v>
      </c>
      <c r="AV137">
        <v>0.53604350000000001</v>
      </c>
      <c r="AW137">
        <v>0.53029329999999997</v>
      </c>
      <c r="AX137">
        <v>0.38003870000000001</v>
      </c>
      <c r="AY137">
        <v>0.45224639999999999</v>
      </c>
      <c r="AZ137">
        <v>0.3931424</v>
      </c>
      <c r="BA137">
        <v>0.42660340000000002</v>
      </c>
      <c r="BB137">
        <v>0.37522240000000001</v>
      </c>
      <c r="BC137">
        <v>0.20141770000000001</v>
      </c>
      <c r="BD137">
        <v>8.8977899999999999E-2</v>
      </c>
      <c r="BE137">
        <v>1.39141E-2</v>
      </c>
      <c r="BF137">
        <v>-0.13274</v>
      </c>
      <c r="BG137">
        <v>-6.5275999999999997E-3</v>
      </c>
      <c r="BH137">
        <v>0.36187839999999999</v>
      </c>
      <c r="BI137">
        <v>0.30524630000000003</v>
      </c>
      <c r="BJ137">
        <v>-0.51390990000000003</v>
      </c>
      <c r="BK137">
        <v>-0.55478240000000001</v>
      </c>
      <c r="BL137">
        <v>0.1464328</v>
      </c>
      <c r="BM137">
        <v>0.41464269999999998</v>
      </c>
      <c r="BN137">
        <v>0.20875750000000001</v>
      </c>
      <c r="BO137">
        <v>0.42537049999999998</v>
      </c>
      <c r="BP137">
        <v>0.4954884</v>
      </c>
      <c r="BQ137">
        <v>0.29738560000000003</v>
      </c>
      <c r="BR137">
        <v>0.32222030000000002</v>
      </c>
      <c r="BS137">
        <v>0.20529629999999999</v>
      </c>
      <c r="BT137">
        <v>0.59688200000000002</v>
      </c>
      <c r="BU137">
        <v>0.60842689999999999</v>
      </c>
      <c r="BV137">
        <v>0.44289840000000003</v>
      </c>
      <c r="BW137">
        <v>0.50888480000000003</v>
      </c>
      <c r="BX137">
        <v>0.45348749999999999</v>
      </c>
      <c r="BY137">
        <v>0.4884443</v>
      </c>
      <c r="BZ137">
        <v>0.40797640000000002</v>
      </c>
      <c r="CA137">
        <v>0.2351548</v>
      </c>
      <c r="CB137">
        <v>0.1162461</v>
      </c>
      <c r="CC137">
        <v>4.8387399999999997E-2</v>
      </c>
      <c r="CD137">
        <v>-0.1001099</v>
      </c>
      <c r="CE137">
        <v>1.9750799999999999E-2</v>
      </c>
      <c r="CF137">
        <v>0.3889109</v>
      </c>
      <c r="CG137">
        <v>0.33646540000000003</v>
      </c>
      <c r="CH137">
        <v>-0.47755690000000001</v>
      </c>
      <c r="CI137">
        <v>-0.52133240000000003</v>
      </c>
      <c r="CJ137">
        <v>0.177369</v>
      </c>
      <c r="CK137">
        <v>0.45017010000000002</v>
      </c>
      <c r="CL137">
        <v>0.2424008</v>
      </c>
      <c r="CM137">
        <v>0.46121519999999999</v>
      </c>
      <c r="CN137">
        <v>0.53184010000000004</v>
      </c>
      <c r="CO137">
        <v>0.33221450000000002</v>
      </c>
      <c r="CP137">
        <v>0.36050510000000002</v>
      </c>
      <c r="CQ137">
        <v>0.2448594</v>
      </c>
      <c r="CR137">
        <v>0.63901859999999999</v>
      </c>
      <c r="CS137">
        <v>0.66254190000000002</v>
      </c>
      <c r="CT137">
        <v>0.4864348</v>
      </c>
      <c r="CU137">
        <v>0.5481125</v>
      </c>
      <c r="CV137">
        <v>0.49528240000000001</v>
      </c>
      <c r="CW137">
        <v>0.53127500000000005</v>
      </c>
      <c r="CX137">
        <v>0.44073050000000003</v>
      </c>
      <c r="CY137">
        <v>0.26889190000000002</v>
      </c>
      <c r="CZ137">
        <v>0.14351430000000001</v>
      </c>
      <c r="DA137">
        <v>8.2860799999999998E-2</v>
      </c>
      <c r="DB137">
        <v>-6.7479800000000006E-2</v>
      </c>
      <c r="DC137">
        <v>4.6029300000000002E-2</v>
      </c>
      <c r="DD137">
        <v>0.41594340000000002</v>
      </c>
      <c r="DE137">
        <v>0.36768459999999997</v>
      </c>
      <c r="DF137">
        <v>-0.44120389999999998</v>
      </c>
      <c r="DG137">
        <v>-0.4878825</v>
      </c>
      <c r="DH137">
        <v>0.2083052</v>
      </c>
      <c r="DI137">
        <v>0.4856975</v>
      </c>
      <c r="DJ137">
        <v>0.27604400000000001</v>
      </c>
      <c r="DK137">
        <v>0.49706</v>
      </c>
      <c r="DL137">
        <v>0.56819189999999997</v>
      </c>
      <c r="DM137">
        <v>0.36704340000000002</v>
      </c>
      <c r="DN137">
        <v>0.39878989999999997</v>
      </c>
      <c r="DO137">
        <v>0.28442260000000003</v>
      </c>
      <c r="DP137">
        <v>0.68115510000000001</v>
      </c>
      <c r="DQ137">
        <v>0.71665699999999999</v>
      </c>
      <c r="DR137">
        <v>0.52997130000000003</v>
      </c>
      <c r="DS137">
        <v>0.58734010000000003</v>
      </c>
      <c r="DT137">
        <v>0.53707720000000003</v>
      </c>
      <c r="DU137">
        <v>0.5741058</v>
      </c>
      <c r="DV137">
        <v>0.48802220000000002</v>
      </c>
      <c r="DW137">
        <v>0.31760290000000002</v>
      </c>
      <c r="DX137">
        <v>0.1828853</v>
      </c>
      <c r="DY137">
        <v>0.1326348</v>
      </c>
      <c r="DZ137">
        <v>-2.0367199999999998E-2</v>
      </c>
      <c r="EA137">
        <v>8.3971199999999996E-2</v>
      </c>
      <c r="EB137">
        <v>0.45497399999999999</v>
      </c>
      <c r="EC137">
        <v>0.41276000000000002</v>
      </c>
      <c r="ED137">
        <v>-0.38871600000000001</v>
      </c>
      <c r="EE137">
        <v>-0.43958609999999998</v>
      </c>
      <c r="EF137">
        <v>0.25297219999999998</v>
      </c>
      <c r="EG137">
        <v>0.53699339999999995</v>
      </c>
      <c r="EH137">
        <v>0.32461950000000001</v>
      </c>
      <c r="EI137">
        <v>0.54881409999999997</v>
      </c>
      <c r="EJ137">
        <v>0.62067810000000001</v>
      </c>
      <c r="EK137">
        <v>0.4173308</v>
      </c>
      <c r="EL137">
        <v>0.4540671</v>
      </c>
      <c r="EM137">
        <v>0.3415454</v>
      </c>
      <c r="EN137">
        <v>0.74199369999999998</v>
      </c>
      <c r="EO137">
        <v>0.79479049999999996</v>
      </c>
      <c r="EP137">
        <v>0.592831</v>
      </c>
      <c r="EQ137">
        <v>0.64397850000000001</v>
      </c>
      <c r="ER137">
        <v>0.59742240000000002</v>
      </c>
      <c r="ES137">
        <v>0.63594660000000003</v>
      </c>
      <c r="ET137">
        <v>84.5</v>
      </c>
      <c r="EU137">
        <v>84</v>
      </c>
      <c r="EV137">
        <v>82</v>
      </c>
      <c r="EW137">
        <v>81.5</v>
      </c>
      <c r="EX137">
        <v>78.5</v>
      </c>
      <c r="EY137">
        <v>76.5</v>
      </c>
      <c r="EZ137">
        <v>76.5</v>
      </c>
      <c r="FA137">
        <v>78.5</v>
      </c>
      <c r="FB137">
        <v>82</v>
      </c>
      <c r="FC137">
        <v>86</v>
      </c>
      <c r="FD137">
        <v>89</v>
      </c>
      <c r="FE137">
        <v>93</v>
      </c>
      <c r="FF137">
        <v>95</v>
      </c>
      <c r="FG137">
        <v>99</v>
      </c>
      <c r="FH137">
        <v>101.5</v>
      </c>
      <c r="FI137">
        <v>102</v>
      </c>
      <c r="FJ137">
        <v>103</v>
      </c>
      <c r="FK137">
        <v>102</v>
      </c>
      <c r="FL137">
        <v>102</v>
      </c>
      <c r="FM137">
        <v>100.5</v>
      </c>
      <c r="FN137">
        <v>97.5</v>
      </c>
      <c r="FO137">
        <v>94.5</v>
      </c>
      <c r="FP137">
        <v>93</v>
      </c>
      <c r="FQ137">
        <v>90.5</v>
      </c>
      <c r="FR137">
        <v>1</v>
      </c>
      <c r="FT137" s="44"/>
    </row>
    <row r="138" spans="1:176" x14ac:dyDescent="0.2">
      <c r="A138" t="s">
        <v>192</v>
      </c>
      <c r="B138" t="s">
        <v>1</v>
      </c>
      <c r="C138" s="70">
        <v>41850</v>
      </c>
      <c r="D138">
        <v>0</v>
      </c>
      <c r="E138" s="70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  <c r="DC138">
        <v>0</v>
      </c>
      <c r="DD138">
        <v>0</v>
      </c>
      <c r="DE138">
        <v>0</v>
      </c>
      <c r="DF138">
        <v>0</v>
      </c>
      <c r="DG138">
        <v>0</v>
      </c>
      <c r="DH138">
        <v>0</v>
      </c>
      <c r="DI138">
        <v>0</v>
      </c>
      <c r="DJ138">
        <v>0</v>
      </c>
      <c r="DK138">
        <v>0</v>
      </c>
      <c r="DL138">
        <v>0</v>
      </c>
      <c r="DM138">
        <v>0</v>
      </c>
      <c r="DN138">
        <v>0</v>
      </c>
      <c r="DO138">
        <v>0</v>
      </c>
      <c r="DP138">
        <v>0</v>
      </c>
      <c r="DQ138">
        <v>0</v>
      </c>
      <c r="DR138">
        <v>0</v>
      </c>
      <c r="DS138">
        <v>0</v>
      </c>
      <c r="DT138">
        <v>0</v>
      </c>
      <c r="DU138">
        <v>0</v>
      </c>
      <c r="DV138">
        <v>0</v>
      </c>
      <c r="DW138">
        <v>0</v>
      </c>
      <c r="DX138">
        <v>0</v>
      </c>
      <c r="DY138">
        <v>0</v>
      </c>
      <c r="DZ138">
        <v>0</v>
      </c>
      <c r="EA138">
        <v>0</v>
      </c>
      <c r="EB138">
        <v>0</v>
      </c>
      <c r="EC138">
        <v>0</v>
      </c>
      <c r="ED138">
        <v>0</v>
      </c>
      <c r="EE138">
        <v>0</v>
      </c>
      <c r="EF138">
        <v>0</v>
      </c>
      <c r="EG138">
        <v>0</v>
      </c>
      <c r="EH138">
        <v>0</v>
      </c>
      <c r="EI138">
        <v>0</v>
      </c>
      <c r="EJ138">
        <v>0</v>
      </c>
      <c r="EK138">
        <v>0</v>
      </c>
      <c r="EL138">
        <v>0</v>
      </c>
      <c r="EM138">
        <v>0</v>
      </c>
      <c r="EN138">
        <v>0</v>
      </c>
      <c r="EO138">
        <v>0</v>
      </c>
      <c r="EP138">
        <v>0</v>
      </c>
      <c r="EQ138">
        <v>0</v>
      </c>
      <c r="ER138">
        <v>0</v>
      </c>
      <c r="ES138">
        <v>0</v>
      </c>
      <c r="ET138">
        <v>0</v>
      </c>
      <c r="EU138">
        <v>0</v>
      </c>
      <c r="EV138">
        <v>0</v>
      </c>
      <c r="EW138">
        <v>0</v>
      </c>
      <c r="EX138">
        <v>0</v>
      </c>
      <c r="EY138">
        <v>0</v>
      </c>
      <c r="EZ138">
        <v>0</v>
      </c>
      <c r="FA138">
        <v>0</v>
      </c>
      <c r="FB138">
        <v>0</v>
      </c>
      <c r="FC138">
        <v>0</v>
      </c>
      <c r="FD138">
        <v>0</v>
      </c>
      <c r="FE138">
        <v>0</v>
      </c>
      <c r="FF138">
        <v>0</v>
      </c>
      <c r="FG138">
        <v>0</v>
      </c>
      <c r="FH138">
        <v>0</v>
      </c>
      <c r="FI138">
        <v>0</v>
      </c>
      <c r="FJ138">
        <v>0</v>
      </c>
      <c r="FK138">
        <v>0</v>
      </c>
      <c r="FL138">
        <v>0</v>
      </c>
      <c r="FM138">
        <v>0</v>
      </c>
      <c r="FN138">
        <v>0</v>
      </c>
      <c r="FO138">
        <v>0</v>
      </c>
      <c r="FP138">
        <v>0</v>
      </c>
      <c r="FQ138">
        <v>0</v>
      </c>
      <c r="FR138">
        <v>0</v>
      </c>
      <c r="FT138" s="44"/>
    </row>
    <row r="139" spans="1:176" x14ac:dyDescent="0.2">
      <c r="A139" t="s">
        <v>192</v>
      </c>
      <c r="B139" t="s">
        <v>1</v>
      </c>
      <c r="C139" s="70">
        <v>41851</v>
      </c>
      <c r="D139">
        <v>3</v>
      </c>
      <c r="E139" s="70">
        <v>55</v>
      </c>
      <c r="F139">
        <v>32.784199999999998</v>
      </c>
      <c r="G139">
        <v>32.010440000000003</v>
      </c>
      <c r="H139">
        <v>31.409300000000002</v>
      </c>
      <c r="I139">
        <v>30.680499999999999</v>
      </c>
      <c r="J139">
        <v>31.09713</v>
      </c>
      <c r="K139">
        <v>31.76247</v>
      </c>
      <c r="L139">
        <v>33.248489999999997</v>
      </c>
      <c r="M139">
        <v>34.393500000000003</v>
      </c>
      <c r="N139">
        <v>34.735999999999997</v>
      </c>
      <c r="O139">
        <v>35.401859999999999</v>
      </c>
      <c r="P139">
        <v>35.375190000000003</v>
      </c>
      <c r="Q139">
        <v>35.534089999999999</v>
      </c>
      <c r="R139">
        <v>35.783850000000001</v>
      </c>
      <c r="S139">
        <v>35.778910000000003</v>
      </c>
      <c r="T139">
        <v>36.35812</v>
      </c>
      <c r="U139">
        <v>36.123829999999998</v>
      </c>
      <c r="V139">
        <v>35.536949999999997</v>
      </c>
      <c r="W139">
        <v>36.028849999999998</v>
      </c>
      <c r="X139">
        <v>35.521900000000002</v>
      </c>
      <c r="Y139">
        <v>35.141750000000002</v>
      </c>
      <c r="Z139">
        <v>34.73001</v>
      </c>
      <c r="AA139">
        <v>34.561340000000001</v>
      </c>
      <c r="AB139">
        <v>33.9848</v>
      </c>
      <c r="AC139">
        <v>32.968859999999999</v>
      </c>
      <c r="AD139">
        <v>9.6833100000000005E-2</v>
      </c>
      <c r="AE139">
        <v>7.1104999999999996E-3</v>
      </c>
      <c r="AF139">
        <v>-8.0005499999999993E-2</v>
      </c>
      <c r="AG139">
        <v>-0.12842500000000001</v>
      </c>
      <c r="AH139">
        <v>-6.8206900000000001E-2</v>
      </c>
      <c r="AI139">
        <v>-0.11784070000000001</v>
      </c>
      <c r="AJ139">
        <v>-0.1046633</v>
      </c>
      <c r="AK139">
        <v>-5.5275600000000001E-2</v>
      </c>
      <c r="AL139">
        <v>-8.1238199999999997E-2</v>
      </c>
      <c r="AM139">
        <v>-0.20705709999999999</v>
      </c>
      <c r="AN139">
        <v>1.78274E-2</v>
      </c>
      <c r="AO139">
        <v>-0.1411317</v>
      </c>
      <c r="AP139">
        <v>0.13100970000000001</v>
      </c>
      <c r="AQ139">
        <v>0.43714799999999998</v>
      </c>
      <c r="AR139">
        <v>0.27928930000000002</v>
      </c>
      <c r="AS139">
        <v>0.14552889999999999</v>
      </c>
      <c r="AT139">
        <v>0.23505429999999999</v>
      </c>
      <c r="AU139">
        <v>6.7789000000000002E-2</v>
      </c>
      <c r="AV139">
        <v>7.2939299999999999E-2</v>
      </c>
      <c r="AW139">
        <v>-4.6477999999999998E-2</v>
      </c>
      <c r="AX139">
        <v>-1.6797200000000002E-2</v>
      </c>
      <c r="AY139">
        <v>-1.84362E-2</v>
      </c>
      <c r="AZ139">
        <v>-7.2805599999999998E-2</v>
      </c>
      <c r="BA139">
        <v>2.14507E-2</v>
      </c>
      <c r="BB139">
        <v>0.1194736</v>
      </c>
      <c r="BC139">
        <v>2.83904E-2</v>
      </c>
      <c r="BD139">
        <v>-5.9251400000000003E-2</v>
      </c>
      <c r="BE139">
        <v>-0.106589</v>
      </c>
      <c r="BF139">
        <v>-4.5961500000000002E-2</v>
      </c>
      <c r="BG139">
        <v>-9.7208699999999995E-2</v>
      </c>
      <c r="BH139">
        <v>-8.1205600000000003E-2</v>
      </c>
      <c r="BI139">
        <v>-2.6464399999999999E-2</v>
      </c>
      <c r="BJ139">
        <v>-4.2083599999999999E-2</v>
      </c>
      <c r="BK139">
        <v>-0.17970130000000001</v>
      </c>
      <c r="BL139">
        <v>3.9227600000000001E-2</v>
      </c>
      <c r="BM139">
        <v>-0.1183994</v>
      </c>
      <c r="BN139">
        <v>0.15317910000000001</v>
      </c>
      <c r="BO139">
        <v>0.46229219999999999</v>
      </c>
      <c r="BP139">
        <v>0.30823909999999999</v>
      </c>
      <c r="BQ139">
        <v>0.1750912</v>
      </c>
      <c r="BR139">
        <v>0.27114719999999998</v>
      </c>
      <c r="BS139">
        <v>0.10682850000000001</v>
      </c>
      <c r="BT139">
        <v>0.1121345</v>
      </c>
      <c r="BU139">
        <v>1.35835E-2</v>
      </c>
      <c r="BV139">
        <v>2.2563900000000001E-2</v>
      </c>
      <c r="BW139">
        <v>1.3150500000000001E-2</v>
      </c>
      <c r="BX139">
        <v>-4.1341700000000002E-2</v>
      </c>
      <c r="BY139">
        <v>5.1898199999999998E-2</v>
      </c>
      <c r="BZ139">
        <v>0.1351543</v>
      </c>
      <c r="CA139">
        <v>4.3128800000000002E-2</v>
      </c>
      <c r="CB139">
        <v>-4.4877199999999999E-2</v>
      </c>
      <c r="CC139">
        <v>-9.1465500000000005E-2</v>
      </c>
      <c r="CD139">
        <v>-3.0554399999999999E-2</v>
      </c>
      <c r="CE139">
        <v>-8.2919099999999996E-2</v>
      </c>
      <c r="CF139">
        <v>-6.49589E-2</v>
      </c>
      <c r="CG139">
        <v>-6.5098999999999999E-3</v>
      </c>
      <c r="CH139">
        <v>-1.4965300000000001E-2</v>
      </c>
      <c r="CI139">
        <v>-0.1607547</v>
      </c>
      <c r="CJ139">
        <v>5.4049300000000002E-2</v>
      </c>
      <c r="CK139">
        <v>-0.1026551</v>
      </c>
      <c r="CL139">
        <v>0.1685335</v>
      </c>
      <c r="CM139">
        <v>0.47970689999999999</v>
      </c>
      <c r="CN139">
        <v>0.32828970000000002</v>
      </c>
      <c r="CO139">
        <v>0.19556589999999999</v>
      </c>
      <c r="CP139">
        <v>0.29614499999999999</v>
      </c>
      <c r="CQ139">
        <v>0.13386700000000001</v>
      </c>
      <c r="CR139">
        <v>0.13928099999999999</v>
      </c>
      <c r="CS139">
        <v>5.5182000000000002E-2</v>
      </c>
      <c r="CT139">
        <v>4.9825399999999999E-2</v>
      </c>
      <c r="CU139">
        <v>3.50274E-2</v>
      </c>
      <c r="CV139">
        <v>-1.9549899999999999E-2</v>
      </c>
      <c r="CW139">
        <v>7.2985999999999995E-2</v>
      </c>
      <c r="CX139">
        <v>0.1508351</v>
      </c>
      <c r="CY139">
        <v>5.7867200000000001E-2</v>
      </c>
      <c r="CZ139">
        <v>-3.0503099999999998E-2</v>
      </c>
      <c r="DA139">
        <v>-7.6341900000000004E-2</v>
      </c>
      <c r="DB139">
        <v>-1.5147300000000001E-2</v>
      </c>
      <c r="DC139">
        <v>-6.8629499999999996E-2</v>
      </c>
      <c r="DD139">
        <v>-4.87123E-2</v>
      </c>
      <c r="DE139">
        <v>1.34447E-2</v>
      </c>
      <c r="DF139">
        <v>1.21531E-2</v>
      </c>
      <c r="DG139">
        <v>-0.14180809999999999</v>
      </c>
      <c r="DH139">
        <v>6.8871000000000002E-2</v>
      </c>
      <c r="DI139">
        <v>-8.6910799999999996E-2</v>
      </c>
      <c r="DJ139">
        <v>0.18388789999999999</v>
      </c>
      <c r="DK139">
        <v>0.4971217</v>
      </c>
      <c r="DL139">
        <v>0.34834019999999999</v>
      </c>
      <c r="DM139">
        <v>0.2160407</v>
      </c>
      <c r="DN139">
        <v>0.32114280000000001</v>
      </c>
      <c r="DO139">
        <v>0.16090560000000001</v>
      </c>
      <c r="DP139">
        <v>0.16642760000000001</v>
      </c>
      <c r="DQ139">
        <v>9.6780400000000003E-2</v>
      </c>
      <c r="DR139">
        <v>7.7086799999999997E-2</v>
      </c>
      <c r="DS139">
        <v>5.6904299999999998E-2</v>
      </c>
      <c r="DT139">
        <v>2.2418999999999998E-3</v>
      </c>
      <c r="DU139">
        <v>9.4073799999999999E-2</v>
      </c>
      <c r="DV139">
        <v>0.17347560000000001</v>
      </c>
      <c r="DW139">
        <v>7.9147200000000001E-2</v>
      </c>
      <c r="DX139">
        <v>-9.7490000000000007E-3</v>
      </c>
      <c r="DY139">
        <v>-5.4505900000000003E-2</v>
      </c>
      <c r="DZ139">
        <v>7.0981000000000004E-3</v>
      </c>
      <c r="EA139">
        <v>-4.7997499999999998E-2</v>
      </c>
      <c r="EB139">
        <v>-2.5254599999999999E-2</v>
      </c>
      <c r="EC139">
        <v>4.2255899999999999E-2</v>
      </c>
      <c r="ED139">
        <v>5.1307699999999998E-2</v>
      </c>
      <c r="EE139">
        <v>-0.11445230000000001</v>
      </c>
      <c r="EF139">
        <v>9.0271299999999999E-2</v>
      </c>
      <c r="EG139">
        <v>-6.4178499999999999E-2</v>
      </c>
      <c r="EH139">
        <v>0.2060573</v>
      </c>
      <c r="EI139">
        <v>0.52226589999999995</v>
      </c>
      <c r="EJ139">
        <v>0.37729000000000001</v>
      </c>
      <c r="EK139">
        <v>0.24560299999999999</v>
      </c>
      <c r="EL139">
        <v>0.35723559999999999</v>
      </c>
      <c r="EM139">
        <v>0.19994500000000001</v>
      </c>
      <c r="EN139">
        <v>0.20562279999999999</v>
      </c>
      <c r="EO139">
        <v>0.15684190000000001</v>
      </c>
      <c r="EP139">
        <v>0.116448</v>
      </c>
      <c r="EQ139">
        <v>8.8491100000000003E-2</v>
      </c>
      <c r="ER139">
        <v>3.3705800000000001E-2</v>
      </c>
      <c r="ES139">
        <v>0.1245213</v>
      </c>
      <c r="ET139">
        <v>85.5</v>
      </c>
      <c r="EU139">
        <v>85</v>
      </c>
      <c r="EV139">
        <v>83.5</v>
      </c>
      <c r="EW139">
        <v>82</v>
      </c>
      <c r="EX139">
        <v>80.5</v>
      </c>
      <c r="EY139">
        <v>79</v>
      </c>
      <c r="EZ139">
        <v>78</v>
      </c>
      <c r="FA139">
        <v>80.5</v>
      </c>
      <c r="FB139">
        <v>84</v>
      </c>
      <c r="FC139">
        <v>89</v>
      </c>
      <c r="FD139">
        <v>92.5</v>
      </c>
      <c r="FE139">
        <v>95.5</v>
      </c>
      <c r="FF139">
        <v>98.5</v>
      </c>
      <c r="FG139">
        <v>102</v>
      </c>
      <c r="FH139">
        <v>104.5</v>
      </c>
      <c r="FI139">
        <v>106</v>
      </c>
      <c r="FJ139">
        <v>106.5</v>
      </c>
      <c r="FK139">
        <v>106</v>
      </c>
      <c r="FL139">
        <v>104.5</v>
      </c>
      <c r="FM139">
        <v>102</v>
      </c>
      <c r="FN139">
        <v>99.5</v>
      </c>
      <c r="FO139">
        <v>97</v>
      </c>
      <c r="FP139">
        <v>94.5</v>
      </c>
      <c r="FQ139">
        <v>91.5</v>
      </c>
      <c r="FR139">
        <v>1</v>
      </c>
      <c r="FT139" s="44"/>
    </row>
    <row r="140" spans="1:176" x14ac:dyDescent="0.2">
      <c r="A140" t="s">
        <v>192</v>
      </c>
      <c r="B140" t="s">
        <v>1</v>
      </c>
      <c r="C140" s="70">
        <v>41852</v>
      </c>
      <c r="D140">
        <v>0</v>
      </c>
      <c r="E140" s="7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0</v>
      </c>
      <c r="DB140">
        <v>0</v>
      </c>
      <c r="DC140">
        <v>0</v>
      </c>
      <c r="DD140">
        <v>0</v>
      </c>
      <c r="DE140">
        <v>0</v>
      </c>
      <c r="DF140">
        <v>0</v>
      </c>
      <c r="DG140">
        <v>0</v>
      </c>
      <c r="DH140">
        <v>0</v>
      </c>
      <c r="DI140">
        <v>0</v>
      </c>
      <c r="DJ140">
        <v>0</v>
      </c>
      <c r="DK140">
        <v>0</v>
      </c>
      <c r="DL140">
        <v>0</v>
      </c>
      <c r="DM140">
        <v>0</v>
      </c>
      <c r="DN140">
        <v>0</v>
      </c>
      <c r="DO140">
        <v>0</v>
      </c>
      <c r="DP140">
        <v>0</v>
      </c>
      <c r="DQ140">
        <v>0</v>
      </c>
      <c r="DR140">
        <v>0</v>
      </c>
      <c r="DS140">
        <v>0</v>
      </c>
      <c r="DT140">
        <v>0</v>
      </c>
      <c r="DU140">
        <v>0</v>
      </c>
      <c r="DV140">
        <v>0</v>
      </c>
      <c r="DW140">
        <v>0</v>
      </c>
      <c r="DX140">
        <v>0</v>
      </c>
      <c r="DY140">
        <v>0</v>
      </c>
      <c r="DZ140">
        <v>0</v>
      </c>
      <c r="EA140">
        <v>0</v>
      </c>
      <c r="EB140">
        <v>0</v>
      </c>
      <c r="EC140">
        <v>0</v>
      </c>
      <c r="ED140">
        <v>0</v>
      </c>
      <c r="EE140">
        <v>0</v>
      </c>
      <c r="EF140">
        <v>0</v>
      </c>
      <c r="EG140">
        <v>0</v>
      </c>
      <c r="EH140">
        <v>0</v>
      </c>
      <c r="EI140">
        <v>0</v>
      </c>
      <c r="EJ140">
        <v>0</v>
      </c>
      <c r="EK140">
        <v>0</v>
      </c>
      <c r="EL140">
        <v>0</v>
      </c>
      <c r="EM140">
        <v>0</v>
      </c>
      <c r="EN140">
        <v>0</v>
      </c>
      <c r="EO140">
        <v>0</v>
      </c>
      <c r="EP140">
        <v>0</v>
      </c>
      <c r="EQ140">
        <v>0</v>
      </c>
      <c r="ER140">
        <v>0</v>
      </c>
      <c r="ES140">
        <v>0</v>
      </c>
      <c r="ET140">
        <v>0</v>
      </c>
      <c r="EU140">
        <v>0</v>
      </c>
      <c r="EV140">
        <v>0</v>
      </c>
      <c r="EW140">
        <v>0</v>
      </c>
      <c r="EX140">
        <v>0</v>
      </c>
      <c r="EY140">
        <v>0</v>
      </c>
      <c r="EZ140">
        <v>0</v>
      </c>
      <c r="FA140">
        <v>0</v>
      </c>
      <c r="FB140">
        <v>0</v>
      </c>
      <c r="FC140">
        <v>0</v>
      </c>
      <c r="FD140">
        <v>0</v>
      </c>
      <c r="FE140">
        <v>0</v>
      </c>
      <c r="FF140">
        <v>0</v>
      </c>
      <c r="FG140">
        <v>0</v>
      </c>
      <c r="FH140">
        <v>0</v>
      </c>
      <c r="FI140">
        <v>0</v>
      </c>
      <c r="FJ140">
        <v>0</v>
      </c>
      <c r="FK140">
        <v>0</v>
      </c>
      <c r="FL140">
        <v>0</v>
      </c>
      <c r="FM140">
        <v>0</v>
      </c>
      <c r="FN140">
        <v>0</v>
      </c>
      <c r="FO140">
        <v>0</v>
      </c>
      <c r="FP140">
        <v>0</v>
      </c>
      <c r="FQ140">
        <v>0</v>
      </c>
      <c r="FR140">
        <v>0</v>
      </c>
      <c r="FT140" s="44"/>
    </row>
    <row r="141" spans="1:176" x14ac:dyDescent="0.2">
      <c r="A141" t="s">
        <v>192</v>
      </c>
      <c r="B141" t="s">
        <v>1</v>
      </c>
      <c r="C141" s="70">
        <v>41894</v>
      </c>
      <c r="D141">
        <v>0</v>
      </c>
      <c r="E141" s="70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0</v>
      </c>
      <c r="CZ141">
        <v>0</v>
      </c>
      <c r="DA141">
        <v>0</v>
      </c>
      <c r="DB141">
        <v>0</v>
      </c>
      <c r="DC141">
        <v>0</v>
      </c>
      <c r="DD141">
        <v>0</v>
      </c>
      <c r="DE141">
        <v>0</v>
      </c>
      <c r="DF141">
        <v>0</v>
      </c>
      <c r="DG141">
        <v>0</v>
      </c>
      <c r="DH141">
        <v>0</v>
      </c>
      <c r="DI141">
        <v>0</v>
      </c>
      <c r="DJ141">
        <v>0</v>
      </c>
      <c r="DK141">
        <v>0</v>
      </c>
      <c r="DL141">
        <v>0</v>
      </c>
      <c r="DM141">
        <v>0</v>
      </c>
      <c r="DN141">
        <v>0</v>
      </c>
      <c r="DO141">
        <v>0</v>
      </c>
      <c r="DP141">
        <v>0</v>
      </c>
      <c r="DQ141">
        <v>0</v>
      </c>
      <c r="DR141">
        <v>0</v>
      </c>
      <c r="DS141">
        <v>0</v>
      </c>
      <c r="DT141">
        <v>0</v>
      </c>
      <c r="DU141">
        <v>0</v>
      </c>
      <c r="DV141">
        <v>0</v>
      </c>
      <c r="DW141">
        <v>0</v>
      </c>
      <c r="DX141">
        <v>0</v>
      </c>
      <c r="DY141">
        <v>0</v>
      </c>
      <c r="DZ141">
        <v>0</v>
      </c>
      <c r="EA141">
        <v>0</v>
      </c>
      <c r="EB141">
        <v>0</v>
      </c>
      <c r="EC141">
        <v>0</v>
      </c>
      <c r="ED141">
        <v>0</v>
      </c>
      <c r="EE141">
        <v>0</v>
      </c>
      <c r="EF141">
        <v>0</v>
      </c>
      <c r="EG141">
        <v>0</v>
      </c>
      <c r="EH141">
        <v>0</v>
      </c>
      <c r="EI141">
        <v>0</v>
      </c>
      <c r="EJ141">
        <v>0</v>
      </c>
      <c r="EK141">
        <v>0</v>
      </c>
      <c r="EL141">
        <v>0</v>
      </c>
      <c r="EM141">
        <v>0</v>
      </c>
      <c r="EN141">
        <v>0</v>
      </c>
      <c r="EO141">
        <v>0</v>
      </c>
      <c r="EP141">
        <v>0</v>
      </c>
      <c r="EQ141">
        <v>0</v>
      </c>
      <c r="ER141">
        <v>0</v>
      </c>
      <c r="ES141">
        <v>0</v>
      </c>
      <c r="ET141">
        <v>0</v>
      </c>
      <c r="EU141">
        <v>0</v>
      </c>
      <c r="EV141">
        <v>0</v>
      </c>
      <c r="EW141">
        <v>0</v>
      </c>
      <c r="EX141">
        <v>0</v>
      </c>
      <c r="EY141">
        <v>0</v>
      </c>
      <c r="EZ141">
        <v>0</v>
      </c>
      <c r="FA141">
        <v>0</v>
      </c>
      <c r="FB141">
        <v>0</v>
      </c>
      <c r="FC141">
        <v>0</v>
      </c>
      <c r="FD141">
        <v>0</v>
      </c>
      <c r="FE141">
        <v>0</v>
      </c>
      <c r="FF141">
        <v>0</v>
      </c>
      <c r="FG141">
        <v>0</v>
      </c>
      <c r="FH141">
        <v>0</v>
      </c>
      <c r="FI141">
        <v>0</v>
      </c>
      <c r="FJ141">
        <v>0</v>
      </c>
      <c r="FK141">
        <v>0</v>
      </c>
      <c r="FL141">
        <v>0</v>
      </c>
      <c r="FM141">
        <v>0</v>
      </c>
      <c r="FN141">
        <v>0</v>
      </c>
      <c r="FO141">
        <v>0</v>
      </c>
      <c r="FP141">
        <v>0</v>
      </c>
      <c r="FQ141">
        <v>0</v>
      </c>
      <c r="FR141">
        <v>0</v>
      </c>
      <c r="FT141" s="44"/>
    </row>
    <row r="142" spans="1:176" x14ac:dyDescent="0.2">
      <c r="A142" t="s">
        <v>192</v>
      </c>
      <c r="B142" t="s">
        <v>1</v>
      </c>
      <c r="C142" s="70">
        <v>41897</v>
      </c>
      <c r="D142">
        <v>0</v>
      </c>
      <c r="E142" s="70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0</v>
      </c>
      <c r="CZ142">
        <v>0</v>
      </c>
      <c r="DA142">
        <v>0</v>
      </c>
      <c r="DB142">
        <v>0</v>
      </c>
      <c r="DC142">
        <v>0</v>
      </c>
      <c r="DD142">
        <v>0</v>
      </c>
      <c r="DE142">
        <v>0</v>
      </c>
      <c r="DF142">
        <v>0</v>
      </c>
      <c r="DG142">
        <v>0</v>
      </c>
      <c r="DH142">
        <v>0</v>
      </c>
      <c r="DI142">
        <v>0</v>
      </c>
      <c r="DJ142">
        <v>0</v>
      </c>
      <c r="DK142">
        <v>0</v>
      </c>
      <c r="DL142">
        <v>0</v>
      </c>
      <c r="DM142">
        <v>0</v>
      </c>
      <c r="DN142">
        <v>0</v>
      </c>
      <c r="DO142">
        <v>0</v>
      </c>
      <c r="DP142">
        <v>0</v>
      </c>
      <c r="DQ142">
        <v>0</v>
      </c>
      <c r="DR142">
        <v>0</v>
      </c>
      <c r="DS142">
        <v>0</v>
      </c>
      <c r="DT142">
        <v>0</v>
      </c>
      <c r="DU142">
        <v>0</v>
      </c>
      <c r="DV142">
        <v>0</v>
      </c>
      <c r="DW142">
        <v>0</v>
      </c>
      <c r="DX142">
        <v>0</v>
      </c>
      <c r="DY142">
        <v>0</v>
      </c>
      <c r="DZ142">
        <v>0</v>
      </c>
      <c r="EA142">
        <v>0</v>
      </c>
      <c r="EB142">
        <v>0</v>
      </c>
      <c r="EC142">
        <v>0</v>
      </c>
      <c r="ED142">
        <v>0</v>
      </c>
      <c r="EE142">
        <v>0</v>
      </c>
      <c r="EF142">
        <v>0</v>
      </c>
      <c r="EG142">
        <v>0</v>
      </c>
      <c r="EH142">
        <v>0</v>
      </c>
      <c r="EI142">
        <v>0</v>
      </c>
      <c r="EJ142">
        <v>0</v>
      </c>
      <c r="EK142">
        <v>0</v>
      </c>
      <c r="EL142">
        <v>0</v>
      </c>
      <c r="EM142">
        <v>0</v>
      </c>
      <c r="EN142">
        <v>0</v>
      </c>
      <c r="EO142">
        <v>0</v>
      </c>
      <c r="EP142">
        <v>0</v>
      </c>
      <c r="EQ142">
        <v>0</v>
      </c>
      <c r="ER142">
        <v>0</v>
      </c>
      <c r="ES142">
        <v>0</v>
      </c>
      <c r="ET142">
        <v>0</v>
      </c>
      <c r="EU142">
        <v>0</v>
      </c>
      <c r="EV142">
        <v>0</v>
      </c>
      <c r="EW142">
        <v>0</v>
      </c>
      <c r="EX142">
        <v>0</v>
      </c>
      <c r="EY142">
        <v>0</v>
      </c>
      <c r="EZ142">
        <v>0</v>
      </c>
      <c r="FA142">
        <v>0</v>
      </c>
      <c r="FB142">
        <v>0</v>
      </c>
      <c r="FC142">
        <v>0</v>
      </c>
      <c r="FD142">
        <v>0</v>
      </c>
      <c r="FE142">
        <v>0</v>
      </c>
      <c r="FF142">
        <v>0</v>
      </c>
      <c r="FG142">
        <v>0</v>
      </c>
      <c r="FH142">
        <v>0</v>
      </c>
      <c r="FI142">
        <v>0</v>
      </c>
      <c r="FJ142">
        <v>0</v>
      </c>
      <c r="FK142">
        <v>0</v>
      </c>
      <c r="FL142">
        <v>0</v>
      </c>
      <c r="FM142">
        <v>0</v>
      </c>
      <c r="FN142">
        <v>0</v>
      </c>
      <c r="FO142">
        <v>0</v>
      </c>
      <c r="FP142">
        <v>0</v>
      </c>
      <c r="FQ142">
        <v>0</v>
      </c>
      <c r="FR142">
        <v>0</v>
      </c>
      <c r="FT142" s="44"/>
    </row>
    <row r="143" spans="1:176" x14ac:dyDescent="0.2">
      <c r="A143" t="s">
        <v>192</v>
      </c>
      <c r="B143" t="s">
        <v>1</v>
      </c>
      <c r="C143" s="70">
        <v>41898</v>
      </c>
      <c r="D143">
        <v>0</v>
      </c>
      <c r="E143" s="70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BX143">
        <v>0</v>
      </c>
      <c r="BY143">
        <v>0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0</v>
      </c>
      <c r="CN143">
        <v>0</v>
      </c>
      <c r="CO143">
        <v>0</v>
      </c>
      <c r="CP143">
        <v>0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  <c r="DC143">
        <v>0</v>
      </c>
      <c r="DD143">
        <v>0</v>
      </c>
      <c r="DE143">
        <v>0</v>
      </c>
      <c r="DF143">
        <v>0</v>
      </c>
      <c r="DG143">
        <v>0</v>
      </c>
      <c r="DH143">
        <v>0</v>
      </c>
      <c r="DI143">
        <v>0</v>
      </c>
      <c r="DJ143">
        <v>0</v>
      </c>
      <c r="DK143">
        <v>0</v>
      </c>
      <c r="DL143">
        <v>0</v>
      </c>
      <c r="DM143">
        <v>0</v>
      </c>
      <c r="DN143">
        <v>0</v>
      </c>
      <c r="DO143">
        <v>0</v>
      </c>
      <c r="DP143">
        <v>0</v>
      </c>
      <c r="DQ143">
        <v>0</v>
      </c>
      <c r="DR143">
        <v>0</v>
      </c>
      <c r="DS143">
        <v>0</v>
      </c>
      <c r="DT143">
        <v>0</v>
      </c>
      <c r="DU143">
        <v>0</v>
      </c>
      <c r="DV143">
        <v>0</v>
      </c>
      <c r="DW143">
        <v>0</v>
      </c>
      <c r="DX143">
        <v>0</v>
      </c>
      <c r="DY143">
        <v>0</v>
      </c>
      <c r="DZ143">
        <v>0</v>
      </c>
      <c r="EA143">
        <v>0</v>
      </c>
      <c r="EB143">
        <v>0</v>
      </c>
      <c r="EC143">
        <v>0</v>
      </c>
      <c r="ED143">
        <v>0</v>
      </c>
      <c r="EE143">
        <v>0</v>
      </c>
      <c r="EF143">
        <v>0</v>
      </c>
      <c r="EG143">
        <v>0</v>
      </c>
      <c r="EH143">
        <v>0</v>
      </c>
      <c r="EI143">
        <v>0</v>
      </c>
      <c r="EJ143">
        <v>0</v>
      </c>
      <c r="EK143">
        <v>0</v>
      </c>
      <c r="EL143">
        <v>0</v>
      </c>
      <c r="EM143">
        <v>0</v>
      </c>
      <c r="EN143">
        <v>0</v>
      </c>
      <c r="EO143">
        <v>0</v>
      </c>
      <c r="EP143">
        <v>0</v>
      </c>
      <c r="EQ143">
        <v>0</v>
      </c>
      <c r="ER143">
        <v>0</v>
      </c>
      <c r="ES143">
        <v>0</v>
      </c>
      <c r="ET143">
        <v>0</v>
      </c>
      <c r="EU143">
        <v>0</v>
      </c>
      <c r="EV143">
        <v>0</v>
      </c>
      <c r="EW143">
        <v>0</v>
      </c>
      <c r="EX143">
        <v>0</v>
      </c>
      <c r="EY143">
        <v>0</v>
      </c>
      <c r="EZ143">
        <v>0</v>
      </c>
      <c r="FA143">
        <v>0</v>
      </c>
      <c r="FB143">
        <v>0</v>
      </c>
      <c r="FC143">
        <v>0</v>
      </c>
      <c r="FD143">
        <v>0</v>
      </c>
      <c r="FE143">
        <v>0</v>
      </c>
      <c r="FF143">
        <v>0</v>
      </c>
      <c r="FG143">
        <v>0</v>
      </c>
      <c r="FH143">
        <v>0</v>
      </c>
      <c r="FI143">
        <v>0</v>
      </c>
      <c r="FJ143">
        <v>0</v>
      </c>
      <c r="FK143">
        <v>0</v>
      </c>
      <c r="FL143">
        <v>0</v>
      </c>
      <c r="FM143">
        <v>0</v>
      </c>
      <c r="FN143">
        <v>0</v>
      </c>
      <c r="FO143">
        <v>0</v>
      </c>
      <c r="FP143">
        <v>0</v>
      </c>
      <c r="FQ143">
        <v>0</v>
      </c>
      <c r="FR143">
        <v>0</v>
      </c>
      <c r="FT143" s="44"/>
    </row>
    <row r="144" spans="1:176" x14ac:dyDescent="0.2">
      <c r="A144" t="s">
        <v>192</v>
      </c>
      <c r="B144" t="s">
        <v>1</v>
      </c>
      <c r="C144" s="70" t="s">
        <v>2</v>
      </c>
      <c r="D144">
        <v>0</v>
      </c>
      <c r="E144" s="70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0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>
        <v>0</v>
      </c>
      <c r="CO144">
        <v>0</v>
      </c>
      <c r="CP144">
        <v>0</v>
      </c>
      <c r="CQ144">
        <v>0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0</v>
      </c>
      <c r="CZ144">
        <v>0</v>
      </c>
      <c r="DA144">
        <v>0</v>
      </c>
      <c r="DB144">
        <v>0</v>
      </c>
      <c r="DC144">
        <v>0</v>
      </c>
      <c r="DD144">
        <v>0</v>
      </c>
      <c r="DE144">
        <v>0</v>
      </c>
      <c r="DF144">
        <v>0</v>
      </c>
      <c r="DG144">
        <v>0</v>
      </c>
      <c r="DH144">
        <v>0</v>
      </c>
      <c r="DI144">
        <v>0</v>
      </c>
      <c r="DJ144">
        <v>0</v>
      </c>
      <c r="DK144">
        <v>0</v>
      </c>
      <c r="DL144">
        <v>0</v>
      </c>
      <c r="DM144">
        <v>0</v>
      </c>
      <c r="DN144">
        <v>0</v>
      </c>
      <c r="DO144">
        <v>0</v>
      </c>
      <c r="DP144">
        <v>0</v>
      </c>
      <c r="DQ144">
        <v>0</v>
      </c>
      <c r="DR144">
        <v>0</v>
      </c>
      <c r="DS144">
        <v>0</v>
      </c>
      <c r="DT144">
        <v>0</v>
      </c>
      <c r="DU144">
        <v>0</v>
      </c>
      <c r="DV144">
        <v>0</v>
      </c>
      <c r="DW144">
        <v>0</v>
      </c>
      <c r="DX144">
        <v>0</v>
      </c>
      <c r="DY144">
        <v>0</v>
      </c>
      <c r="DZ144">
        <v>0</v>
      </c>
      <c r="EA144">
        <v>0</v>
      </c>
      <c r="EB144">
        <v>0</v>
      </c>
      <c r="EC144">
        <v>0</v>
      </c>
      <c r="ED144">
        <v>0</v>
      </c>
      <c r="EE144">
        <v>0</v>
      </c>
      <c r="EF144">
        <v>0</v>
      </c>
      <c r="EG144">
        <v>0</v>
      </c>
      <c r="EH144">
        <v>0</v>
      </c>
      <c r="EI144">
        <v>0</v>
      </c>
      <c r="EJ144">
        <v>0</v>
      </c>
      <c r="EK144">
        <v>0</v>
      </c>
      <c r="EL144">
        <v>0</v>
      </c>
      <c r="EM144">
        <v>0</v>
      </c>
      <c r="EN144">
        <v>0</v>
      </c>
      <c r="EO144">
        <v>0</v>
      </c>
      <c r="EP144">
        <v>0</v>
      </c>
      <c r="EQ144">
        <v>0</v>
      </c>
      <c r="ER144">
        <v>0</v>
      </c>
      <c r="ES144">
        <v>0</v>
      </c>
      <c r="ET144">
        <v>0</v>
      </c>
      <c r="EU144">
        <v>0</v>
      </c>
      <c r="EV144">
        <v>0</v>
      </c>
      <c r="EW144">
        <v>0</v>
      </c>
      <c r="EX144">
        <v>0</v>
      </c>
      <c r="EY144">
        <v>0</v>
      </c>
      <c r="EZ144">
        <v>0</v>
      </c>
      <c r="FA144">
        <v>0</v>
      </c>
      <c r="FB144">
        <v>0</v>
      </c>
      <c r="FC144">
        <v>0</v>
      </c>
      <c r="FD144">
        <v>0</v>
      </c>
      <c r="FE144">
        <v>0</v>
      </c>
      <c r="FF144">
        <v>0</v>
      </c>
      <c r="FG144">
        <v>0</v>
      </c>
      <c r="FH144">
        <v>0</v>
      </c>
      <c r="FI144">
        <v>0</v>
      </c>
      <c r="FJ144">
        <v>0</v>
      </c>
      <c r="FK144">
        <v>0</v>
      </c>
      <c r="FL144">
        <v>0</v>
      </c>
      <c r="FM144">
        <v>0</v>
      </c>
      <c r="FN144">
        <v>0</v>
      </c>
      <c r="FO144">
        <v>0</v>
      </c>
      <c r="FP144">
        <v>0</v>
      </c>
      <c r="FQ144">
        <v>0</v>
      </c>
      <c r="FR144">
        <v>0</v>
      </c>
      <c r="FT144" s="44"/>
    </row>
    <row r="145" spans="1:176" x14ac:dyDescent="0.2">
      <c r="A145" t="s">
        <v>192</v>
      </c>
      <c r="B145" t="s">
        <v>203</v>
      </c>
      <c r="C145" s="70">
        <v>41773</v>
      </c>
      <c r="D145">
        <v>0</v>
      </c>
      <c r="E145" s="70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  <c r="DG145">
        <v>0</v>
      </c>
      <c r="DH145">
        <v>0</v>
      </c>
      <c r="DI145">
        <v>0</v>
      </c>
      <c r="DJ145">
        <v>0</v>
      </c>
      <c r="DK145">
        <v>0</v>
      </c>
      <c r="DL145">
        <v>0</v>
      </c>
      <c r="DM145">
        <v>0</v>
      </c>
      <c r="DN145">
        <v>0</v>
      </c>
      <c r="DO145">
        <v>0</v>
      </c>
      <c r="DP145">
        <v>0</v>
      </c>
      <c r="DQ145">
        <v>0</v>
      </c>
      <c r="DR145">
        <v>0</v>
      </c>
      <c r="DS145">
        <v>0</v>
      </c>
      <c r="DT145">
        <v>0</v>
      </c>
      <c r="DU145">
        <v>0</v>
      </c>
      <c r="DV145">
        <v>0</v>
      </c>
      <c r="DW145">
        <v>0</v>
      </c>
      <c r="DX145">
        <v>0</v>
      </c>
      <c r="DY145">
        <v>0</v>
      </c>
      <c r="DZ145">
        <v>0</v>
      </c>
      <c r="EA145">
        <v>0</v>
      </c>
      <c r="EB145">
        <v>0</v>
      </c>
      <c r="EC145">
        <v>0</v>
      </c>
      <c r="ED145">
        <v>0</v>
      </c>
      <c r="EE145">
        <v>0</v>
      </c>
      <c r="EF145">
        <v>0</v>
      </c>
      <c r="EG145">
        <v>0</v>
      </c>
      <c r="EH145">
        <v>0</v>
      </c>
      <c r="EI145">
        <v>0</v>
      </c>
      <c r="EJ145">
        <v>0</v>
      </c>
      <c r="EK145">
        <v>0</v>
      </c>
      <c r="EL145">
        <v>0</v>
      </c>
      <c r="EM145">
        <v>0</v>
      </c>
      <c r="EN145">
        <v>0</v>
      </c>
      <c r="EO145">
        <v>0</v>
      </c>
      <c r="EP145">
        <v>0</v>
      </c>
      <c r="EQ145">
        <v>0</v>
      </c>
      <c r="ER145">
        <v>0</v>
      </c>
      <c r="ES145">
        <v>0</v>
      </c>
      <c r="ET145">
        <v>0</v>
      </c>
      <c r="EU145">
        <v>0</v>
      </c>
      <c r="EV145">
        <v>0</v>
      </c>
      <c r="EW145">
        <v>0</v>
      </c>
      <c r="EX145">
        <v>0</v>
      </c>
      <c r="EY145">
        <v>0</v>
      </c>
      <c r="EZ145">
        <v>0</v>
      </c>
      <c r="FA145">
        <v>0</v>
      </c>
      <c r="FB145">
        <v>0</v>
      </c>
      <c r="FC145">
        <v>0</v>
      </c>
      <c r="FD145">
        <v>0</v>
      </c>
      <c r="FE145">
        <v>0</v>
      </c>
      <c r="FF145">
        <v>0</v>
      </c>
      <c r="FG145">
        <v>0</v>
      </c>
      <c r="FH145">
        <v>0</v>
      </c>
      <c r="FI145">
        <v>0</v>
      </c>
      <c r="FJ145">
        <v>0</v>
      </c>
      <c r="FK145">
        <v>0</v>
      </c>
      <c r="FL145">
        <v>0</v>
      </c>
      <c r="FM145">
        <v>0</v>
      </c>
      <c r="FN145">
        <v>0</v>
      </c>
      <c r="FO145">
        <v>0</v>
      </c>
      <c r="FP145">
        <v>0</v>
      </c>
      <c r="FQ145">
        <v>0</v>
      </c>
      <c r="FR145">
        <v>0</v>
      </c>
      <c r="FT145" s="44"/>
    </row>
    <row r="146" spans="1:176" x14ac:dyDescent="0.2">
      <c r="A146" t="s">
        <v>192</v>
      </c>
      <c r="B146" t="s">
        <v>203</v>
      </c>
      <c r="C146" s="70">
        <v>41820</v>
      </c>
      <c r="D146">
        <v>0</v>
      </c>
      <c r="E146" s="70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  <c r="DG146">
        <v>0</v>
      </c>
      <c r="DH146">
        <v>0</v>
      </c>
      <c r="DI146">
        <v>0</v>
      </c>
      <c r="DJ146">
        <v>0</v>
      </c>
      <c r="DK146">
        <v>0</v>
      </c>
      <c r="DL146">
        <v>0</v>
      </c>
      <c r="DM146">
        <v>0</v>
      </c>
      <c r="DN146">
        <v>0</v>
      </c>
      <c r="DO146">
        <v>0</v>
      </c>
      <c r="DP146">
        <v>0</v>
      </c>
      <c r="DQ146">
        <v>0</v>
      </c>
      <c r="DR146">
        <v>0</v>
      </c>
      <c r="DS146">
        <v>0</v>
      </c>
      <c r="DT146">
        <v>0</v>
      </c>
      <c r="DU146">
        <v>0</v>
      </c>
      <c r="DV146">
        <v>0</v>
      </c>
      <c r="DW146">
        <v>0</v>
      </c>
      <c r="DX146">
        <v>0</v>
      </c>
      <c r="DY146">
        <v>0</v>
      </c>
      <c r="DZ146">
        <v>0</v>
      </c>
      <c r="EA146">
        <v>0</v>
      </c>
      <c r="EB146">
        <v>0</v>
      </c>
      <c r="EC146">
        <v>0</v>
      </c>
      <c r="ED146">
        <v>0</v>
      </c>
      <c r="EE146">
        <v>0</v>
      </c>
      <c r="EF146">
        <v>0</v>
      </c>
      <c r="EG146">
        <v>0</v>
      </c>
      <c r="EH146">
        <v>0</v>
      </c>
      <c r="EI146">
        <v>0</v>
      </c>
      <c r="EJ146">
        <v>0</v>
      </c>
      <c r="EK146">
        <v>0</v>
      </c>
      <c r="EL146">
        <v>0</v>
      </c>
      <c r="EM146">
        <v>0</v>
      </c>
      <c r="EN146">
        <v>0</v>
      </c>
      <c r="EO146">
        <v>0</v>
      </c>
      <c r="EP146">
        <v>0</v>
      </c>
      <c r="EQ146">
        <v>0</v>
      </c>
      <c r="ER146">
        <v>0</v>
      </c>
      <c r="ES146">
        <v>0</v>
      </c>
      <c r="ET146">
        <v>0</v>
      </c>
      <c r="EU146">
        <v>0</v>
      </c>
      <c r="EV146">
        <v>0</v>
      </c>
      <c r="EW146">
        <v>0</v>
      </c>
      <c r="EX146">
        <v>0</v>
      </c>
      <c r="EY146">
        <v>0</v>
      </c>
      <c r="EZ146">
        <v>0</v>
      </c>
      <c r="FA146">
        <v>0</v>
      </c>
      <c r="FB146">
        <v>0</v>
      </c>
      <c r="FC146">
        <v>0</v>
      </c>
      <c r="FD146">
        <v>0</v>
      </c>
      <c r="FE146">
        <v>0</v>
      </c>
      <c r="FF146">
        <v>0</v>
      </c>
      <c r="FG146">
        <v>0</v>
      </c>
      <c r="FH146">
        <v>0</v>
      </c>
      <c r="FI146">
        <v>0</v>
      </c>
      <c r="FJ146">
        <v>0</v>
      </c>
      <c r="FK146">
        <v>0</v>
      </c>
      <c r="FL146">
        <v>0</v>
      </c>
      <c r="FM146">
        <v>0</v>
      </c>
      <c r="FN146">
        <v>0</v>
      </c>
      <c r="FO146">
        <v>0</v>
      </c>
      <c r="FP146">
        <v>0</v>
      </c>
      <c r="FQ146">
        <v>0</v>
      </c>
      <c r="FR146">
        <v>0</v>
      </c>
      <c r="FT146" s="44"/>
    </row>
    <row r="147" spans="1:176" x14ac:dyDescent="0.2">
      <c r="A147" t="s">
        <v>192</v>
      </c>
      <c r="B147" t="s">
        <v>203</v>
      </c>
      <c r="C147" s="70">
        <v>41827</v>
      </c>
      <c r="D147">
        <v>0</v>
      </c>
      <c r="E147" s="70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0</v>
      </c>
      <c r="DF147">
        <v>0</v>
      </c>
      <c r="DG147">
        <v>0</v>
      </c>
      <c r="DH147">
        <v>0</v>
      </c>
      <c r="DI147">
        <v>0</v>
      </c>
      <c r="DJ147">
        <v>0</v>
      </c>
      <c r="DK147">
        <v>0</v>
      </c>
      <c r="DL147">
        <v>0</v>
      </c>
      <c r="DM147">
        <v>0</v>
      </c>
      <c r="DN147">
        <v>0</v>
      </c>
      <c r="DO147">
        <v>0</v>
      </c>
      <c r="DP147">
        <v>0</v>
      </c>
      <c r="DQ147">
        <v>0</v>
      </c>
      <c r="DR147">
        <v>0</v>
      </c>
      <c r="DS147">
        <v>0</v>
      </c>
      <c r="DT147">
        <v>0</v>
      </c>
      <c r="DU147">
        <v>0</v>
      </c>
      <c r="DV147">
        <v>0</v>
      </c>
      <c r="DW147">
        <v>0</v>
      </c>
      <c r="DX147">
        <v>0</v>
      </c>
      <c r="DY147">
        <v>0</v>
      </c>
      <c r="DZ147">
        <v>0</v>
      </c>
      <c r="EA147">
        <v>0</v>
      </c>
      <c r="EB147">
        <v>0</v>
      </c>
      <c r="EC147">
        <v>0</v>
      </c>
      <c r="ED147">
        <v>0</v>
      </c>
      <c r="EE147">
        <v>0</v>
      </c>
      <c r="EF147">
        <v>0</v>
      </c>
      <c r="EG147">
        <v>0</v>
      </c>
      <c r="EH147">
        <v>0</v>
      </c>
      <c r="EI147">
        <v>0</v>
      </c>
      <c r="EJ147">
        <v>0</v>
      </c>
      <c r="EK147">
        <v>0</v>
      </c>
      <c r="EL147">
        <v>0</v>
      </c>
      <c r="EM147">
        <v>0</v>
      </c>
      <c r="EN147">
        <v>0</v>
      </c>
      <c r="EO147">
        <v>0</v>
      </c>
      <c r="EP147">
        <v>0</v>
      </c>
      <c r="EQ147">
        <v>0</v>
      </c>
      <c r="ER147">
        <v>0</v>
      </c>
      <c r="ES147">
        <v>0</v>
      </c>
      <c r="ET147">
        <v>0</v>
      </c>
      <c r="EU147">
        <v>0</v>
      </c>
      <c r="EV147">
        <v>0</v>
      </c>
      <c r="EW147">
        <v>0</v>
      </c>
      <c r="EX147">
        <v>0</v>
      </c>
      <c r="EY147">
        <v>0</v>
      </c>
      <c r="EZ147">
        <v>0</v>
      </c>
      <c r="FA147">
        <v>0</v>
      </c>
      <c r="FB147">
        <v>0</v>
      </c>
      <c r="FC147">
        <v>0</v>
      </c>
      <c r="FD147">
        <v>0</v>
      </c>
      <c r="FE147">
        <v>0</v>
      </c>
      <c r="FF147">
        <v>0</v>
      </c>
      <c r="FG147">
        <v>0</v>
      </c>
      <c r="FH147">
        <v>0</v>
      </c>
      <c r="FI147">
        <v>0</v>
      </c>
      <c r="FJ147">
        <v>0</v>
      </c>
      <c r="FK147">
        <v>0</v>
      </c>
      <c r="FL147">
        <v>0</v>
      </c>
      <c r="FM147">
        <v>0</v>
      </c>
      <c r="FN147">
        <v>0</v>
      </c>
      <c r="FO147">
        <v>0</v>
      </c>
      <c r="FP147">
        <v>0</v>
      </c>
      <c r="FQ147">
        <v>0</v>
      </c>
      <c r="FR147">
        <v>0</v>
      </c>
      <c r="FT147" s="44"/>
    </row>
    <row r="148" spans="1:176" x14ac:dyDescent="0.2">
      <c r="A148" t="s">
        <v>192</v>
      </c>
      <c r="B148" t="s">
        <v>203</v>
      </c>
      <c r="C148" s="70">
        <v>41834</v>
      </c>
      <c r="D148">
        <v>0</v>
      </c>
      <c r="E148" s="70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0</v>
      </c>
      <c r="DF148">
        <v>0</v>
      </c>
      <c r="DG148">
        <v>0</v>
      </c>
      <c r="DH148">
        <v>0</v>
      </c>
      <c r="DI148">
        <v>0</v>
      </c>
      <c r="DJ148">
        <v>0</v>
      </c>
      <c r="DK148">
        <v>0</v>
      </c>
      <c r="DL148">
        <v>0</v>
      </c>
      <c r="DM148">
        <v>0</v>
      </c>
      <c r="DN148">
        <v>0</v>
      </c>
      <c r="DO148">
        <v>0</v>
      </c>
      <c r="DP148">
        <v>0</v>
      </c>
      <c r="DQ148">
        <v>0</v>
      </c>
      <c r="DR148">
        <v>0</v>
      </c>
      <c r="DS148">
        <v>0</v>
      </c>
      <c r="DT148">
        <v>0</v>
      </c>
      <c r="DU148">
        <v>0</v>
      </c>
      <c r="DV148">
        <v>0</v>
      </c>
      <c r="DW148">
        <v>0</v>
      </c>
      <c r="DX148">
        <v>0</v>
      </c>
      <c r="DY148">
        <v>0</v>
      </c>
      <c r="DZ148">
        <v>0</v>
      </c>
      <c r="EA148">
        <v>0</v>
      </c>
      <c r="EB148">
        <v>0</v>
      </c>
      <c r="EC148">
        <v>0</v>
      </c>
      <c r="ED148">
        <v>0</v>
      </c>
      <c r="EE148">
        <v>0</v>
      </c>
      <c r="EF148">
        <v>0</v>
      </c>
      <c r="EG148">
        <v>0</v>
      </c>
      <c r="EH148">
        <v>0</v>
      </c>
      <c r="EI148">
        <v>0</v>
      </c>
      <c r="EJ148">
        <v>0</v>
      </c>
      <c r="EK148">
        <v>0</v>
      </c>
      <c r="EL148">
        <v>0</v>
      </c>
      <c r="EM148">
        <v>0</v>
      </c>
      <c r="EN148">
        <v>0</v>
      </c>
      <c r="EO148">
        <v>0</v>
      </c>
      <c r="EP148">
        <v>0</v>
      </c>
      <c r="EQ148">
        <v>0</v>
      </c>
      <c r="ER148">
        <v>0</v>
      </c>
      <c r="ES148">
        <v>0</v>
      </c>
      <c r="ET148">
        <v>0</v>
      </c>
      <c r="EU148">
        <v>0</v>
      </c>
      <c r="EV148">
        <v>0</v>
      </c>
      <c r="EW148">
        <v>0</v>
      </c>
      <c r="EX148">
        <v>0</v>
      </c>
      <c r="EY148">
        <v>0</v>
      </c>
      <c r="EZ148">
        <v>0</v>
      </c>
      <c r="FA148">
        <v>0</v>
      </c>
      <c r="FB148">
        <v>0</v>
      </c>
      <c r="FC148">
        <v>0</v>
      </c>
      <c r="FD148">
        <v>0</v>
      </c>
      <c r="FE148">
        <v>0</v>
      </c>
      <c r="FF148">
        <v>0</v>
      </c>
      <c r="FG148">
        <v>0</v>
      </c>
      <c r="FH148">
        <v>0</v>
      </c>
      <c r="FI148">
        <v>0</v>
      </c>
      <c r="FJ148">
        <v>0</v>
      </c>
      <c r="FK148">
        <v>0</v>
      </c>
      <c r="FL148">
        <v>0</v>
      </c>
      <c r="FM148">
        <v>0</v>
      </c>
      <c r="FN148">
        <v>0</v>
      </c>
      <c r="FO148">
        <v>0</v>
      </c>
      <c r="FP148">
        <v>0</v>
      </c>
      <c r="FQ148">
        <v>0</v>
      </c>
      <c r="FR148">
        <v>0</v>
      </c>
      <c r="FT148" s="44"/>
    </row>
    <row r="149" spans="1:176" x14ac:dyDescent="0.2">
      <c r="A149" t="s">
        <v>192</v>
      </c>
      <c r="B149" t="s">
        <v>203</v>
      </c>
      <c r="C149" s="70">
        <v>41848</v>
      </c>
      <c r="D149">
        <v>0</v>
      </c>
      <c r="E149" s="70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0</v>
      </c>
      <c r="CI149">
        <v>0</v>
      </c>
      <c r="CJ149">
        <v>0</v>
      </c>
      <c r="CK149">
        <v>0</v>
      </c>
      <c r="CL149">
        <v>0</v>
      </c>
      <c r="CM149">
        <v>0</v>
      </c>
      <c r="CN149">
        <v>0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0</v>
      </c>
      <c r="DA149">
        <v>0</v>
      </c>
      <c r="DB149">
        <v>0</v>
      </c>
      <c r="DC149">
        <v>0</v>
      </c>
      <c r="DD149">
        <v>0</v>
      </c>
      <c r="DE149">
        <v>0</v>
      </c>
      <c r="DF149">
        <v>0</v>
      </c>
      <c r="DG149">
        <v>0</v>
      </c>
      <c r="DH149">
        <v>0</v>
      </c>
      <c r="DI149">
        <v>0</v>
      </c>
      <c r="DJ149">
        <v>0</v>
      </c>
      <c r="DK149">
        <v>0</v>
      </c>
      <c r="DL149">
        <v>0</v>
      </c>
      <c r="DM149">
        <v>0</v>
      </c>
      <c r="DN149">
        <v>0</v>
      </c>
      <c r="DO149">
        <v>0</v>
      </c>
      <c r="DP149">
        <v>0</v>
      </c>
      <c r="DQ149">
        <v>0</v>
      </c>
      <c r="DR149">
        <v>0</v>
      </c>
      <c r="DS149">
        <v>0</v>
      </c>
      <c r="DT149">
        <v>0</v>
      </c>
      <c r="DU149">
        <v>0</v>
      </c>
      <c r="DV149">
        <v>0</v>
      </c>
      <c r="DW149">
        <v>0</v>
      </c>
      <c r="DX149">
        <v>0</v>
      </c>
      <c r="DY149">
        <v>0</v>
      </c>
      <c r="DZ149">
        <v>0</v>
      </c>
      <c r="EA149">
        <v>0</v>
      </c>
      <c r="EB149">
        <v>0</v>
      </c>
      <c r="EC149">
        <v>0</v>
      </c>
      <c r="ED149">
        <v>0</v>
      </c>
      <c r="EE149">
        <v>0</v>
      </c>
      <c r="EF149">
        <v>0</v>
      </c>
      <c r="EG149">
        <v>0</v>
      </c>
      <c r="EH149">
        <v>0</v>
      </c>
      <c r="EI149">
        <v>0</v>
      </c>
      <c r="EJ149">
        <v>0</v>
      </c>
      <c r="EK149">
        <v>0</v>
      </c>
      <c r="EL149">
        <v>0</v>
      </c>
      <c r="EM149">
        <v>0</v>
      </c>
      <c r="EN149">
        <v>0</v>
      </c>
      <c r="EO149">
        <v>0</v>
      </c>
      <c r="EP149">
        <v>0</v>
      </c>
      <c r="EQ149">
        <v>0</v>
      </c>
      <c r="ER149">
        <v>0</v>
      </c>
      <c r="ES149">
        <v>0</v>
      </c>
      <c r="ET149">
        <v>0</v>
      </c>
      <c r="EU149">
        <v>0</v>
      </c>
      <c r="EV149">
        <v>0</v>
      </c>
      <c r="EW149">
        <v>0</v>
      </c>
      <c r="EX149">
        <v>0</v>
      </c>
      <c r="EY149">
        <v>0</v>
      </c>
      <c r="EZ149">
        <v>0</v>
      </c>
      <c r="FA149">
        <v>0</v>
      </c>
      <c r="FB149">
        <v>0</v>
      </c>
      <c r="FC149">
        <v>0</v>
      </c>
      <c r="FD149">
        <v>0</v>
      </c>
      <c r="FE149">
        <v>0</v>
      </c>
      <c r="FF149">
        <v>0</v>
      </c>
      <c r="FG149">
        <v>0</v>
      </c>
      <c r="FH149">
        <v>0</v>
      </c>
      <c r="FI149">
        <v>0</v>
      </c>
      <c r="FJ149">
        <v>0</v>
      </c>
      <c r="FK149">
        <v>0</v>
      </c>
      <c r="FL149">
        <v>0</v>
      </c>
      <c r="FM149">
        <v>0</v>
      </c>
      <c r="FN149">
        <v>0</v>
      </c>
      <c r="FO149">
        <v>0</v>
      </c>
      <c r="FP149">
        <v>0</v>
      </c>
      <c r="FQ149">
        <v>0</v>
      </c>
      <c r="FR149">
        <v>0</v>
      </c>
      <c r="FT149" s="44"/>
    </row>
    <row r="150" spans="1:176" x14ac:dyDescent="0.2">
      <c r="A150" t="s">
        <v>192</v>
      </c>
      <c r="B150" t="s">
        <v>203</v>
      </c>
      <c r="C150" s="70">
        <v>41849</v>
      </c>
      <c r="D150">
        <v>0</v>
      </c>
      <c r="E150" s="7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0</v>
      </c>
      <c r="DA150">
        <v>0</v>
      </c>
      <c r="DB150">
        <v>0</v>
      </c>
      <c r="DC150">
        <v>0</v>
      </c>
      <c r="DD150">
        <v>0</v>
      </c>
      <c r="DE150">
        <v>0</v>
      </c>
      <c r="DF150">
        <v>0</v>
      </c>
      <c r="DG150">
        <v>0</v>
      </c>
      <c r="DH150">
        <v>0</v>
      </c>
      <c r="DI150">
        <v>0</v>
      </c>
      <c r="DJ150">
        <v>0</v>
      </c>
      <c r="DK150">
        <v>0</v>
      </c>
      <c r="DL150">
        <v>0</v>
      </c>
      <c r="DM150">
        <v>0</v>
      </c>
      <c r="DN150">
        <v>0</v>
      </c>
      <c r="DO150">
        <v>0</v>
      </c>
      <c r="DP150">
        <v>0</v>
      </c>
      <c r="DQ150">
        <v>0</v>
      </c>
      <c r="DR150">
        <v>0</v>
      </c>
      <c r="DS150">
        <v>0</v>
      </c>
      <c r="DT150">
        <v>0</v>
      </c>
      <c r="DU150">
        <v>0</v>
      </c>
      <c r="DV150">
        <v>0</v>
      </c>
      <c r="DW150">
        <v>0</v>
      </c>
      <c r="DX150">
        <v>0</v>
      </c>
      <c r="DY150">
        <v>0</v>
      </c>
      <c r="DZ150">
        <v>0</v>
      </c>
      <c r="EA150">
        <v>0</v>
      </c>
      <c r="EB150">
        <v>0</v>
      </c>
      <c r="EC150">
        <v>0</v>
      </c>
      <c r="ED150">
        <v>0</v>
      </c>
      <c r="EE150">
        <v>0</v>
      </c>
      <c r="EF150">
        <v>0</v>
      </c>
      <c r="EG150">
        <v>0</v>
      </c>
      <c r="EH150">
        <v>0</v>
      </c>
      <c r="EI150">
        <v>0</v>
      </c>
      <c r="EJ150">
        <v>0</v>
      </c>
      <c r="EK150">
        <v>0</v>
      </c>
      <c r="EL150">
        <v>0</v>
      </c>
      <c r="EM150">
        <v>0</v>
      </c>
      <c r="EN150">
        <v>0</v>
      </c>
      <c r="EO150">
        <v>0</v>
      </c>
      <c r="EP150">
        <v>0</v>
      </c>
      <c r="EQ150">
        <v>0</v>
      </c>
      <c r="ER150">
        <v>0</v>
      </c>
      <c r="ES150">
        <v>0</v>
      </c>
      <c r="ET150">
        <v>0</v>
      </c>
      <c r="EU150">
        <v>0</v>
      </c>
      <c r="EV150">
        <v>0</v>
      </c>
      <c r="EW150">
        <v>0</v>
      </c>
      <c r="EX150">
        <v>0</v>
      </c>
      <c r="EY150">
        <v>0</v>
      </c>
      <c r="EZ150">
        <v>0</v>
      </c>
      <c r="FA150">
        <v>0</v>
      </c>
      <c r="FB150">
        <v>0</v>
      </c>
      <c r="FC150">
        <v>0</v>
      </c>
      <c r="FD150">
        <v>0</v>
      </c>
      <c r="FE150">
        <v>0</v>
      </c>
      <c r="FF150">
        <v>0</v>
      </c>
      <c r="FG150">
        <v>0</v>
      </c>
      <c r="FH150">
        <v>0</v>
      </c>
      <c r="FI150">
        <v>0</v>
      </c>
      <c r="FJ150">
        <v>0</v>
      </c>
      <c r="FK150">
        <v>0</v>
      </c>
      <c r="FL150">
        <v>0</v>
      </c>
      <c r="FM150">
        <v>0</v>
      </c>
      <c r="FN150">
        <v>0</v>
      </c>
      <c r="FO150">
        <v>0</v>
      </c>
      <c r="FP150">
        <v>0</v>
      </c>
      <c r="FQ150">
        <v>0</v>
      </c>
      <c r="FR150">
        <v>0</v>
      </c>
      <c r="FT150" s="44"/>
    </row>
    <row r="151" spans="1:176" x14ac:dyDescent="0.2">
      <c r="A151" t="s">
        <v>192</v>
      </c>
      <c r="B151" t="s">
        <v>203</v>
      </c>
      <c r="C151" s="70">
        <v>41850</v>
      </c>
      <c r="D151">
        <v>0</v>
      </c>
      <c r="E151" s="70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Y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0</v>
      </c>
      <c r="CZ151">
        <v>0</v>
      </c>
      <c r="DA151">
        <v>0</v>
      </c>
      <c r="DB151">
        <v>0</v>
      </c>
      <c r="DC151">
        <v>0</v>
      </c>
      <c r="DD151">
        <v>0</v>
      </c>
      <c r="DE151">
        <v>0</v>
      </c>
      <c r="DF151">
        <v>0</v>
      </c>
      <c r="DG151">
        <v>0</v>
      </c>
      <c r="DH151">
        <v>0</v>
      </c>
      <c r="DI151">
        <v>0</v>
      </c>
      <c r="DJ151">
        <v>0</v>
      </c>
      <c r="DK151">
        <v>0</v>
      </c>
      <c r="DL151">
        <v>0</v>
      </c>
      <c r="DM151">
        <v>0</v>
      </c>
      <c r="DN151">
        <v>0</v>
      </c>
      <c r="DO151">
        <v>0</v>
      </c>
      <c r="DP151">
        <v>0</v>
      </c>
      <c r="DQ151">
        <v>0</v>
      </c>
      <c r="DR151">
        <v>0</v>
      </c>
      <c r="DS151">
        <v>0</v>
      </c>
      <c r="DT151">
        <v>0</v>
      </c>
      <c r="DU151">
        <v>0</v>
      </c>
      <c r="DV151">
        <v>0</v>
      </c>
      <c r="DW151">
        <v>0</v>
      </c>
      <c r="DX151">
        <v>0</v>
      </c>
      <c r="DY151">
        <v>0</v>
      </c>
      <c r="DZ151">
        <v>0</v>
      </c>
      <c r="EA151">
        <v>0</v>
      </c>
      <c r="EB151">
        <v>0</v>
      </c>
      <c r="EC151">
        <v>0</v>
      </c>
      <c r="ED151">
        <v>0</v>
      </c>
      <c r="EE151">
        <v>0</v>
      </c>
      <c r="EF151">
        <v>0</v>
      </c>
      <c r="EG151">
        <v>0</v>
      </c>
      <c r="EH151">
        <v>0</v>
      </c>
      <c r="EI151">
        <v>0</v>
      </c>
      <c r="EJ151">
        <v>0</v>
      </c>
      <c r="EK151">
        <v>0</v>
      </c>
      <c r="EL151">
        <v>0</v>
      </c>
      <c r="EM151">
        <v>0</v>
      </c>
      <c r="EN151">
        <v>0</v>
      </c>
      <c r="EO151">
        <v>0</v>
      </c>
      <c r="EP151">
        <v>0</v>
      </c>
      <c r="EQ151">
        <v>0</v>
      </c>
      <c r="ER151">
        <v>0</v>
      </c>
      <c r="ES151">
        <v>0</v>
      </c>
      <c r="ET151">
        <v>0</v>
      </c>
      <c r="EU151">
        <v>0</v>
      </c>
      <c r="EV151">
        <v>0</v>
      </c>
      <c r="EW151">
        <v>0</v>
      </c>
      <c r="EX151">
        <v>0</v>
      </c>
      <c r="EY151">
        <v>0</v>
      </c>
      <c r="EZ151">
        <v>0</v>
      </c>
      <c r="FA151">
        <v>0</v>
      </c>
      <c r="FB151">
        <v>0</v>
      </c>
      <c r="FC151">
        <v>0</v>
      </c>
      <c r="FD151">
        <v>0</v>
      </c>
      <c r="FE151">
        <v>0</v>
      </c>
      <c r="FF151">
        <v>0</v>
      </c>
      <c r="FG151">
        <v>0</v>
      </c>
      <c r="FH151">
        <v>0</v>
      </c>
      <c r="FI151">
        <v>0</v>
      </c>
      <c r="FJ151">
        <v>0</v>
      </c>
      <c r="FK151">
        <v>0</v>
      </c>
      <c r="FL151">
        <v>0</v>
      </c>
      <c r="FM151">
        <v>0</v>
      </c>
      <c r="FN151">
        <v>0</v>
      </c>
      <c r="FO151">
        <v>0</v>
      </c>
      <c r="FP151">
        <v>0</v>
      </c>
      <c r="FQ151">
        <v>0</v>
      </c>
      <c r="FR151">
        <v>0</v>
      </c>
      <c r="FT151" s="44"/>
    </row>
    <row r="152" spans="1:176" x14ac:dyDescent="0.2">
      <c r="A152" t="s">
        <v>192</v>
      </c>
      <c r="B152" t="s">
        <v>203</v>
      </c>
      <c r="C152" s="70">
        <v>41851</v>
      </c>
      <c r="D152">
        <v>0</v>
      </c>
      <c r="E152" s="70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  <c r="DG152">
        <v>0</v>
      </c>
      <c r="DH152">
        <v>0</v>
      </c>
      <c r="DI152">
        <v>0</v>
      </c>
      <c r="DJ152">
        <v>0</v>
      </c>
      <c r="DK152">
        <v>0</v>
      </c>
      <c r="DL152">
        <v>0</v>
      </c>
      <c r="DM152">
        <v>0</v>
      </c>
      <c r="DN152">
        <v>0</v>
      </c>
      <c r="DO152">
        <v>0</v>
      </c>
      <c r="DP152">
        <v>0</v>
      </c>
      <c r="DQ152">
        <v>0</v>
      </c>
      <c r="DR152">
        <v>0</v>
      </c>
      <c r="DS152">
        <v>0</v>
      </c>
      <c r="DT152">
        <v>0</v>
      </c>
      <c r="DU152">
        <v>0</v>
      </c>
      <c r="DV152">
        <v>0</v>
      </c>
      <c r="DW152">
        <v>0</v>
      </c>
      <c r="DX152">
        <v>0</v>
      </c>
      <c r="DY152">
        <v>0</v>
      </c>
      <c r="DZ152">
        <v>0</v>
      </c>
      <c r="EA152">
        <v>0</v>
      </c>
      <c r="EB152">
        <v>0</v>
      </c>
      <c r="EC152">
        <v>0</v>
      </c>
      <c r="ED152">
        <v>0</v>
      </c>
      <c r="EE152">
        <v>0</v>
      </c>
      <c r="EF152">
        <v>0</v>
      </c>
      <c r="EG152">
        <v>0</v>
      </c>
      <c r="EH152">
        <v>0</v>
      </c>
      <c r="EI152">
        <v>0</v>
      </c>
      <c r="EJ152">
        <v>0</v>
      </c>
      <c r="EK152">
        <v>0</v>
      </c>
      <c r="EL152">
        <v>0</v>
      </c>
      <c r="EM152">
        <v>0</v>
      </c>
      <c r="EN152">
        <v>0</v>
      </c>
      <c r="EO152">
        <v>0</v>
      </c>
      <c r="EP152">
        <v>0</v>
      </c>
      <c r="EQ152">
        <v>0</v>
      </c>
      <c r="ER152">
        <v>0</v>
      </c>
      <c r="ES152">
        <v>0</v>
      </c>
      <c r="ET152">
        <v>0</v>
      </c>
      <c r="EU152">
        <v>0</v>
      </c>
      <c r="EV152">
        <v>0</v>
      </c>
      <c r="EW152">
        <v>0</v>
      </c>
      <c r="EX152">
        <v>0</v>
      </c>
      <c r="EY152">
        <v>0</v>
      </c>
      <c r="EZ152">
        <v>0</v>
      </c>
      <c r="FA152">
        <v>0</v>
      </c>
      <c r="FB152">
        <v>0</v>
      </c>
      <c r="FC152">
        <v>0</v>
      </c>
      <c r="FD152">
        <v>0</v>
      </c>
      <c r="FE152">
        <v>0</v>
      </c>
      <c r="FF152">
        <v>0</v>
      </c>
      <c r="FG152">
        <v>0</v>
      </c>
      <c r="FH152">
        <v>0</v>
      </c>
      <c r="FI152">
        <v>0</v>
      </c>
      <c r="FJ152">
        <v>0</v>
      </c>
      <c r="FK152">
        <v>0</v>
      </c>
      <c r="FL152">
        <v>0</v>
      </c>
      <c r="FM152">
        <v>0</v>
      </c>
      <c r="FN152">
        <v>0</v>
      </c>
      <c r="FO152">
        <v>0</v>
      </c>
      <c r="FP152">
        <v>0</v>
      </c>
      <c r="FQ152">
        <v>0</v>
      </c>
      <c r="FR152">
        <v>0</v>
      </c>
      <c r="FT152" s="44"/>
    </row>
    <row r="153" spans="1:176" x14ac:dyDescent="0.2">
      <c r="A153" t="s">
        <v>192</v>
      </c>
      <c r="B153" t="s">
        <v>203</v>
      </c>
      <c r="C153" s="70">
        <v>41852</v>
      </c>
      <c r="D153">
        <v>0</v>
      </c>
      <c r="E153" s="70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0</v>
      </c>
      <c r="DC153">
        <v>0</v>
      </c>
      <c r="DD153">
        <v>0</v>
      </c>
      <c r="DE153">
        <v>0</v>
      </c>
      <c r="DF153">
        <v>0</v>
      </c>
      <c r="DG153">
        <v>0</v>
      </c>
      <c r="DH153">
        <v>0</v>
      </c>
      <c r="DI153">
        <v>0</v>
      </c>
      <c r="DJ153">
        <v>0</v>
      </c>
      <c r="DK153">
        <v>0</v>
      </c>
      <c r="DL153">
        <v>0</v>
      </c>
      <c r="DM153">
        <v>0</v>
      </c>
      <c r="DN153">
        <v>0</v>
      </c>
      <c r="DO153">
        <v>0</v>
      </c>
      <c r="DP153">
        <v>0</v>
      </c>
      <c r="DQ153">
        <v>0</v>
      </c>
      <c r="DR153">
        <v>0</v>
      </c>
      <c r="DS153">
        <v>0</v>
      </c>
      <c r="DT153">
        <v>0</v>
      </c>
      <c r="DU153">
        <v>0</v>
      </c>
      <c r="DV153">
        <v>0</v>
      </c>
      <c r="DW153">
        <v>0</v>
      </c>
      <c r="DX153">
        <v>0</v>
      </c>
      <c r="DY153">
        <v>0</v>
      </c>
      <c r="DZ153">
        <v>0</v>
      </c>
      <c r="EA153">
        <v>0</v>
      </c>
      <c r="EB153">
        <v>0</v>
      </c>
      <c r="EC153">
        <v>0</v>
      </c>
      <c r="ED153">
        <v>0</v>
      </c>
      <c r="EE153">
        <v>0</v>
      </c>
      <c r="EF153">
        <v>0</v>
      </c>
      <c r="EG153">
        <v>0</v>
      </c>
      <c r="EH153">
        <v>0</v>
      </c>
      <c r="EI153">
        <v>0</v>
      </c>
      <c r="EJ153">
        <v>0</v>
      </c>
      <c r="EK153">
        <v>0</v>
      </c>
      <c r="EL153">
        <v>0</v>
      </c>
      <c r="EM153">
        <v>0</v>
      </c>
      <c r="EN153">
        <v>0</v>
      </c>
      <c r="EO153">
        <v>0</v>
      </c>
      <c r="EP153">
        <v>0</v>
      </c>
      <c r="EQ153">
        <v>0</v>
      </c>
      <c r="ER153">
        <v>0</v>
      </c>
      <c r="ES153">
        <v>0</v>
      </c>
      <c r="ET153">
        <v>0</v>
      </c>
      <c r="EU153">
        <v>0</v>
      </c>
      <c r="EV153">
        <v>0</v>
      </c>
      <c r="EW153">
        <v>0</v>
      </c>
      <c r="EX153">
        <v>0</v>
      </c>
      <c r="EY153">
        <v>0</v>
      </c>
      <c r="EZ153">
        <v>0</v>
      </c>
      <c r="FA153">
        <v>0</v>
      </c>
      <c r="FB153">
        <v>0</v>
      </c>
      <c r="FC153">
        <v>0</v>
      </c>
      <c r="FD153">
        <v>0</v>
      </c>
      <c r="FE153">
        <v>0</v>
      </c>
      <c r="FF153">
        <v>0</v>
      </c>
      <c r="FG153">
        <v>0</v>
      </c>
      <c r="FH153">
        <v>0</v>
      </c>
      <c r="FI153">
        <v>0</v>
      </c>
      <c r="FJ153">
        <v>0</v>
      </c>
      <c r="FK153">
        <v>0</v>
      </c>
      <c r="FL153">
        <v>0</v>
      </c>
      <c r="FM153">
        <v>0</v>
      </c>
      <c r="FN153">
        <v>0</v>
      </c>
      <c r="FO153">
        <v>0</v>
      </c>
      <c r="FP153">
        <v>0</v>
      </c>
      <c r="FQ153">
        <v>0</v>
      </c>
      <c r="FR153">
        <v>0</v>
      </c>
      <c r="FT153" s="44"/>
    </row>
    <row r="154" spans="1:176" x14ac:dyDescent="0.2">
      <c r="A154" t="s">
        <v>192</v>
      </c>
      <c r="B154" t="s">
        <v>203</v>
      </c>
      <c r="C154" s="70">
        <v>41894</v>
      </c>
      <c r="D154">
        <v>0</v>
      </c>
      <c r="E154" s="70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0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0</v>
      </c>
      <c r="DA154">
        <v>0</v>
      </c>
      <c r="DB154">
        <v>0</v>
      </c>
      <c r="DC154">
        <v>0</v>
      </c>
      <c r="DD154">
        <v>0</v>
      </c>
      <c r="DE154">
        <v>0</v>
      </c>
      <c r="DF154">
        <v>0</v>
      </c>
      <c r="DG154">
        <v>0</v>
      </c>
      <c r="DH154">
        <v>0</v>
      </c>
      <c r="DI154">
        <v>0</v>
      </c>
      <c r="DJ154">
        <v>0</v>
      </c>
      <c r="DK154">
        <v>0</v>
      </c>
      <c r="DL154">
        <v>0</v>
      </c>
      <c r="DM154">
        <v>0</v>
      </c>
      <c r="DN154">
        <v>0</v>
      </c>
      <c r="DO154">
        <v>0</v>
      </c>
      <c r="DP154">
        <v>0</v>
      </c>
      <c r="DQ154">
        <v>0</v>
      </c>
      <c r="DR154">
        <v>0</v>
      </c>
      <c r="DS154">
        <v>0</v>
      </c>
      <c r="DT154">
        <v>0</v>
      </c>
      <c r="DU154">
        <v>0</v>
      </c>
      <c r="DV154">
        <v>0</v>
      </c>
      <c r="DW154">
        <v>0</v>
      </c>
      <c r="DX154">
        <v>0</v>
      </c>
      <c r="DY154">
        <v>0</v>
      </c>
      <c r="DZ154">
        <v>0</v>
      </c>
      <c r="EA154">
        <v>0</v>
      </c>
      <c r="EB154">
        <v>0</v>
      </c>
      <c r="EC154">
        <v>0</v>
      </c>
      <c r="ED154">
        <v>0</v>
      </c>
      <c r="EE154">
        <v>0</v>
      </c>
      <c r="EF154">
        <v>0</v>
      </c>
      <c r="EG154">
        <v>0</v>
      </c>
      <c r="EH154">
        <v>0</v>
      </c>
      <c r="EI154">
        <v>0</v>
      </c>
      <c r="EJ154">
        <v>0</v>
      </c>
      <c r="EK154">
        <v>0</v>
      </c>
      <c r="EL154">
        <v>0</v>
      </c>
      <c r="EM154">
        <v>0</v>
      </c>
      <c r="EN154">
        <v>0</v>
      </c>
      <c r="EO154">
        <v>0</v>
      </c>
      <c r="EP154">
        <v>0</v>
      </c>
      <c r="EQ154">
        <v>0</v>
      </c>
      <c r="ER154">
        <v>0</v>
      </c>
      <c r="ES154">
        <v>0</v>
      </c>
      <c r="ET154">
        <v>0</v>
      </c>
      <c r="EU154">
        <v>0</v>
      </c>
      <c r="EV154">
        <v>0</v>
      </c>
      <c r="EW154">
        <v>0</v>
      </c>
      <c r="EX154">
        <v>0</v>
      </c>
      <c r="EY154">
        <v>0</v>
      </c>
      <c r="EZ154">
        <v>0</v>
      </c>
      <c r="FA154">
        <v>0</v>
      </c>
      <c r="FB154">
        <v>0</v>
      </c>
      <c r="FC154">
        <v>0</v>
      </c>
      <c r="FD154">
        <v>0</v>
      </c>
      <c r="FE154">
        <v>0</v>
      </c>
      <c r="FF154">
        <v>0</v>
      </c>
      <c r="FG154">
        <v>0</v>
      </c>
      <c r="FH154">
        <v>0</v>
      </c>
      <c r="FI154">
        <v>0</v>
      </c>
      <c r="FJ154">
        <v>0</v>
      </c>
      <c r="FK154">
        <v>0</v>
      </c>
      <c r="FL154">
        <v>0</v>
      </c>
      <c r="FM154">
        <v>0</v>
      </c>
      <c r="FN154">
        <v>0</v>
      </c>
      <c r="FO154">
        <v>0</v>
      </c>
      <c r="FP154">
        <v>0</v>
      </c>
      <c r="FQ154">
        <v>0</v>
      </c>
      <c r="FR154">
        <v>0</v>
      </c>
      <c r="FT154" s="44"/>
    </row>
    <row r="155" spans="1:176" x14ac:dyDescent="0.2">
      <c r="A155" t="s">
        <v>192</v>
      </c>
      <c r="B155" t="s">
        <v>203</v>
      </c>
      <c r="C155" s="70">
        <v>41897</v>
      </c>
      <c r="D155">
        <v>0</v>
      </c>
      <c r="E155" s="70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0</v>
      </c>
      <c r="DC155">
        <v>0</v>
      </c>
      <c r="DD155">
        <v>0</v>
      </c>
      <c r="DE155">
        <v>0</v>
      </c>
      <c r="DF155">
        <v>0</v>
      </c>
      <c r="DG155">
        <v>0</v>
      </c>
      <c r="DH155">
        <v>0</v>
      </c>
      <c r="DI155">
        <v>0</v>
      </c>
      <c r="DJ155">
        <v>0</v>
      </c>
      <c r="DK155">
        <v>0</v>
      </c>
      <c r="DL155">
        <v>0</v>
      </c>
      <c r="DM155">
        <v>0</v>
      </c>
      <c r="DN155">
        <v>0</v>
      </c>
      <c r="DO155">
        <v>0</v>
      </c>
      <c r="DP155">
        <v>0</v>
      </c>
      <c r="DQ155">
        <v>0</v>
      </c>
      <c r="DR155">
        <v>0</v>
      </c>
      <c r="DS155">
        <v>0</v>
      </c>
      <c r="DT155">
        <v>0</v>
      </c>
      <c r="DU155">
        <v>0</v>
      </c>
      <c r="DV155">
        <v>0</v>
      </c>
      <c r="DW155">
        <v>0</v>
      </c>
      <c r="DX155">
        <v>0</v>
      </c>
      <c r="DY155">
        <v>0</v>
      </c>
      <c r="DZ155">
        <v>0</v>
      </c>
      <c r="EA155">
        <v>0</v>
      </c>
      <c r="EB155">
        <v>0</v>
      </c>
      <c r="EC155">
        <v>0</v>
      </c>
      <c r="ED155">
        <v>0</v>
      </c>
      <c r="EE155">
        <v>0</v>
      </c>
      <c r="EF155">
        <v>0</v>
      </c>
      <c r="EG155">
        <v>0</v>
      </c>
      <c r="EH155">
        <v>0</v>
      </c>
      <c r="EI155">
        <v>0</v>
      </c>
      <c r="EJ155">
        <v>0</v>
      </c>
      <c r="EK155">
        <v>0</v>
      </c>
      <c r="EL155">
        <v>0</v>
      </c>
      <c r="EM155">
        <v>0</v>
      </c>
      <c r="EN155">
        <v>0</v>
      </c>
      <c r="EO155">
        <v>0</v>
      </c>
      <c r="EP155">
        <v>0</v>
      </c>
      <c r="EQ155">
        <v>0</v>
      </c>
      <c r="ER155">
        <v>0</v>
      </c>
      <c r="ES155">
        <v>0</v>
      </c>
      <c r="ET155">
        <v>0</v>
      </c>
      <c r="EU155">
        <v>0</v>
      </c>
      <c r="EV155">
        <v>0</v>
      </c>
      <c r="EW155">
        <v>0</v>
      </c>
      <c r="EX155">
        <v>0</v>
      </c>
      <c r="EY155">
        <v>0</v>
      </c>
      <c r="EZ155">
        <v>0</v>
      </c>
      <c r="FA155">
        <v>0</v>
      </c>
      <c r="FB155">
        <v>0</v>
      </c>
      <c r="FC155">
        <v>0</v>
      </c>
      <c r="FD155">
        <v>0</v>
      </c>
      <c r="FE155">
        <v>0</v>
      </c>
      <c r="FF155">
        <v>0</v>
      </c>
      <c r="FG155">
        <v>0</v>
      </c>
      <c r="FH155">
        <v>0</v>
      </c>
      <c r="FI155">
        <v>0</v>
      </c>
      <c r="FJ155">
        <v>0</v>
      </c>
      <c r="FK155">
        <v>0</v>
      </c>
      <c r="FL155">
        <v>0</v>
      </c>
      <c r="FM155">
        <v>0</v>
      </c>
      <c r="FN155">
        <v>0</v>
      </c>
      <c r="FO155">
        <v>0</v>
      </c>
      <c r="FP155">
        <v>0</v>
      </c>
      <c r="FQ155">
        <v>0</v>
      </c>
      <c r="FR155">
        <v>0</v>
      </c>
      <c r="FT155" s="44"/>
    </row>
    <row r="156" spans="1:176" x14ac:dyDescent="0.2">
      <c r="A156" t="s">
        <v>192</v>
      </c>
      <c r="B156" t="s">
        <v>203</v>
      </c>
      <c r="C156" s="70">
        <v>41898</v>
      </c>
      <c r="D156">
        <v>0</v>
      </c>
      <c r="E156" s="70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  <c r="DC156">
        <v>0</v>
      </c>
      <c r="DD156">
        <v>0</v>
      </c>
      <c r="DE156">
        <v>0</v>
      </c>
      <c r="DF156">
        <v>0</v>
      </c>
      <c r="DG156">
        <v>0</v>
      </c>
      <c r="DH156">
        <v>0</v>
      </c>
      <c r="DI156">
        <v>0</v>
      </c>
      <c r="DJ156">
        <v>0</v>
      </c>
      <c r="DK156">
        <v>0</v>
      </c>
      <c r="DL156">
        <v>0</v>
      </c>
      <c r="DM156">
        <v>0</v>
      </c>
      <c r="DN156">
        <v>0</v>
      </c>
      <c r="DO156">
        <v>0</v>
      </c>
      <c r="DP156">
        <v>0</v>
      </c>
      <c r="DQ156">
        <v>0</v>
      </c>
      <c r="DR156">
        <v>0</v>
      </c>
      <c r="DS156">
        <v>0</v>
      </c>
      <c r="DT156">
        <v>0</v>
      </c>
      <c r="DU156">
        <v>0</v>
      </c>
      <c r="DV156">
        <v>0</v>
      </c>
      <c r="DW156">
        <v>0</v>
      </c>
      <c r="DX156">
        <v>0</v>
      </c>
      <c r="DY156">
        <v>0</v>
      </c>
      <c r="DZ156">
        <v>0</v>
      </c>
      <c r="EA156">
        <v>0</v>
      </c>
      <c r="EB156">
        <v>0</v>
      </c>
      <c r="EC156">
        <v>0</v>
      </c>
      <c r="ED156">
        <v>0</v>
      </c>
      <c r="EE156">
        <v>0</v>
      </c>
      <c r="EF156">
        <v>0</v>
      </c>
      <c r="EG156">
        <v>0</v>
      </c>
      <c r="EH156">
        <v>0</v>
      </c>
      <c r="EI156">
        <v>0</v>
      </c>
      <c r="EJ156">
        <v>0</v>
      </c>
      <c r="EK156">
        <v>0</v>
      </c>
      <c r="EL156">
        <v>0</v>
      </c>
      <c r="EM156">
        <v>0</v>
      </c>
      <c r="EN156">
        <v>0</v>
      </c>
      <c r="EO156">
        <v>0</v>
      </c>
      <c r="EP156">
        <v>0</v>
      </c>
      <c r="EQ156">
        <v>0</v>
      </c>
      <c r="ER156">
        <v>0</v>
      </c>
      <c r="ES156">
        <v>0</v>
      </c>
      <c r="ET156">
        <v>0</v>
      </c>
      <c r="EU156">
        <v>0</v>
      </c>
      <c r="EV156">
        <v>0</v>
      </c>
      <c r="EW156">
        <v>0</v>
      </c>
      <c r="EX156">
        <v>0</v>
      </c>
      <c r="EY156">
        <v>0</v>
      </c>
      <c r="EZ156">
        <v>0</v>
      </c>
      <c r="FA156">
        <v>0</v>
      </c>
      <c r="FB156">
        <v>0</v>
      </c>
      <c r="FC156">
        <v>0</v>
      </c>
      <c r="FD156">
        <v>0</v>
      </c>
      <c r="FE156">
        <v>0</v>
      </c>
      <c r="FF156">
        <v>0</v>
      </c>
      <c r="FG156">
        <v>0</v>
      </c>
      <c r="FH156">
        <v>0</v>
      </c>
      <c r="FI156">
        <v>0</v>
      </c>
      <c r="FJ156">
        <v>0</v>
      </c>
      <c r="FK156">
        <v>0</v>
      </c>
      <c r="FL156">
        <v>0</v>
      </c>
      <c r="FM156">
        <v>0</v>
      </c>
      <c r="FN156">
        <v>0</v>
      </c>
      <c r="FO156">
        <v>0</v>
      </c>
      <c r="FP156">
        <v>0</v>
      </c>
      <c r="FQ156">
        <v>0</v>
      </c>
      <c r="FR156">
        <v>0</v>
      </c>
      <c r="FT156" s="44"/>
    </row>
    <row r="157" spans="1:176" x14ac:dyDescent="0.2">
      <c r="A157" t="s">
        <v>192</v>
      </c>
      <c r="B157" t="s">
        <v>203</v>
      </c>
      <c r="C157" s="70" t="s">
        <v>2</v>
      </c>
      <c r="D157">
        <v>0</v>
      </c>
      <c r="E157" s="70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  <c r="DC157">
        <v>0</v>
      </c>
      <c r="DD157">
        <v>0</v>
      </c>
      <c r="DE157">
        <v>0</v>
      </c>
      <c r="DF157">
        <v>0</v>
      </c>
      <c r="DG157">
        <v>0</v>
      </c>
      <c r="DH157">
        <v>0</v>
      </c>
      <c r="DI157">
        <v>0</v>
      </c>
      <c r="DJ157">
        <v>0</v>
      </c>
      <c r="DK157">
        <v>0</v>
      </c>
      <c r="DL157">
        <v>0</v>
      </c>
      <c r="DM157">
        <v>0</v>
      </c>
      <c r="DN157">
        <v>0</v>
      </c>
      <c r="DO157">
        <v>0</v>
      </c>
      <c r="DP157">
        <v>0</v>
      </c>
      <c r="DQ157">
        <v>0</v>
      </c>
      <c r="DR157">
        <v>0</v>
      </c>
      <c r="DS157">
        <v>0</v>
      </c>
      <c r="DT157">
        <v>0</v>
      </c>
      <c r="DU157">
        <v>0</v>
      </c>
      <c r="DV157">
        <v>0</v>
      </c>
      <c r="DW157">
        <v>0</v>
      </c>
      <c r="DX157">
        <v>0</v>
      </c>
      <c r="DY157">
        <v>0</v>
      </c>
      <c r="DZ157">
        <v>0</v>
      </c>
      <c r="EA157">
        <v>0</v>
      </c>
      <c r="EB157">
        <v>0</v>
      </c>
      <c r="EC157">
        <v>0</v>
      </c>
      <c r="ED157">
        <v>0</v>
      </c>
      <c r="EE157">
        <v>0</v>
      </c>
      <c r="EF157">
        <v>0</v>
      </c>
      <c r="EG157">
        <v>0</v>
      </c>
      <c r="EH157">
        <v>0</v>
      </c>
      <c r="EI157">
        <v>0</v>
      </c>
      <c r="EJ157">
        <v>0</v>
      </c>
      <c r="EK157">
        <v>0</v>
      </c>
      <c r="EL157">
        <v>0</v>
      </c>
      <c r="EM157">
        <v>0</v>
      </c>
      <c r="EN157">
        <v>0</v>
      </c>
      <c r="EO157">
        <v>0</v>
      </c>
      <c r="EP157">
        <v>0</v>
      </c>
      <c r="EQ157">
        <v>0</v>
      </c>
      <c r="ER157">
        <v>0</v>
      </c>
      <c r="ES157">
        <v>0</v>
      </c>
      <c r="ET157">
        <v>0</v>
      </c>
      <c r="EU157">
        <v>0</v>
      </c>
      <c r="EV157">
        <v>0</v>
      </c>
      <c r="EW157">
        <v>0</v>
      </c>
      <c r="EX157">
        <v>0</v>
      </c>
      <c r="EY157">
        <v>0</v>
      </c>
      <c r="EZ157">
        <v>0</v>
      </c>
      <c r="FA157">
        <v>0</v>
      </c>
      <c r="FB157">
        <v>0</v>
      </c>
      <c r="FC157">
        <v>0</v>
      </c>
      <c r="FD157">
        <v>0</v>
      </c>
      <c r="FE157">
        <v>0</v>
      </c>
      <c r="FF157">
        <v>0</v>
      </c>
      <c r="FG157">
        <v>0</v>
      </c>
      <c r="FH157">
        <v>0</v>
      </c>
      <c r="FI157">
        <v>0</v>
      </c>
      <c r="FJ157">
        <v>0</v>
      </c>
      <c r="FK157">
        <v>0</v>
      </c>
      <c r="FL157">
        <v>0</v>
      </c>
      <c r="FM157">
        <v>0</v>
      </c>
      <c r="FN157">
        <v>0</v>
      </c>
      <c r="FO157">
        <v>0</v>
      </c>
      <c r="FP157">
        <v>0</v>
      </c>
      <c r="FQ157">
        <v>0</v>
      </c>
      <c r="FR157">
        <v>0</v>
      </c>
      <c r="FT157" s="44"/>
    </row>
    <row r="158" spans="1:176" x14ac:dyDescent="0.2">
      <c r="A158" t="s">
        <v>193</v>
      </c>
      <c r="B158" t="s">
        <v>202</v>
      </c>
      <c r="C158" s="70">
        <v>41773</v>
      </c>
      <c r="D158">
        <v>0</v>
      </c>
      <c r="E158" s="70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  <c r="DC158">
        <v>0</v>
      </c>
      <c r="DD158">
        <v>0</v>
      </c>
      <c r="DE158">
        <v>0</v>
      </c>
      <c r="DF158">
        <v>0</v>
      </c>
      <c r="DG158">
        <v>0</v>
      </c>
      <c r="DH158">
        <v>0</v>
      </c>
      <c r="DI158">
        <v>0</v>
      </c>
      <c r="DJ158">
        <v>0</v>
      </c>
      <c r="DK158">
        <v>0</v>
      </c>
      <c r="DL158">
        <v>0</v>
      </c>
      <c r="DM158">
        <v>0</v>
      </c>
      <c r="DN158">
        <v>0</v>
      </c>
      <c r="DO158">
        <v>0</v>
      </c>
      <c r="DP158">
        <v>0</v>
      </c>
      <c r="DQ158">
        <v>0</v>
      </c>
      <c r="DR158">
        <v>0</v>
      </c>
      <c r="DS158">
        <v>0</v>
      </c>
      <c r="DT158">
        <v>0</v>
      </c>
      <c r="DU158">
        <v>0</v>
      </c>
      <c r="DV158">
        <v>0</v>
      </c>
      <c r="DW158">
        <v>0</v>
      </c>
      <c r="DX158">
        <v>0</v>
      </c>
      <c r="DY158">
        <v>0</v>
      </c>
      <c r="DZ158">
        <v>0</v>
      </c>
      <c r="EA158">
        <v>0</v>
      </c>
      <c r="EB158">
        <v>0</v>
      </c>
      <c r="EC158">
        <v>0</v>
      </c>
      <c r="ED158">
        <v>0</v>
      </c>
      <c r="EE158">
        <v>0</v>
      </c>
      <c r="EF158">
        <v>0</v>
      </c>
      <c r="EG158">
        <v>0</v>
      </c>
      <c r="EH158">
        <v>0</v>
      </c>
      <c r="EI158">
        <v>0</v>
      </c>
      <c r="EJ158">
        <v>0</v>
      </c>
      <c r="EK158">
        <v>0</v>
      </c>
      <c r="EL158">
        <v>0</v>
      </c>
      <c r="EM158">
        <v>0</v>
      </c>
      <c r="EN158">
        <v>0</v>
      </c>
      <c r="EO158">
        <v>0</v>
      </c>
      <c r="EP158">
        <v>0</v>
      </c>
      <c r="EQ158">
        <v>0</v>
      </c>
      <c r="ER158">
        <v>0</v>
      </c>
      <c r="ES158">
        <v>0</v>
      </c>
      <c r="ET158">
        <v>0</v>
      </c>
      <c r="EU158">
        <v>0</v>
      </c>
      <c r="EV158">
        <v>0</v>
      </c>
      <c r="EW158">
        <v>0</v>
      </c>
      <c r="EX158">
        <v>0</v>
      </c>
      <c r="EY158">
        <v>0</v>
      </c>
      <c r="EZ158">
        <v>0</v>
      </c>
      <c r="FA158">
        <v>0</v>
      </c>
      <c r="FB158">
        <v>0</v>
      </c>
      <c r="FC158">
        <v>0</v>
      </c>
      <c r="FD158">
        <v>0</v>
      </c>
      <c r="FE158">
        <v>0</v>
      </c>
      <c r="FF158">
        <v>0</v>
      </c>
      <c r="FG158">
        <v>0</v>
      </c>
      <c r="FH158">
        <v>0</v>
      </c>
      <c r="FI158">
        <v>0</v>
      </c>
      <c r="FJ158">
        <v>0</v>
      </c>
      <c r="FK158">
        <v>0</v>
      </c>
      <c r="FL158">
        <v>0</v>
      </c>
      <c r="FM158">
        <v>0</v>
      </c>
      <c r="FN158">
        <v>0</v>
      </c>
      <c r="FO158">
        <v>0</v>
      </c>
      <c r="FP158">
        <v>0</v>
      </c>
      <c r="FQ158">
        <v>0</v>
      </c>
      <c r="FR158">
        <v>0</v>
      </c>
      <c r="FT158" s="44"/>
    </row>
    <row r="159" spans="1:176" x14ac:dyDescent="0.2">
      <c r="A159" t="s">
        <v>193</v>
      </c>
      <c r="B159" t="s">
        <v>202</v>
      </c>
      <c r="C159" s="70">
        <v>41820</v>
      </c>
      <c r="D159">
        <v>0</v>
      </c>
      <c r="E159" s="70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0</v>
      </c>
      <c r="BZ159">
        <v>0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0</v>
      </c>
      <c r="CV159">
        <v>0</v>
      </c>
      <c r="CW159">
        <v>0</v>
      </c>
      <c r="CX159">
        <v>0</v>
      </c>
      <c r="CY159">
        <v>0</v>
      </c>
      <c r="CZ159">
        <v>0</v>
      </c>
      <c r="DA159">
        <v>0</v>
      </c>
      <c r="DB159">
        <v>0</v>
      </c>
      <c r="DC159">
        <v>0</v>
      </c>
      <c r="DD159">
        <v>0</v>
      </c>
      <c r="DE159">
        <v>0</v>
      </c>
      <c r="DF159">
        <v>0</v>
      </c>
      <c r="DG159">
        <v>0</v>
      </c>
      <c r="DH159">
        <v>0</v>
      </c>
      <c r="DI159">
        <v>0</v>
      </c>
      <c r="DJ159">
        <v>0</v>
      </c>
      <c r="DK159">
        <v>0</v>
      </c>
      <c r="DL159">
        <v>0</v>
      </c>
      <c r="DM159">
        <v>0</v>
      </c>
      <c r="DN159">
        <v>0</v>
      </c>
      <c r="DO159">
        <v>0</v>
      </c>
      <c r="DP159">
        <v>0</v>
      </c>
      <c r="DQ159">
        <v>0</v>
      </c>
      <c r="DR159">
        <v>0</v>
      </c>
      <c r="DS159">
        <v>0</v>
      </c>
      <c r="DT159">
        <v>0</v>
      </c>
      <c r="DU159">
        <v>0</v>
      </c>
      <c r="DV159">
        <v>0</v>
      </c>
      <c r="DW159">
        <v>0</v>
      </c>
      <c r="DX159">
        <v>0</v>
      </c>
      <c r="DY159">
        <v>0</v>
      </c>
      <c r="DZ159">
        <v>0</v>
      </c>
      <c r="EA159">
        <v>0</v>
      </c>
      <c r="EB159">
        <v>0</v>
      </c>
      <c r="EC159">
        <v>0</v>
      </c>
      <c r="ED159">
        <v>0</v>
      </c>
      <c r="EE159">
        <v>0</v>
      </c>
      <c r="EF159">
        <v>0</v>
      </c>
      <c r="EG159">
        <v>0</v>
      </c>
      <c r="EH159">
        <v>0</v>
      </c>
      <c r="EI159">
        <v>0</v>
      </c>
      <c r="EJ159">
        <v>0</v>
      </c>
      <c r="EK159">
        <v>0</v>
      </c>
      <c r="EL159">
        <v>0</v>
      </c>
      <c r="EM159">
        <v>0</v>
      </c>
      <c r="EN159">
        <v>0</v>
      </c>
      <c r="EO159">
        <v>0</v>
      </c>
      <c r="EP159">
        <v>0</v>
      </c>
      <c r="EQ159">
        <v>0</v>
      </c>
      <c r="ER159">
        <v>0</v>
      </c>
      <c r="ES159">
        <v>0</v>
      </c>
      <c r="ET159">
        <v>0</v>
      </c>
      <c r="EU159">
        <v>0</v>
      </c>
      <c r="EV159">
        <v>0</v>
      </c>
      <c r="EW159">
        <v>0</v>
      </c>
      <c r="EX159">
        <v>0</v>
      </c>
      <c r="EY159">
        <v>0</v>
      </c>
      <c r="EZ159">
        <v>0</v>
      </c>
      <c r="FA159">
        <v>0</v>
      </c>
      <c r="FB159">
        <v>0</v>
      </c>
      <c r="FC159">
        <v>0</v>
      </c>
      <c r="FD159">
        <v>0</v>
      </c>
      <c r="FE159">
        <v>0</v>
      </c>
      <c r="FF159">
        <v>0</v>
      </c>
      <c r="FG159">
        <v>0</v>
      </c>
      <c r="FH159">
        <v>0</v>
      </c>
      <c r="FI159">
        <v>0</v>
      </c>
      <c r="FJ159">
        <v>0</v>
      </c>
      <c r="FK159">
        <v>0</v>
      </c>
      <c r="FL159">
        <v>0</v>
      </c>
      <c r="FM159">
        <v>0</v>
      </c>
      <c r="FN159">
        <v>0</v>
      </c>
      <c r="FO159">
        <v>0</v>
      </c>
      <c r="FP159">
        <v>0</v>
      </c>
      <c r="FQ159">
        <v>0</v>
      </c>
      <c r="FR159">
        <v>0</v>
      </c>
      <c r="FT159" s="44"/>
    </row>
    <row r="160" spans="1:176" x14ac:dyDescent="0.2">
      <c r="A160" t="s">
        <v>193</v>
      </c>
      <c r="B160" t="s">
        <v>202</v>
      </c>
      <c r="C160" s="70">
        <v>41827</v>
      </c>
      <c r="D160">
        <v>0</v>
      </c>
      <c r="E160" s="7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>
        <v>0</v>
      </c>
      <c r="DC160">
        <v>0</v>
      </c>
      <c r="DD160">
        <v>0</v>
      </c>
      <c r="DE160">
        <v>0</v>
      </c>
      <c r="DF160">
        <v>0</v>
      </c>
      <c r="DG160">
        <v>0</v>
      </c>
      <c r="DH160">
        <v>0</v>
      </c>
      <c r="DI160">
        <v>0</v>
      </c>
      <c r="DJ160">
        <v>0</v>
      </c>
      <c r="DK160">
        <v>0</v>
      </c>
      <c r="DL160">
        <v>0</v>
      </c>
      <c r="DM160">
        <v>0</v>
      </c>
      <c r="DN160">
        <v>0</v>
      </c>
      <c r="DO160">
        <v>0</v>
      </c>
      <c r="DP160">
        <v>0</v>
      </c>
      <c r="DQ160">
        <v>0</v>
      </c>
      <c r="DR160">
        <v>0</v>
      </c>
      <c r="DS160">
        <v>0</v>
      </c>
      <c r="DT160">
        <v>0</v>
      </c>
      <c r="DU160">
        <v>0</v>
      </c>
      <c r="DV160">
        <v>0</v>
      </c>
      <c r="DW160">
        <v>0</v>
      </c>
      <c r="DX160">
        <v>0</v>
      </c>
      <c r="DY160">
        <v>0</v>
      </c>
      <c r="DZ160">
        <v>0</v>
      </c>
      <c r="EA160">
        <v>0</v>
      </c>
      <c r="EB160">
        <v>0</v>
      </c>
      <c r="EC160">
        <v>0</v>
      </c>
      <c r="ED160">
        <v>0</v>
      </c>
      <c r="EE160">
        <v>0</v>
      </c>
      <c r="EF160">
        <v>0</v>
      </c>
      <c r="EG160">
        <v>0</v>
      </c>
      <c r="EH160">
        <v>0</v>
      </c>
      <c r="EI160">
        <v>0</v>
      </c>
      <c r="EJ160">
        <v>0</v>
      </c>
      <c r="EK160">
        <v>0</v>
      </c>
      <c r="EL160">
        <v>0</v>
      </c>
      <c r="EM160">
        <v>0</v>
      </c>
      <c r="EN160">
        <v>0</v>
      </c>
      <c r="EO160">
        <v>0</v>
      </c>
      <c r="EP160">
        <v>0</v>
      </c>
      <c r="EQ160">
        <v>0</v>
      </c>
      <c r="ER160">
        <v>0</v>
      </c>
      <c r="ES160">
        <v>0</v>
      </c>
      <c r="ET160">
        <v>0</v>
      </c>
      <c r="EU160">
        <v>0</v>
      </c>
      <c r="EV160">
        <v>0</v>
      </c>
      <c r="EW160">
        <v>0</v>
      </c>
      <c r="EX160">
        <v>0</v>
      </c>
      <c r="EY160">
        <v>0</v>
      </c>
      <c r="EZ160">
        <v>0</v>
      </c>
      <c r="FA160">
        <v>0</v>
      </c>
      <c r="FB160">
        <v>0</v>
      </c>
      <c r="FC160">
        <v>0</v>
      </c>
      <c r="FD160">
        <v>0</v>
      </c>
      <c r="FE160">
        <v>0</v>
      </c>
      <c r="FF160">
        <v>0</v>
      </c>
      <c r="FG160">
        <v>0</v>
      </c>
      <c r="FH160">
        <v>0</v>
      </c>
      <c r="FI160">
        <v>0</v>
      </c>
      <c r="FJ160">
        <v>0</v>
      </c>
      <c r="FK160">
        <v>0</v>
      </c>
      <c r="FL160">
        <v>0</v>
      </c>
      <c r="FM160">
        <v>0</v>
      </c>
      <c r="FN160">
        <v>0</v>
      </c>
      <c r="FO160">
        <v>0</v>
      </c>
      <c r="FP160">
        <v>0</v>
      </c>
      <c r="FQ160">
        <v>0</v>
      </c>
      <c r="FR160">
        <v>0</v>
      </c>
      <c r="FT160" s="44"/>
    </row>
    <row r="161" spans="1:176" x14ac:dyDescent="0.2">
      <c r="A161" t="s">
        <v>193</v>
      </c>
      <c r="B161" t="s">
        <v>202</v>
      </c>
      <c r="C161" s="70">
        <v>41834</v>
      </c>
      <c r="D161">
        <v>0</v>
      </c>
      <c r="E161" s="70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0</v>
      </c>
      <c r="CY161">
        <v>0</v>
      </c>
      <c r="CZ161">
        <v>0</v>
      </c>
      <c r="DA161">
        <v>0</v>
      </c>
      <c r="DB161">
        <v>0</v>
      </c>
      <c r="DC161">
        <v>0</v>
      </c>
      <c r="DD161">
        <v>0</v>
      </c>
      <c r="DE161">
        <v>0</v>
      </c>
      <c r="DF161">
        <v>0</v>
      </c>
      <c r="DG161">
        <v>0</v>
      </c>
      <c r="DH161">
        <v>0</v>
      </c>
      <c r="DI161">
        <v>0</v>
      </c>
      <c r="DJ161">
        <v>0</v>
      </c>
      <c r="DK161">
        <v>0</v>
      </c>
      <c r="DL161">
        <v>0</v>
      </c>
      <c r="DM161">
        <v>0</v>
      </c>
      <c r="DN161">
        <v>0</v>
      </c>
      <c r="DO161">
        <v>0</v>
      </c>
      <c r="DP161">
        <v>0</v>
      </c>
      <c r="DQ161">
        <v>0</v>
      </c>
      <c r="DR161">
        <v>0</v>
      </c>
      <c r="DS161">
        <v>0</v>
      </c>
      <c r="DT161">
        <v>0</v>
      </c>
      <c r="DU161">
        <v>0</v>
      </c>
      <c r="DV161">
        <v>0</v>
      </c>
      <c r="DW161">
        <v>0</v>
      </c>
      <c r="DX161">
        <v>0</v>
      </c>
      <c r="DY161">
        <v>0</v>
      </c>
      <c r="DZ161">
        <v>0</v>
      </c>
      <c r="EA161">
        <v>0</v>
      </c>
      <c r="EB161">
        <v>0</v>
      </c>
      <c r="EC161">
        <v>0</v>
      </c>
      <c r="ED161">
        <v>0</v>
      </c>
      <c r="EE161">
        <v>0</v>
      </c>
      <c r="EF161">
        <v>0</v>
      </c>
      <c r="EG161">
        <v>0</v>
      </c>
      <c r="EH161">
        <v>0</v>
      </c>
      <c r="EI161">
        <v>0</v>
      </c>
      <c r="EJ161">
        <v>0</v>
      </c>
      <c r="EK161">
        <v>0</v>
      </c>
      <c r="EL161">
        <v>0</v>
      </c>
      <c r="EM161">
        <v>0</v>
      </c>
      <c r="EN161">
        <v>0</v>
      </c>
      <c r="EO161">
        <v>0</v>
      </c>
      <c r="EP161">
        <v>0</v>
      </c>
      <c r="EQ161">
        <v>0</v>
      </c>
      <c r="ER161">
        <v>0</v>
      </c>
      <c r="ES161">
        <v>0</v>
      </c>
      <c r="ET161">
        <v>0</v>
      </c>
      <c r="EU161">
        <v>0</v>
      </c>
      <c r="EV161">
        <v>0</v>
      </c>
      <c r="EW161">
        <v>0</v>
      </c>
      <c r="EX161">
        <v>0</v>
      </c>
      <c r="EY161">
        <v>0</v>
      </c>
      <c r="EZ161">
        <v>0</v>
      </c>
      <c r="FA161">
        <v>0</v>
      </c>
      <c r="FB161">
        <v>0</v>
      </c>
      <c r="FC161">
        <v>0</v>
      </c>
      <c r="FD161">
        <v>0</v>
      </c>
      <c r="FE161">
        <v>0</v>
      </c>
      <c r="FF161">
        <v>0</v>
      </c>
      <c r="FG161">
        <v>0</v>
      </c>
      <c r="FH161">
        <v>0</v>
      </c>
      <c r="FI161">
        <v>0</v>
      </c>
      <c r="FJ161">
        <v>0</v>
      </c>
      <c r="FK161">
        <v>0</v>
      </c>
      <c r="FL161">
        <v>0</v>
      </c>
      <c r="FM161">
        <v>0</v>
      </c>
      <c r="FN161">
        <v>0</v>
      </c>
      <c r="FO161">
        <v>0</v>
      </c>
      <c r="FP161">
        <v>0</v>
      </c>
      <c r="FQ161">
        <v>0</v>
      </c>
      <c r="FR161">
        <v>0</v>
      </c>
      <c r="FT161" s="44"/>
    </row>
    <row r="162" spans="1:176" x14ac:dyDescent="0.2">
      <c r="A162" t="s">
        <v>193</v>
      </c>
      <c r="B162" t="s">
        <v>202</v>
      </c>
      <c r="C162" s="70">
        <v>41848</v>
      </c>
      <c r="D162">
        <v>0</v>
      </c>
      <c r="E162" s="70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0</v>
      </c>
      <c r="CT162">
        <v>0</v>
      </c>
      <c r="CU162">
        <v>0</v>
      </c>
      <c r="CV162">
        <v>0</v>
      </c>
      <c r="CW162">
        <v>0</v>
      </c>
      <c r="CX162">
        <v>0</v>
      </c>
      <c r="CY162">
        <v>0</v>
      </c>
      <c r="CZ162">
        <v>0</v>
      </c>
      <c r="DA162">
        <v>0</v>
      </c>
      <c r="DB162">
        <v>0</v>
      </c>
      <c r="DC162">
        <v>0</v>
      </c>
      <c r="DD162">
        <v>0</v>
      </c>
      <c r="DE162">
        <v>0</v>
      </c>
      <c r="DF162">
        <v>0</v>
      </c>
      <c r="DG162">
        <v>0</v>
      </c>
      <c r="DH162">
        <v>0</v>
      </c>
      <c r="DI162">
        <v>0</v>
      </c>
      <c r="DJ162">
        <v>0</v>
      </c>
      <c r="DK162">
        <v>0</v>
      </c>
      <c r="DL162">
        <v>0</v>
      </c>
      <c r="DM162">
        <v>0</v>
      </c>
      <c r="DN162">
        <v>0</v>
      </c>
      <c r="DO162">
        <v>0</v>
      </c>
      <c r="DP162">
        <v>0</v>
      </c>
      <c r="DQ162">
        <v>0</v>
      </c>
      <c r="DR162">
        <v>0</v>
      </c>
      <c r="DS162">
        <v>0</v>
      </c>
      <c r="DT162">
        <v>0</v>
      </c>
      <c r="DU162">
        <v>0</v>
      </c>
      <c r="DV162">
        <v>0</v>
      </c>
      <c r="DW162">
        <v>0</v>
      </c>
      <c r="DX162">
        <v>0</v>
      </c>
      <c r="DY162">
        <v>0</v>
      </c>
      <c r="DZ162">
        <v>0</v>
      </c>
      <c r="EA162">
        <v>0</v>
      </c>
      <c r="EB162">
        <v>0</v>
      </c>
      <c r="EC162">
        <v>0</v>
      </c>
      <c r="ED162">
        <v>0</v>
      </c>
      <c r="EE162">
        <v>0</v>
      </c>
      <c r="EF162">
        <v>0</v>
      </c>
      <c r="EG162">
        <v>0</v>
      </c>
      <c r="EH162">
        <v>0</v>
      </c>
      <c r="EI162">
        <v>0</v>
      </c>
      <c r="EJ162">
        <v>0</v>
      </c>
      <c r="EK162">
        <v>0</v>
      </c>
      <c r="EL162">
        <v>0</v>
      </c>
      <c r="EM162">
        <v>0</v>
      </c>
      <c r="EN162">
        <v>0</v>
      </c>
      <c r="EO162">
        <v>0</v>
      </c>
      <c r="EP162">
        <v>0</v>
      </c>
      <c r="EQ162">
        <v>0</v>
      </c>
      <c r="ER162">
        <v>0</v>
      </c>
      <c r="ES162">
        <v>0</v>
      </c>
      <c r="ET162">
        <v>0</v>
      </c>
      <c r="EU162">
        <v>0</v>
      </c>
      <c r="EV162">
        <v>0</v>
      </c>
      <c r="EW162">
        <v>0</v>
      </c>
      <c r="EX162">
        <v>0</v>
      </c>
      <c r="EY162">
        <v>0</v>
      </c>
      <c r="EZ162">
        <v>0</v>
      </c>
      <c r="FA162">
        <v>0</v>
      </c>
      <c r="FB162">
        <v>0</v>
      </c>
      <c r="FC162">
        <v>0</v>
      </c>
      <c r="FD162">
        <v>0</v>
      </c>
      <c r="FE162">
        <v>0</v>
      </c>
      <c r="FF162">
        <v>0</v>
      </c>
      <c r="FG162">
        <v>0</v>
      </c>
      <c r="FH162">
        <v>0</v>
      </c>
      <c r="FI162">
        <v>0</v>
      </c>
      <c r="FJ162">
        <v>0</v>
      </c>
      <c r="FK162">
        <v>0</v>
      </c>
      <c r="FL162">
        <v>0</v>
      </c>
      <c r="FM162">
        <v>0</v>
      </c>
      <c r="FN162">
        <v>0</v>
      </c>
      <c r="FO162">
        <v>0</v>
      </c>
      <c r="FP162">
        <v>0</v>
      </c>
      <c r="FQ162">
        <v>0</v>
      </c>
      <c r="FR162">
        <v>0</v>
      </c>
      <c r="FT162" s="44"/>
    </row>
    <row r="163" spans="1:176" x14ac:dyDescent="0.2">
      <c r="A163" t="s">
        <v>193</v>
      </c>
      <c r="B163" t="s">
        <v>202</v>
      </c>
      <c r="C163" s="70">
        <v>41849</v>
      </c>
      <c r="D163">
        <v>0</v>
      </c>
      <c r="E163" s="70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0</v>
      </c>
      <c r="CN163">
        <v>0</v>
      </c>
      <c r="CO163">
        <v>0</v>
      </c>
      <c r="CP163">
        <v>0</v>
      </c>
      <c r="CQ163">
        <v>0</v>
      </c>
      <c r="CR163">
        <v>0</v>
      </c>
      <c r="CS163">
        <v>0</v>
      </c>
      <c r="CT163">
        <v>0</v>
      </c>
      <c r="CU163">
        <v>0</v>
      </c>
      <c r="CV163">
        <v>0</v>
      </c>
      <c r="CW163">
        <v>0</v>
      </c>
      <c r="CX163">
        <v>0</v>
      </c>
      <c r="CY163">
        <v>0</v>
      </c>
      <c r="CZ163">
        <v>0</v>
      </c>
      <c r="DA163">
        <v>0</v>
      </c>
      <c r="DB163">
        <v>0</v>
      </c>
      <c r="DC163">
        <v>0</v>
      </c>
      <c r="DD163">
        <v>0</v>
      </c>
      <c r="DE163">
        <v>0</v>
      </c>
      <c r="DF163">
        <v>0</v>
      </c>
      <c r="DG163">
        <v>0</v>
      </c>
      <c r="DH163">
        <v>0</v>
      </c>
      <c r="DI163">
        <v>0</v>
      </c>
      <c r="DJ163">
        <v>0</v>
      </c>
      <c r="DK163">
        <v>0</v>
      </c>
      <c r="DL163">
        <v>0</v>
      </c>
      <c r="DM163">
        <v>0</v>
      </c>
      <c r="DN163">
        <v>0</v>
      </c>
      <c r="DO163">
        <v>0</v>
      </c>
      <c r="DP163">
        <v>0</v>
      </c>
      <c r="DQ163">
        <v>0</v>
      </c>
      <c r="DR163">
        <v>0</v>
      </c>
      <c r="DS163">
        <v>0</v>
      </c>
      <c r="DT163">
        <v>0</v>
      </c>
      <c r="DU163">
        <v>0</v>
      </c>
      <c r="DV163">
        <v>0</v>
      </c>
      <c r="DW163">
        <v>0</v>
      </c>
      <c r="DX163">
        <v>0</v>
      </c>
      <c r="DY163">
        <v>0</v>
      </c>
      <c r="DZ163">
        <v>0</v>
      </c>
      <c r="EA163">
        <v>0</v>
      </c>
      <c r="EB163">
        <v>0</v>
      </c>
      <c r="EC163">
        <v>0</v>
      </c>
      <c r="ED163">
        <v>0</v>
      </c>
      <c r="EE163">
        <v>0</v>
      </c>
      <c r="EF163">
        <v>0</v>
      </c>
      <c r="EG163">
        <v>0</v>
      </c>
      <c r="EH163">
        <v>0</v>
      </c>
      <c r="EI163">
        <v>0</v>
      </c>
      <c r="EJ163">
        <v>0</v>
      </c>
      <c r="EK163">
        <v>0</v>
      </c>
      <c r="EL163">
        <v>0</v>
      </c>
      <c r="EM163">
        <v>0</v>
      </c>
      <c r="EN163">
        <v>0</v>
      </c>
      <c r="EO163">
        <v>0</v>
      </c>
      <c r="EP163">
        <v>0</v>
      </c>
      <c r="EQ163">
        <v>0</v>
      </c>
      <c r="ER163">
        <v>0</v>
      </c>
      <c r="ES163">
        <v>0</v>
      </c>
      <c r="ET163">
        <v>0</v>
      </c>
      <c r="EU163">
        <v>0</v>
      </c>
      <c r="EV163">
        <v>0</v>
      </c>
      <c r="EW163">
        <v>0</v>
      </c>
      <c r="EX163">
        <v>0</v>
      </c>
      <c r="EY163">
        <v>0</v>
      </c>
      <c r="EZ163">
        <v>0</v>
      </c>
      <c r="FA163">
        <v>0</v>
      </c>
      <c r="FB163">
        <v>0</v>
      </c>
      <c r="FC163">
        <v>0</v>
      </c>
      <c r="FD163">
        <v>0</v>
      </c>
      <c r="FE163">
        <v>0</v>
      </c>
      <c r="FF163">
        <v>0</v>
      </c>
      <c r="FG163">
        <v>0</v>
      </c>
      <c r="FH163">
        <v>0</v>
      </c>
      <c r="FI163">
        <v>0</v>
      </c>
      <c r="FJ163">
        <v>0</v>
      </c>
      <c r="FK163">
        <v>0</v>
      </c>
      <c r="FL163">
        <v>0</v>
      </c>
      <c r="FM163">
        <v>0</v>
      </c>
      <c r="FN163">
        <v>0</v>
      </c>
      <c r="FO163">
        <v>0</v>
      </c>
      <c r="FP163">
        <v>0</v>
      </c>
      <c r="FQ163">
        <v>0</v>
      </c>
      <c r="FR163">
        <v>0</v>
      </c>
      <c r="FT163" s="44"/>
    </row>
    <row r="164" spans="1:176" x14ac:dyDescent="0.2">
      <c r="A164" t="s">
        <v>193</v>
      </c>
      <c r="B164" t="s">
        <v>202</v>
      </c>
      <c r="C164" s="70">
        <v>41850</v>
      </c>
      <c r="D164">
        <v>0</v>
      </c>
      <c r="E164" s="70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0</v>
      </c>
      <c r="DA164">
        <v>0</v>
      </c>
      <c r="DB164">
        <v>0</v>
      </c>
      <c r="DC164">
        <v>0</v>
      </c>
      <c r="DD164">
        <v>0</v>
      </c>
      <c r="DE164">
        <v>0</v>
      </c>
      <c r="DF164">
        <v>0</v>
      </c>
      <c r="DG164">
        <v>0</v>
      </c>
      <c r="DH164">
        <v>0</v>
      </c>
      <c r="DI164">
        <v>0</v>
      </c>
      <c r="DJ164">
        <v>0</v>
      </c>
      <c r="DK164">
        <v>0</v>
      </c>
      <c r="DL164">
        <v>0</v>
      </c>
      <c r="DM164">
        <v>0</v>
      </c>
      <c r="DN164">
        <v>0</v>
      </c>
      <c r="DO164">
        <v>0</v>
      </c>
      <c r="DP164">
        <v>0</v>
      </c>
      <c r="DQ164">
        <v>0</v>
      </c>
      <c r="DR164">
        <v>0</v>
      </c>
      <c r="DS164">
        <v>0</v>
      </c>
      <c r="DT164">
        <v>0</v>
      </c>
      <c r="DU164">
        <v>0</v>
      </c>
      <c r="DV164">
        <v>0</v>
      </c>
      <c r="DW164">
        <v>0</v>
      </c>
      <c r="DX164">
        <v>0</v>
      </c>
      <c r="DY164">
        <v>0</v>
      </c>
      <c r="DZ164">
        <v>0</v>
      </c>
      <c r="EA164">
        <v>0</v>
      </c>
      <c r="EB164">
        <v>0</v>
      </c>
      <c r="EC164">
        <v>0</v>
      </c>
      <c r="ED164">
        <v>0</v>
      </c>
      <c r="EE164">
        <v>0</v>
      </c>
      <c r="EF164">
        <v>0</v>
      </c>
      <c r="EG164">
        <v>0</v>
      </c>
      <c r="EH164">
        <v>0</v>
      </c>
      <c r="EI164">
        <v>0</v>
      </c>
      <c r="EJ164">
        <v>0</v>
      </c>
      <c r="EK164">
        <v>0</v>
      </c>
      <c r="EL164">
        <v>0</v>
      </c>
      <c r="EM164">
        <v>0</v>
      </c>
      <c r="EN164">
        <v>0</v>
      </c>
      <c r="EO164">
        <v>0</v>
      </c>
      <c r="EP164">
        <v>0</v>
      </c>
      <c r="EQ164">
        <v>0</v>
      </c>
      <c r="ER164">
        <v>0</v>
      </c>
      <c r="ES164">
        <v>0</v>
      </c>
      <c r="ET164">
        <v>0</v>
      </c>
      <c r="EU164">
        <v>0</v>
      </c>
      <c r="EV164">
        <v>0</v>
      </c>
      <c r="EW164">
        <v>0</v>
      </c>
      <c r="EX164">
        <v>0</v>
      </c>
      <c r="EY164">
        <v>0</v>
      </c>
      <c r="EZ164">
        <v>0</v>
      </c>
      <c r="FA164">
        <v>0</v>
      </c>
      <c r="FB164">
        <v>0</v>
      </c>
      <c r="FC164">
        <v>0</v>
      </c>
      <c r="FD164">
        <v>0</v>
      </c>
      <c r="FE164">
        <v>0</v>
      </c>
      <c r="FF164">
        <v>0</v>
      </c>
      <c r="FG164">
        <v>0</v>
      </c>
      <c r="FH164">
        <v>0</v>
      </c>
      <c r="FI164">
        <v>0</v>
      </c>
      <c r="FJ164">
        <v>0</v>
      </c>
      <c r="FK164">
        <v>0</v>
      </c>
      <c r="FL164">
        <v>0</v>
      </c>
      <c r="FM164">
        <v>0</v>
      </c>
      <c r="FN164">
        <v>0</v>
      </c>
      <c r="FO164">
        <v>0</v>
      </c>
      <c r="FP164">
        <v>0</v>
      </c>
      <c r="FQ164">
        <v>0</v>
      </c>
      <c r="FR164">
        <v>0</v>
      </c>
      <c r="FT164" s="44"/>
    </row>
    <row r="165" spans="1:176" x14ac:dyDescent="0.2">
      <c r="A165" t="s">
        <v>193</v>
      </c>
      <c r="B165" t="s">
        <v>202</v>
      </c>
      <c r="C165" s="70">
        <v>41851</v>
      </c>
      <c r="D165">
        <v>0</v>
      </c>
      <c r="E165" s="70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0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0</v>
      </c>
      <c r="CM165">
        <v>0</v>
      </c>
      <c r="CN165">
        <v>0</v>
      </c>
      <c r="CO165">
        <v>0</v>
      </c>
      <c r="CP165">
        <v>0</v>
      </c>
      <c r="CQ165">
        <v>0</v>
      </c>
      <c r="CR165">
        <v>0</v>
      </c>
      <c r="CS165">
        <v>0</v>
      </c>
      <c r="CT165">
        <v>0</v>
      </c>
      <c r="CU165">
        <v>0</v>
      </c>
      <c r="CV165">
        <v>0</v>
      </c>
      <c r="CW165">
        <v>0</v>
      </c>
      <c r="CX165">
        <v>0</v>
      </c>
      <c r="CY165">
        <v>0</v>
      </c>
      <c r="CZ165">
        <v>0</v>
      </c>
      <c r="DA165">
        <v>0</v>
      </c>
      <c r="DB165">
        <v>0</v>
      </c>
      <c r="DC165">
        <v>0</v>
      </c>
      <c r="DD165">
        <v>0</v>
      </c>
      <c r="DE165">
        <v>0</v>
      </c>
      <c r="DF165">
        <v>0</v>
      </c>
      <c r="DG165">
        <v>0</v>
      </c>
      <c r="DH165">
        <v>0</v>
      </c>
      <c r="DI165">
        <v>0</v>
      </c>
      <c r="DJ165">
        <v>0</v>
      </c>
      <c r="DK165">
        <v>0</v>
      </c>
      <c r="DL165">
        <v>0</v>
      </c>
      <c r="DM165">
        <v>0</v>
      </c>
      <c r="DN165">
        <v>0</v>
      </c>
      <c r="DO165">
        <v>0</v>
      </c>
      <c r="DP165">
        <v>0</v>
      </c>
      <c r="DQ165">
        <v>0</v>
      </c>
      <c r="DR165">
        <v>0</v>
      </c>
      <c r="DS165">
        <v>0</v>
      </c>
      <c r="DT165">
        <v>0</v>
      </c>
      <c r="DU165">
        <v>0</v>
      </c>
      <c r="DV165">
        <v>0</v>
      </c>
      <c r="DW165">
        <v>0</v>
      </c>
      <c r="DX165">
        <v>0</v>
      </c>
      <c r="DY165">
        <v>0</v>
      </c>
      <c r="DZ165">
        <v>0</v>
      </c>
      <c r="EA165">
        <v>0</v>
      </c>
      <c r="EB165">
        <v>0</v>
      </c>
      <c r="EC165">
        <v>0</v>
      </c>
      <c r="ED165">
        <v>0</v>
      </c>
      <c r="EE165">
        <v>0</v>
      </c>
      <c r="EF165">
        <v>0</v>
      </c>
      <c r="EG165">
        <v>0</v>
      </c>
      <c r="EH165">
        <v>0</v>
      </c>
      <c r="EI165">
        <v>0</v>
      </c>
      <c r="EJ165">
        <v>0</v>
      </c>
      <c r="EK165">
        <v>0</v>
      </c>
      <c r="EL165">
        <v>0</v>
      </c>
      <c r="EM165">
        <v>0</v>
      </c>
      <c r="EN165">
        <v>0</v>
      </c>
      <c r="EO165">
        <v>0</v>
      </c>
      <c r="EP165">
        <v>0</v>
      </c>
      <c r="EQ165">
        <v>0</v>
      </c>
      <c r="ER165">
        <v>0</v>
      </c>
      <c r="ES165">
        <v>0</v>
      </c>
      <c r="ET165">
        <v>0</v>
      </c>
      <c r="EU165">
        <v>0</v>
      </c>
      <c r="EV165">
        <v>0</v>
      </c>
      <c r="EW165">
        <v>0</v>
      </c>
      <c r="EX165">
        <v>0</v>
      </c>
      <c r="EY165">
        <v>0</v>
      </c>
      <c r="EZ165">
        <v>0</v>
      </c>
      <c r="FA165">
        <v>0</v>
      </c>
      <c r="FB165">
        <v>0</v>
      </c>
      <c r="FC165">
        <v>0</v>
      </c>
      <c r="FD165">
        <v>0</v>
      </c>
      <c r="FE165">
        <v>0</v>
      </c>
      <c r="FF165">
        <v>0</v>
      </c>
      <c r="FG165">
        <v>0</v>
      </c>
      <c r="FH165">
        <v>0</v>
      </c>
      <c r="FI165">
        <v>0</v>
      </c>
      <c r="FJ165">
        <v>0</v>
      </c>
      <c r="FK165">
        <v>0</v>
      </c>
      <c r="FL165">
        <v>0</v>
      </c>
      <c r="FM165">
        <v>0</v>
      </c>
      <c r="FN165">
        <v>0</v>
      </c>
      <c r="FO165">
        <v>0</v>
      </c>
      <c r="FP165">
        <v>0</v>
      </c>
      <c r="FQ165">
        <v>0</v>
      </c>
      <c r="FR165">
        <v>0</v>
      </c>
      <c r="FT165" s="44"/>
    </row>
    <row r="166" spans="1:176" x14ac:dyDescent="0.2">
      <c r="A166" t="s">
        <v>193</v>
      </c>
      <c r="B166" t="s">
        <v>202</v>
      </c>
      <c r="C166" s="70">
        <v>41852</v>
      </c>
      <c r="D166">
        <v>0</v>
      </c>
      <c r="E166" s="70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>
        <v>0</v>
      </c>
      <c r="CO166">
        <v>0</v>
      </c>
      <c r="CP166">
        <v>0</v>
      </c>
      <c r="CQ166">
        <v>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>
        <v>0</v>
      </c>
      <c r="CZ166">
        <v>0</v>
      </c>
      <c r="DA166">
        <v>0</v>
      </c>
      <c r="DB166">
        <v>0</v>
      </c>
      <c r="DC166">
        <v>0</v>
      </c>
      <c r="DD166">
        <v>0</v>
      </c>
      <c r="DE166">
        <v>0</v>
      </c>
      <c r="DF166">
        <v>0</v>
      </c>
      <c r="DG166">
        <v>0</v>
      </c>
      <c r="DH166">
        <v>0</v>
      </c>
      <c r="DI166">
        <v>0</v>
      </c>
      <c r="DJ166">
        <v>0</v>
      </c>
      <c r="DK166">
        <v>0</v>
      </c>
      <c r="DL166">
        <v>0</v>
      </c>
      <c r="DM166">
        <v>0</v>
      </c>
      <c r="DN166">
        <v>0</v>
      </c>
      <c r="DO166">
        <v>0</v>
      </c>
      <c r="DP166">
        <v>0</v>
      </c>
      <c r="DQ166">
        <v>0</v>
      </c>
      <c r="DR166">
        <v>0</v>
      </c>
      <c r="DS166">
        <v>0</v>
      </c>
      <c r="DT166">
        <v>0</v>
      </c>
      <c r="DU166">
        <v>0</v>
      </c>
      <c r="DV166">
        <v>0</v>
      </c>
      <c r="DW166">
        <v>0</v>
      </c>
      <c r="DX166">
        <v>0</v>
      </c>
      <c r="DY166">
        <v>0</v>
      </c>
      <c r="DZ166">
        <v>0</v>
      </c>
      <c r="EA166">
        <v>0</v>
      </c>
      <c r="EB166">
        <v>0</v>
      </c>
      <c r="EC166">
        <v>0</v>
      </c>
      <c r="ED166">
        <v>0</v>
      </c>
      <c r="EE166">
        <v>0</v>
      </c>
      <c r="EF166">
        <v>0</v>
      </c>
      <c r="EG166">
        <v>0</v>
      </c>
      <c r="EH166">
        <v>0</v>
      </c>
      <c r="EI166">
        <v>0</v>
      </c>
      <c r="EJ166">
        <v>0</v>
      </c>
      <c r="EK166">
        <v>0</v>
      </c>
      <c r="EL166">
        <v>0</v>
      </c>
      <c r="EM166">
        <v>0</v>
      </c>
      <c r="EN166">
        <v>0</v>
      </c>
      <c r="EO166">
        <v>0</v>
      </c>
      <c r="EP166">
        <v>0</v>
      </c>
      <c r="EQ166">
        <v>0</v>
      </c>
      <c r="ER166">
        <v>0</v>
      </c>
      <c r="ES166">
        <v>0</v>
      </c>
      <c r="ET166">
        <v>0</v>
      </c>
      <c r="EU166">
        <v>0</v>
      </c>
      <c r="EV166">
        <v>0</v>
      </c>
      <c r="EW166">
        <v>0</v>
      </c>
      <c r="EX166">
        <v>0</v>
      </c>
      <c r="EY166">
        <v>0</v>
      </c>
      <c r="EZ166">
        <v>0</v>
      </c>
      <c r="FA166">
        <v>0</v>
      </c>
      <c r="FB166">
        <v>0</v>
      </c>
      <c r="FC166">
        <v>0</v>
      </c>
      <c r="FD166">
        <v>0</v>
      </c>
      <c r="FE166">
        <v>0</v>
      </c>
      <c r="FF166">
        <v>0</v>
      </c>
      <c r="FG166">
        <v>0</v>
      </c>
      <c r="FH166">
        <v>0</v>
      </c>
      <c r="FI166">
        <v>0</v>
      </c>
      <c r="FJ166">
        <v>0</v>
      </c>
      <c r="FK166">
        <v>0</v>
      </c>
      <c r="FL166">
        <v>0</v>
      </c>
      <c r="FM166">
        <v>0</v>
      </c>
      <c r="FN166">
        <v>0</v>
      </c>
      <c r="FO166">
        <v>0</v>
      </c>
      <c r="FP166">
        <v>0</v>
      </c>
      <c r="FQ166">
        <v>0</v>
      </c>
      <c r="FR166">
        <v>0</v>
      </c>
      <c r="FT166" s="44"/>
    </row>
    <row r="167" spans="1:176" x14ac:dyDescent="0.2">
      <c r="A167" t="s">
        <v>193</v>
      </c>
      <c r="B167" t="s">
        <v>202</v>
      </c>
      <c r="C167" s="70">
        <v>41894</v>
      </c>
      <c r="D167">
        <v>0</v>
      </c>
      <c r="E167" s="70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0</v>
      </c>
      <c r="CZ167">
        <v>0</v>
      </c>
      <c r="DA167">
        <v>0</v>
      </c>
      <c r="DB167">
        <v>0</v>
      </c>
      <c r="DC167">
        <v>0</v>
      </c>
      <c r="DD167">
        <v>0</v>
      </c>
      <c r="DE167">
        <v>0</v>
      </c>
      <c r="DF167">
        <v>0</v>
      </c>
      <c r="DG167">
        <v>0</v>
      </c>
      <c r="DH167">
        <v>0</v>
      </c>
      <c r="DI167">
        <v>0</v>
      </c>
      <c r="DJ167">
        <v>0</v>
      </c>
      <c r="DK167">
        <v>0</v>
      </c>
      <c r="DL167">
        <v>0</v>
      </c>
      <c r="DM167">
        <v>0</v>
      </c>
      <c r="DN167">
        <v>0</v>
      </c>
      <c r="DO167">
        <v>0</v>
      </c>
      <c r="DP167">
        <v>0</v>
      </c>
      <c r="DQ167">
        <v>0</v>
      </c>
      <c r="DR167">
        <v>0</v>
      </c>
      <c r="DS167">
        <v>0</v>
      </c>
      <c r="DT167">
        <v>0</v>
      </c>
      <c r="DU167">
        <v>0</v>
      </c>
      <c r="DV167">
        <v>0</v>
      </c>
      <c r="DW167">
        <v>0</v>
      </c>
      <c r="DX167">
        <v>0</v>
      </c>
      <c r="DY167">
        <v>0</v>
      </c>
      <c r="DZ167">
        <v>0</v>
      </c>
      <c r="EA167">
        <v>0</v>
      </c>
      <c r="EB167">
        <v>0</v>
      </c>
      <c r="EC167">
        <v>0</v>
      </c>
      <c r="ED167">
        <v>0</v>
      </c>
      <c r="EE167">
        <v>0</v>
      </c>
      <c r="EF167">
        <v>0</v>
      </c>
      <c r="EG167">
        <v>0</v>
      </c>
      <c r="EH167">
        <v>0</v>
      </c>
      <c r="EI167">
        <v>0</v>
      </c>
      <c r="EJ167">
        <v>0</v>
      </c>
      <c r="EK167">
        <v>0</v>
      </c>
      <c r="EL167">
        <v>0</v>
      </c>
      <c r="EM167">
        <v>0</v>
      </c>
      <c r="EN167">
        <v>0</v>
      </c>
      <c r="EO167">
        <v>0</v>
      </c>
      <c r="EP167">
        <v>0</v>
      </c>
      <c r="EQ167">
        <v>0</v>
      </c>
      <c r="ER167">
        <v>0</v>
      </c>
      <c r="ES167">
        <v>0</v>
      </c>
      <c r="ET167">
        <v>0</v>
      </c>
      <c r="EU167">
        <v>0</v>
      </c>
      <c r="EV167">
        <v>0</v>
      </c>
      <c r="EW167">
        <v>0</v>
      </c>
      <c r="EX167">
        <v>0</v>
      </c>
      <c r="EY167">
        <v>0</v>
      </c>
      <c r="EZ167">
        <v>0</v>
      </c>
      <c r="FA167">
        <v>0</v>
      </c>
      <c r="FB167">
        <v>0</v>
      </c>
      <c r="FC167">
        <v>0</v>
      </c>
      <c r="FD167">
        <v>0</v>
      </c>
      <c r="FE167">
        <v>0</v>
      </c>
      <c r="FF167">
        <v>0</v>
      </c>
      <c r="FG167">
        <v>0</v>
      </c>
      <c r="FH167">
        <v>0</v>
      </c>
      <c r="FI167">
        <v>0</v>
      </c>
      <c r="FJ167">
        <v>0</v>
      </c>
      <c r="FK167">
        <v>0</v>
      </c>
      <c r="FL167">
        <v>0</v>
      </c>
      <c r="FM167">
        <v>0</v>
      </c>
      <c r="FN167">
        <v>0</v>
      </c>
      <c r="FO167">
        <v>0</v>
      </c>
      <c r="FP167">
        <v>0</v>
      </c>
      <c r="FQ167">
        <v>0</v>
      </c>
      <c r="FR167">
        <v>0</v>
      </c>
      <c r="FT167" s="44"/>
    </row>
    <row r="168" spans="1:176" x14ac:dyDescent="0.2">
      <c r="A168" t="s">
        <v>193</v>
      </c>
      <c r="B168" t="s">
        <v>202</v>
      </c>
      <c r="C168" s="70">
        <v>41897</v>
      </c>
      <c r="D168">
        <v>0</v>
      </c>
      <c r="E168" s="70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Y168">
        <v>0</v>
      </c>
      <c r="BZ168">
        <v>0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>
        <v>0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0</v>
      </c>
      <c r="CV168">
        <v>0</v>
      </c>
      <c r="CW168">
        <v>0</v>
      </c>
      <c r="CX168">
        <v>0</v>
      </c>
      <c r="CY168">
        <v>0</v>
      </c>
      <c r="CZ168">
        <v>0</v>
      </c>
      <c r="DA168">
        <v>0</v>
      </c>
      <c r="DB168">
        <v>0</v>
      </c>
      <c r="DC168">
        <v>0</v>
      </c>
      <c r="DD168">
        <v>0</v>
      </c>
      <c r="DE168">
        <v>0</v>
      </c>
      <c r="DF168">
        <v>0</v>
      </c>
      <c r="DG168">
        <v>0</v>
      </c>
      <c r="DH168">
        <v>0</v>
      </c>
      <c r="DI168">
        <v>0</v>
      </c>
      <c r="DJ168">
        <v>0</v>
      </c>
      <c r="DK168">
        <v>0</v>
      </c>
      <c r="DL168">
        <v>0</v>
      </c>
      <c r="DM168">
        <v>0</v>
      </c>
      <c r="DN168">
        <v>0</v>
      </c>
      <c r="DO168">
        <v>0</v>
      </c>
      <c r="DP168">
        <v>0</v>
      </c>
      <c r="DQ168">
        <v>0</v>
      </c>
      <c r="DR168">
        <v>0</v>
      </c>
      <c r="DS168">
        <v>0</v>
      </c>
      <c r="DT168">
        <v>0</v>
      </c>
      <c r="DU168">
        <v>0</v>
      </c>
      <c r="DV168">
        <v>0</v>
      </c>
      <c r="DW168">
        <v>0</v>
      </c>
      <c r="DX168">
        <v>0</v>
      </c>
      <c r="DY168">
        <v>0</v>
      </c>
      <c r="DZ168">
        <v>0</v>
      </c>
      <c r="EA168">
        <v>0</v>
      </c>
      <c r="EB168">
        <v>0</v>
      </c>
      <c r="EC168">
        <v>0</v>
      </c>
      <c r="ED168">
        <v>0</v>
      </c>
      <c r="EE168">
        <v>0</v>
      </c>
      <c r="EF168">
        <v>0</v>
      </c>
      <c r="EG168">
        <v>0</v>
      </c>
      <c r="EH168">
        <v>0</v>
      </c>
      <c r="EI168">
        <v>0</v>
      </c>
      <c r="EJ168">
        <v>0</v>
      </c>
      <c r="EK168">
        <v>0</v>
      </c>
      <c r="EL168">
        <v>0</v>
      </c>
      <c r="EM168">
        <v>0</v>
      </c>
      <c r="EN168">
        <v>0</v>
      </c>
      <c r="EO168">
        <v>0</v>
      </c>
      <c r="EP168">
        <v>0</v>
      </c>
      <c r="EQ168">
        <v>0</v>
      </c>
      <c r="ER168">
        <v>0</v>
      </c>
      <c r="ES168">
        <v>0</v>
      </c>
      <c r="ET168">
        <v>0</v>
      </c>
      <c r="EU168">
        <v>0</v>
      </c>
      <c r="EV168">
        <v>0</v>
      </c>
      <c r="EW168">
        <v>0</v>
      </c>
      <c r="EX168">
        <v>0</v>
      </c>
      <c r="EY168">
        <v>0</v>
      </c>
      <c r="EZ168">
        <v>0</v>
      </c>
      <c r="FA168">
        <v>0</v>
      </c>
      <c r="FB168">
        <v>0</v>
      </c>
      <c r="FC168">
        <v>0</v>
      </c>
      <c r="FD168">
        <v>0</v>
      </c>
      <c r="FE168">
        <v>0</v>
      </c>
      <c r="FF168">
        <v>0</v>
      </c>
      <c r="FG168">
        <v>0</v>
      </c>
      <c r="FH168">
        <v>0</v>
      </c>
      <c r="FI168">
        <v>0</v>
      </c>
      <c r="FJ168">
        <v>0</v>
      </c>
      <c r="FK168">
        <v>0</v>
      </c>
      <c r="FL168">
        <v>0</v>
      </c>
      <c r="FM168">
        <v>0</v>
      </c>
      <c r="FN168">
        <v>0</v>
      </c>
      <c r="FO168">
        <v>0</v>
      </c>
      <c r="FP168">
        <v>0</v>
      </c>
      <c r="FQ168">
        <v>0</v>
      </c>
      <c r="FR168">
        <v>0</v>
      </c>
      <c r="FT168" s="44"/>
    </row>
    <row r="169" spans="1:176" x14ac:dyDescent="0.2">
      <c r="A169" t="s">
        <v>193</v>
      </c>
      <c r="B169" t="s">
        <v>202</v>
      </c>
      <c r="C169" s="70">
        <v>41898</v>
      </c>
      <c r="D169">
        <v>0</v>
      </c>
      <c r="E169" s="70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0</v>
      </c>
      <c r="DB169">
        <v>0</v>
      </c>
      <c r="DC169">
        <v>0</v>
      </c>
      <c r="DD169">
        <v>0</v>
      </c>
      <c r="DE169">
        <v>0</v>
      </c>
      <c r="DF169">
        <v>0</v>
      </c>
      <c r="DG169">
        <v>0</v>
      </c>
      <c r="DH169">
        <v>0</v>
      </c>
      <c r="DI169">
        <v>0</v>
      </c>
      <c r="DJ169">
        <v>0</v>
      </c>
      <c r="DK169">
        <v>0</v>
      </c>
      <c r="DL169">
        <v>0</v>
      </c>
      <c r="DM169">
        <v>0</v>
      </c>
      <c r="DN169">
        <v>0</v>
      </c>
      <c r="DO169">
        <v>0</v>
      </c>
      <c r="DP169">
        <v>0</v>
      </c>
      <c r="DQ169">
        <v>0</v>
      </c>
      <c r="DR169">
        <v>0</v>
      </c>
      <c r="DS169">
        <v>0</v>
      </c>
      <c r="DT169">
        <v>0</v>
      </c>
      <c r="DU169">
        <v>0</v>
      </c>
      <c r="DV169">
        <v>0</v>
      </c>
      <c r="DW169">
        <v>0</v>
      </c>
      <c r="DX169">
        <v>0</v>
      </c>
      <c r="DY169">
        <v>0</v>
      </c>
      <c r="DZ169">
        <v>0</v>
      </c>
      <c r="EA169">
        <v>0</v>
      </c>
      <c r="EB169">
        <v>0</v>
      </c>
      <c r="EC169">
        <v>0</v>
      </c>
      <c r="ED169">
        <v>0</v>
      </c>
      <c r="EE169">
        <v>0</v>
      </c>
      <c r="EF169">
        <v>0</v>
      </c>
      <c r="EG169">
        <v>0</v>
      </c>
      <c r="EH169">
        <v>0</v>
      </c>
      <c r="EI169">
        <v>0</v>
      </c>
      <c r="EJ169">
        <v>0</v>
      </c>
      <c r="EK169">
        <v>0</v>
      </c>
      <c r="EL169">
        <v>0</v>
      </c>
      <c r="EM169">
        <v>0</v>
      </c>
      <c r="EN169">
        <v>0</v>
      </c>
      <c r="EO169">
        <v>0</v>
      </c>
      <c r="EP169">
        <v>0</v>
      </c>
      <c r="EQ169">
        <v>0</v>
      </c>
      <c r="ER169">
        <v>0</v>
      </c>
      <c r="ES169">
        <v>0</v>
      </c>
      <c r="ET169">
        <v>0</v>
      </c>
      <c r="EU169">
        <v>0</v>
      </c>
      <c r="EV169">
        <v>0</v>
      </c>
      <c r="EW169">
        <v>0</v>
      </c>
      <c r="EX169">
        <v>0</v>
      </c>
      <c r="EY169">
        <v>0</v>
      </c>
      <c r="EZ169">
        <v>0</v>
      </c>
      <c r="FA169">
        <v>0</v>
      </c>
      <c r="FB169">
        <v>0</v>
      </c>
      <c r="FC169">
        <v>0</v>
      </c>
      <c r="FD169">
        <v>0</v>
      </c>
      <c r="FE169">
        <v>0</v>
      </c>
      <c r="FF169">
        <v>0</v>
      </c>
      <c r="FG169">
        <v>0</v>
      </c>
      <c r="FH169">
        <v>0</v>
      </c>
      <c r="FI169">
        <v>0</v>
      </c>
      <c r="FJ169">
        <v>0</v>
      </c>
      <c r="FK169">
        <v>0</v>
      </c>
      <c r="FL169">
        <v>0</v>
      </c>
      <c r="FM169">
        <v>0</v>
      </c>
      <c r="FN169">
        <v>0</v>
      </c>
      <c r="FO169">
        <v>0</v>
      </c>
      <c r="FP169">
        <v>0</v>
      </c>
      <c r="FQ169">
        <v>0</v>
      </c>
      <c r="FR169">
        <v>0</v>
      </c>
      <c r="FT169" s="44"/>
    </row>
    <row r="170" spans="1:176" x14ac:dyDescent="0.2">
      <c r="A170" t="s">
        <v>193</v>
      </c>
      <c r="B170" t="s">
        <v>202</v>
      </c>
      <c r="C170" s="70" t="s">
        <v>2</v>
      </c>
      <c r="D170">
        <v>0</v>
      </c>
      <c r="E170" s="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V170">
        <v>0</v>
      </c>
      <c r="CW170">
        <v>0</v>
      </c>
      <c r="CX170">
        <v>0</v>
      </c>
      <c r="CY170">
        <v>0</v>
      </c>
      <c r="CZ170">
        <v>0</v>
      </c>
      <c r="DA170">
        <v>0</v>
      </c>
      <c r="DB170">
        <v>0</v>
      </c>
      <c r="DC170">
        <v>0</v>
      </c>
      <c r="DD170">
        <v>0</v>
      </c>
      <c r="DE170">
        <v>0</v>
      </c>
      <c r="DF170">
        <v>0</v>
      </c>
      <c r="DG170">
        <v>0</v>
      </c>
      <c r="DH170">
        <v>0</v>
      </c>
      <c r="DI170">
        <v>0</v>
      </c>
      <c r="DJ170">
        <v>0</v>
      </c>
      <c r="DK170">
        <v>0</v>
      </c>
      <c r="DL170">
        <v>0</v>
      </c>
      <c r="DM170">
        <v>0</v>
      </c>
      <c r="DN170">
        <v>0</v>
      </c>
      <c r="DO170">
        <v>0</v>
      </c>
      <c r="DP170">
        <v>0</v>
      </c>
      <c r="DQ170">
        <v>0</v>
      </c>
      <c r="DR170">
        <v>0</v>
      </c>
      <c r="DS170">
        <v>0</v>
      </c>
      <c r="DT170">
        <v>0</v>
      </c>
      <c r="DU170">
        <v>0</v>
      </c>
      <c r="DV170">
        <v>0</v>
      </c>
      <c r="DW170">
        <v>0</v>
      </c>
      <c r="DX170">
        <v>0</v>
      </c>
      <c r="DY170">
        <v>0</v>
      </c>
      <c r="DZ170">
        <v>0</v>
      </c>
      <c r="EA170">
        <v>0</v>
      </c>
      <c r="EB170">
        <v>0</v>
      </c>
      <c r="EC170">
        <v>0</v>
      </c>
      <c r="ED170">
        <v>0</v>
      </c>
      <c r="EE170">
        <v>0</v>
      </c>
      <c r="EF170">
        <v>0</v>
      </c>
      <c r="EG170">
        <v>0</v>
      </c>
      <c r="EH170">
        <v>0</v>
      </c>
      <c r="EI170">
        <v>0</v>
      </c>
      <c r="EJ170">
        <v>0</v>
      </c>
      <c r="EK170">
        <v>0</v>
      </c>
      <c r="EL170">
        <v>0</v>
      </c>
      <c r="EM170">
        <v>0</v>
      </c>
      <c r="EN170">
        <v>0</v>
      </c>
      <c r="EO170">
        <v>0</v>
      </c>
      <c r="EP170">
        <v>0</v>
      </c>
      <c r="EQ170">
        <v>0</v>
      </c>
      <c r="ER170">
        <v>0</v>
      </c>
      <c r="ES170">
        <v>0</v>
      </c>
      <c r="ET170">
        <v>0</v>
      </c>
      <c r="EU170">
        <v>0</v>
      </c>
      <c r="EV170">
        <v>0</v>
      </c>
      <c r="EW170">
        <v>0</v>
      </c>
      <c r="EX170">
        <v>0</v>
      </c>
      <c r="EY170">
        <v>0</v>
      </c>
      <c r="EZ170">
        <v>0</v>
      </c>
      <c r="FA170">
        <v>0</v>
      </c>
      <c r="FB170">
        <v>0</v>
      </c>
      <c r="FC170">
        <v>0</v>
      </c>
      <c r="FD170">
        <v>0</v>
      </c>
      <c r="FE170">
        <v>0</v>
      </c>
      <c r="FF170">
        <v>0</v>
      </c>
      <c r="FG170">
        <v>0</v>
      </c>
      <c r="FH170">
        <v>0</v>
      </c>
      <c r="FI170">
        <v>0</v>
      </c>
      <c r="FJ170">
        <v>0</v>
      </c>
      <c r="FK170">
        <v>0</v>
      </c>
      <c r="FL170">
        <v>0</v>
      </c>
      <c r="FM170">
        <v>0</v>
      </c>
      <c r="FN170">
        <v>0</v>
      </c>
      <c r="FO170">
        <v>0</v>
      </c>
      <c r="FP170">
        <v>0</v>
      </c>
      <c r="FQ170">
        <v>0</v>
      </c>
      <c r="FR170">
        <v>0</v>
      </c>
      <c r="FT170" s="44"/>
    </row>
    <row r="171" spans="1:176" x14ac:dyDescent="0.2">
      <c r="A171" t="s">
        <v>193</v>
      </c>
      <c r="B171" t="s">
        <v>204</v>
      </c>
      <c r="C171" s="70">
        <v>41773</v>
      </c>
      <c r="D171">
        <v>0</v>
      </c>
      <c r="E171" s="70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Y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0</v>
      </c>
      <c r="CZ171">
        <v>0</v>
      </c>
      <c r="DA171">
        <v>0</v>
      </c>
      <c r="DB171">
        <v>0</v>
      </c>
      <c r="DC171">
        <v>0</v>
      </c>
      <c r="DD171">
        <v>0</v>
      </c>
      <c r="DE171">
        <v>0</v>
      </c>
      <c r="DF171">
        <v>0</v>
      </c>
      <c r="DG171">
        <v>0</v>
      </c>
      <c r="DH171">
        <v>0</v>
      </c>
      <c r="DI171">
        <v>0</v>
      </c>
      <c r="DJ171">
        <v>0</v>
      </c>
      <c r="DK171">
        <v>0</v>
      </c>
      <c r="DL171">
        <v>0</v>
      </c>
      <c r="DM171">
        <v>0</v>
      </c>
      <c r="DN171">
        <v>0</v>
      </c>
      <c r="DO171">
        <v>0</v>
      </c>
      <c r="DP171">
        <v>0</v>
      </c>
      <c r="DQ171">
        <v>0</v>
      </c>
      <c r="DR171">
        <v>0</v>
      </c>
      <c r="DS171">
        <v>0</v>
      </c>
      <c r="DT171">
        <v>0</v>
      </c>
      <c r="DU171">
        <v>0</v>
      </c>
      <c r="DV171">
        <v>0</v>
      </c>
      <c r="DW171">
        <v>0</v>
      </c>
      <c r="DX171">
        <v>0</v>
      </c>
      <c r="DY171">
        <v>0</v>
      </c>
      <c r="DZ171">
        <v>0</v>
      </c>
      <c r="EA171">
        <v>0</v>
      </c>
      <c r="EB171">
        <v>0</v>
      </c>
      <c r="EC171">
        <v>0</v>
      </c>
      <c r="ED171">
        <v>0</v>
      </c>
      <c r="EE171">
        <v>0</v>
      </c>
      <c r="EF171">
        <v>0</v>
      </c>
      <c r="EG171">
        <v>0</v>
      </c>
      <c r="EH171">
        <v>0</v>
      </c>
      <c r="EI171">
        <v>0</v>
      </c>
      <c r="EJ171">
        <v>0</v>
      </c>
      <c r="EK171">
        <v>0</v>
      </c>
      <c r="EL171">
        <v>0</v>
      </c>
      <c r="EM171">
        <v>0</v>
      </c>
      <c r="EN171">
        <v>0</v>
      </c>
      <c r="EO171">
        <v>0</v>
      </c>
      <c r="EP171">
        <v>0</v>
      </c>
      <c r="EQ171">
        <v>0</v>
      </c>
      <c r="ER171">
        <v>0</v>
      </c>
      <c r="ES171">
        <v>0</v>
      </c>
      <c r="ET171">
        <v>0</v>
      </c>
      <c r="EU171">
        <v>0</v>
      </c>
      <c r="EV171">
        <v>0</v>
      </c>
      <c r="EW171">
        <v>0</v>
      </c>
      <c r="EX171">
        <v>0</v>
      </c>
      <c r="EY171">
        <v>0</v>
      </c>
      <c r="EZ171">
        <v>0</v>
      </c>
      <c r="FA171">
        <v>0</v>
      </c>
      <c r="FB171">
        <v>0</v>
      </c>
      <c r="FC171">
        <v>0</v>
      </c>
      <c r="FD171">
        <v>0</v>
      </c>
      <c r="FE171">
        <v>0</v>
      </c>
      <c r="FF171">
        <v>0</v>
      </c>
      <c r="FG171">
        <v>0</v>
      </c>
      <c r="FH171">
        <v>0</v>
      </c>
      <c r="FI171">
        <v>0</v>
      </c>
      <c r="FJ171">
        <v>0</v>
      </c>
      <c r="FK171">
        <v>0</v>
      </c>
      <c r="FL171">
        <v>0</v>
      </c>
      <c r="FM171">
        <v>0</v>
      </c>
      <c r="FN171">
        <v>0</v>
      </c>
      <c r="FO171">
        <v>0</v>
      </c>
      <c r="FP171">
        <v>0</v>
      </c>
      <c r="FQ171">
        <v>0</v>
      </c>
      <c r="FR171">
        <v>0</v>
      </c>
      <c r="FT171" s="44"/>
    </row>
    <row r="172" spans="1:176" x14ac:dyDescent="0.2">
      <c r="A172" t="s">
        <v>193</v>
      </c>
      <c r="B172" t="s">
        <v>204</v>
      </c>
      <c r="C172" s="70">
        <v>41820</v>
      </c>
      <c r="D172">
        <v>0</v>
      </c>
      <c r="E172" s="70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  <c r="DG172">
        <v>0</v>
      </c>
      <c r="DH172">
        <v>0</v>
      </c>
      <c r="DI172">
        <v>0</v>
      </c>
      <c r="DJ172">
        <v>0</v>
      </c>
      <c r="DK172">
        <v>0</v>
      </c>
      <c r="DL172">
        <v>0</v>
      </c>
      <c r="DM172">
        <v>0</v>
      </c>
      <c r="DN172">
        <v>0</v>
      </c>
      <c r="DO172">
        <v>0</v>
      </c>
      <c r="DP172">
        <v>0</v>
      </c>
      <c r="DQ172">
        <v>0</v>
      </c>
      <c r="DR172">
        <v>0</v>
      </c>
      <c r="DS172">
        <v>0</v>
      </c>
      <c r="DT172">
        <v>0</v>
      </c>
      <c r="DU172">
        <v>0</v>
      </c>
      <c r="DV172">
        <v>0</v>
      </c>
      <c r="DW172">
        <v>0</v>
      </c>
      <c r="DX172">
        <v>0</v>
      </c>
      <c r="DY172">
        <v>0</v>
      </c>
      <c r="DZ172">
        <v>0</v>
      </c>
      <c r="EA172">
        <v>0</v>
      </c>
      <c r="EB172">
        <v>0</v>
      </c>
      <c r="EC172">
        <v>0</v>
      </c>
      <c r="ED172">
        <v>0</v>
      </c>
      <c r="EE172">
        <v>0</v>
      </c>
      <c r="EF172">
        <v>0</v>
      </c>
      <c r="EG172">
        <v>0</v>
      </c>
      <c r="EH172">
        <v>0</v>
      </c>
      <c r="EI172">
        <v>0</v>
      </c>
      <c r="EJ172">
        <v>0</v>
      </c>
      <c r="EK172">
        <v>0</v>
      </c>
      <c r="EL172">
        <v>0</v>
      </c>
      <c r="EM172">
        <v>0</v>
      </c>
      <c r="EN172">
        <v>0</v>
      </c>
      <c r="EO172">
        <v>0</v>
      </c>
      <c r="EP172">
        <v>0</v>
      </c>
      <c r="EQ172">
        <v>0</v>
      </c>
      <c r="ER172">
        <v>0</v>
      </c>
      <c r="ES172">
        <v>0</v>
      </c>
      <c r="ET172">
        <v>0</v>
      </c>
      <c r="EU172">
        <v>0</v>
      </c>
      <c r="EV172">
        <v>0</v>
      </c>
      <c r="EW172">
        <v>0</v>
      </c>
      <c r="EX172">
        <v>0</v>
      </c>
      <c r="EY172">
        <v>0</v>
      </c>
      <c r="EZ172">
        <v>0</v>
      </c>
      <c r="FA172">
        <v>0</v>
      </c>
      <c r="FB172">
        <v>0</v>
      </c>
      <c r="FC172">
        <v>0</v>
      </c>
      <c r="FD172">
        <v>0</v>
      </c>
      <c r="FE172">
        <v>0</v>
      </c>
      <c r="FF172">
        <v>0</v>
      </c>
      <c r="FG172">
        <v>0</v>
      </c>
      <c r="FH172">
        <v>0</v>
      </c>
      <c r="FI172">
        <v>0</v>
      </c>
      <c r="FJ172">
        <v>0</v>
      </c>
      <c r="FK172">
        <v>0</v>
      </c>
      <c r="FL172">
        <v>0</v>
      </c>
      <c r="FM172">
        <v>0</v>
      </c>
      <c r="FN172">
        <v>0</v>
      </c>
      <c r="FO172">
        <v>0</v>
      </c>
      <c r="FP172">
        <v>0</v>
      </c>
      <c r="FQ172">
        <v>0</v>
      </c>
      <c r="FR172">
        <v>0</v>
      </c>
      <c r="FT172" s="44"/>
    </row>
    <row r="173" spans="1:176" x14ac:dyDescent="0.2">
      <c r="A173" t="s">
        <v>193</v>
      </c>
      <c r="B173" t="s">
        <v>204</v>
      </c>
      <c r="C173" s="70">
        <v>41827</v>
      </c>
      <c r="D173">
        <v>0</v>
      </c>
      <c r="E173" s="70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0</v>
      </c>
      <c r="BY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0</v>
      </c>
      <c r="DA173">
        <v>0</v>
      </c>
      <c r="DB173">
        <v>0</v>
      </c>
      <c r="DC173">
        <v>0</v>
      </c>
      <c r="DD173">
        <v>0</v>
      </c>
      <c r="DE173">
        <v>0</v>
      </c>
      <c r="DF173">
        <v>0</v>
      </c>
      <c r="DG173">
        <v>0</v>
      </c>
      <c r="DH173">
        <v>0</v>
      </c>
      <c r="DI173">
        <v>0</v>
      </c>
      <c r="DJ173">
        <v>0</v>
      </c>
      <c r="DK173">
        <v>0</v>
      </c>
      <c r="DL173">
        <v>0</v>
      </c>
      <c r="DM173">
        <v>0</v>
      </c>
      <c r="DN173">
        <v>0</v>
      </c>
      <c r="DO173">
        <v>0</v>
      </c>
      <c r="DP173">
        <v>0</v>
      </c>
      <c r="DQ173">
        <v>0</v>
      </c>
      <c r="DR173">
        <v>0</v>
      </c>
      <c r="DS173">
        <v>0</v>
      </c>
      <c r="DT173">
        <v>0</v>
      </c>
      <c r="DU173">
        <v>0</v>
      </c>
      <c r="DV173">
        <v>0</v>
      </c>
      <c r="DW173">
        <v>0</v>
      </c>
      <c r="DX173">
        <v>0</v>
      </c>
      <c r="DY173">
        <v>0</v>
      </c>
      <c r="DZ173">
        <v>0</v>
      </c>
      <c r="EA173">
        <v>0</v>
      </c>
      <c r="EB173">
        <v>0</v>
      </c>
      <c r="EC173">
        <v>0</v>
      </c>
      <c r="ED173">
        <v>0</v>
      </c>
      <c r="EE173">
        <v>0</v>
      </c>
      <c r="EF173">
        <v>0</v>
      </c>
      <c r="EG173">
        <v>0</v>
      </c>
      <c r="EH173">
        <v>0</v>
      </c>
      <c r="EI173">
        <v>0</v>
      </c>
      <c r="EJ173">
        <v>0</v>
      </c>
      <c r="EK173">
        <v>0</v>
      </c>
      <c r="EL173">
        <v>0</v>
      </c>
      <c r="EM173">
        <v>0</v>
      </c>
      <c r="EN173">
        <v>0</v>
      </c>
      <c r="EO173">
        <v>0</v>
      </c>
      <c r="EP173">
        <v>0</v>
      </c>
      <c r="EQ173">
        <v>0</v>
      </c>
      <c r="ER173">
        <v>0</v>
      </c>
      <c r="ES173">
        <v>0</v>
      </c>
      <c r="ET173">
        <v>0</v>
      </c>
      <c r="EU173">
        <v>0</v>
      </c>
      <c r="EV173">
        <v>0</v>
      </c>
      <c r="EW173">
        <v>0</v>
      </c>
      <c r="EX173">
        <v>0</v>
      </c>
      <c r="EY173">
        <v>0</v>
      </c>
      <c r="EZ173">
        <v>0</v>
      </c>
      <c r="FA173">
        <v>0</v>
      </c>
      <c r="FB173">
        <v>0</v>
      </c>
      <c r="FC173">
        <v>0</v>
      </c>
      <c r="FD173">
        <v>0</v>
      </c>
      <c r="FE173">
        <v>0</v>
      </c>
      <c r="FF173">
        <v>0</v>
      </c>
      <c r="FG173">
        <v>0</v>
      </c>
      <c r="FH173">
        <v>0</v>
      </c>
      <c r="FI173">
        <v>0</v>
      </c>
      <c r="FJ173">
        <v>0</v>
      </c>
      <c r="FK173">
        <v>0</v>
      </c>
      <c r="FL173">
        <v>0</v>
      </c>
      <c r="FM173">
        <v>0</v>
      </c>
      <c r="FN173">
        <v>0</v>
      </c>
      <c r="FO173">
        <v>0</v>
      </c>
      <c r="FP173">
        <v>0</v>
      </c>
      <c r="FQ173">
        <v>0</v>
      </c>
      <c r="FR173">
        <v>0</v>
      </c>
      <c r="FT173" s="44"/>
    </row>
    <row r="174" spans="1:176" x14ac:dyDescent="0.2">
      <c r="A174" t="s">
        <v>193</v>
      </c>
      <c r="B174" t="s">
        <v>204</v>
      </c>
      <c r="C174" s="70">
        <v>41834</v>
      </c>
      <c r="D174">
        <v>0</v>
      </c>
      <c r="E174" s="70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>
        <v>0</v>
      </c>
      <c r="CO174">
        <v>0</v>
      </c>
      <c r="CP174">
        <v>0</v>
      </c>
      <c r="CQ174">
        <v>0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0</v>
      </c>
      <c r="CX174">
        <v>0</v>
      </c>
      <c r="CY174">
        <v>0</v>
      </c>
      <c r="CZ174">
        <v>0</v>
      </c>
      <c r="DA174">
        <v>0</v>
      </c>
      <c r="DB174">
        <v>0</v>
      </c>
      <c r="DC174">
        <v>0</v>
      </c>
      <c r="DD174">
        <v>0</v>
      </c>
      <c r="DE174">
        <v>0</v>
      </c>
      <c r="DF174">
        <v>0</v>
      </c>
      <c r="DG174">
        <v>0</v>
      </c>
      <c r="DH174">
        <v>0</v>
      </c>
      <c r="DI174">
        <v>0</v>
      </c>
      <c r="DJ174">
        <v>0</v>
      </c>
      <c r="DK174">
        <v>0</v>
      </c>
      <c r="DL174">
        <v>0</v>
      </c>
      <c r="DM174">
        <v>0</v>
      </c>
      <c r="DN174">
        <v>0</v>
      </c>
      <c r="DO174">
        <v>0</v>
      </c>
      <c r="DP174">
        <v>0</v>
      </c>
      <c r="DQ174">
        <v>0</v>
      </c>
      <c r="DR174">
        <v>0</v>
      </c>
      <c r="DS174">
        <v>0</v>
      </c>
      <c r="DT174">
        <v>0</v>
      </c>
      <c r="DU174">
        <v>0</v>
      </c>
      <c r="DV174">
        <v>0</v>
      </c>
      <c r="DW174">
        <v>0</v>
      </c>
      <c r="DX174">
        <v>0</v>
      </c>
      <c r="DY174">
        <v>0</v>
      </c>
      <c r="DZ174">
        <v>0</v>
      </c>
      <c r="EA174">
        <v>0</v>
      </c>
      <c r="EB174">
        <v>0</v>
      </c>
      <c r="EC174">
        <v>0</v>
      </c>
      <c r="ED174">
        <v>0</v>
      </c>
      <c r="EE174">
        <v>0</v>
      </c>
      <c r="EF174">
        <v>0</v>
      </c>
      <c r="EG174">
        <v>0</v>
      </c>
      <c r="EH174">
        <v>0</v>
      </c>
      <c r="EI174">
        <v>0</v>
      </c>
      <c r="EJ174">
        <v>0</v>
      </c>
      <c r="EK174">
        <v>0</v>
      </c>
      <c r="EL174">
        <v>0</v>
      </c>
      <c r="EM174">
        <v>0</v>
      </c>
      <c r="EN174">
        <v>0</v>
      </c>
      <c r="EO174">
        <v>0</v>
      </c>
      <c r="EP174">
        <v>0</v>
      </c>
      <c r="EQ174">
        <v>0</v>
      </c>
      <c r="ER174">
        <v>0</v>
      </c>
      <c r="ES174">
        <v>0</v>
      </c>
      <c r="ET174">
        <v>0</v>
      </c>
      <c r="EU174">
        <v>0</v>
      </c>
      <c r="EV174">
        <v>0</v>
      </c>
      <c r="EW174">
        <v>0</v>
      </c>
      <c r="EX174">
        <v>0</v>
      </c>
      <c r="EY174">
        <v>0</v>
      </c>
      <c r="EZ174">
        <v>0</v>
      </c>
      <c r="FA174">
        <v>0</v>
      </c>
      <c r="FB174">
        <v>0</v>
      </c>
      <c r="FC174">
        <v>0</v>
      </c>
      <c r="FD174">
        <v>0</v>
      </c>
      <c r="FE174">
        <v>0</v>
      </c>
      <c r="FF174">
        <v>0</v>
      </c>
      <c r="FG174">
        <v>0</v>
      </c>
      <c r="FH174">
        <v>0</v>
      </c>
      <c r="FI174">
        <v>0</v>
      </c>
      <c r="FJ174">
        <v>0</v>
      </c>
      <c r="FK174">
        <v>0</v>
      </c>
      <c r="FL174">
        <v>0</v>
      </c>
      <c r="FM174">
        <v>0</v>
      </c>
      <c r="FN174">
        <v>0</v>
      </c>
      <c r="FO174">
        <v>0</v>
      </c>
      <c r="FP174">
        <v>0</v>
      </c>
      <c r="FQ174">
        <v>0</v>
      </c>
      <c r="FR174">
        <v>0</v>
      </c>
      <c r="FT174" s="44"/>
    </row>
    <row r="175" spans="1:176" x14ac:dyDescent="0.2">
      <c r="A175" t="s">
        <v>193</v>
      </c>
      <c r="B175" t="s">
        <v>204</v>
      </c>
      <c r="C175" s="70">
        <v>41848</v>
      </c>
      <c r="D175">
        <v>0</v>
      </c>
      <c r="E175" s="70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0</v>
      </c>
      <c r="CZ175">
        <v>0</v>
      </c>
      <c r="DA175">
        <v>0</v>
      </c>
      <c r="DB175">
        <v>0</v>
      </c>
      <c r="DC175">
        <v>0</v>
      </c>
      <c r="DD175">
        <v>0</v>
      </c>
      <c r="DE175">
        <v>0</v>
      </c>
      <c r="DF175">
        <v>0</v>
      </c>
      <c r="DG175">
        <v>0</v>
      </c>
      <c r="DH175">
        <v>0</v>
      </c>
      <c r="DI175">
        <v>0</v>
      </c>
      <c r="DJ175">
        <v>0</v>
      </c>
      <c r="DK175">
        <v>0</v>
      </c>
      <c r="DL175">
        <v>0</v>
      </c>
      <c r="DM175">
        <v>0</v>
      </c>
      <c r="DN175">
        <v>0</v>
      </c>
      <c r="DO175">
        <v>0</v>
      </c>
      <c r="DP175">
        <v>0</v>
      </c>
      <c r="DQ175">
        <v>0</v>
      </c>
      <c r="DR175">
        <v>0</v>
      </c>
      <c r="DS175">
        <v>0</v>
      </c>
      <c r="DT175">
        <v>0</v>
      </c>
      <c r="DU175">
        <v>0</v>
      </c>
      <c r="DV175">
        <v>0</v>
      </c>
      <c r="DW175">
        <v>0</v>
      </c>
      <c r="DX175">
        <v>0</v>
      </c>
      <c r="DY175">
        <v>0</v>
      </c>
      <c r="DZ175">
        <v>0</v>
      </c>
      <c r="EA175">
        <v>0</v>
      </c>
      <c r="EB175">
        <v>0</v>
      </c>
      <c r="EC175">
        <v>0</v>
      </c>
      <c r="ED175">
        <v>0</v>
      </c>
      <c r="EE175">
        <v>0</v>
      </c>
      <c r="EF175">
        <v>0</v>
      </c>
      <c r="EG175">
        <v>0</v>
      </c>
      <c r="EH175">
        <v>0</v>
      </c>
      <c r="EI175">
        <v>0</v>
      </c>
      <c r="EJ175">
        <v>0</v>
      </c>
      <c r="EK175">
        <v>0</v>
      </c>
      <c r="EL175">
        <v>0</v>
      </c>
      <c r="EM175">
        <v>0</v>
      </c>
      <c r="EN175">
        <v>0</v>
      </c>
      <c r="EO175">
        <v>0</v>
      </c>
      <c r="EP175">
        <v>0</v>
      </c>
      <c r="EQ175">
        <v>0</v>
      </c>
      <c r="ER175">
        <v>0</v>
      </c>
      <c r="ES175">
        <v>0</v>
      </c>
      <c r="ET175">
        <v>0</v>
      </c>
      <c r="EU175">
        <v>0</v>
      </c>
      <c r="EV175">
        <v>0</v>
      </c>
      <c r="EW175">
        <v>0</v>
      </c>
      <c r="EX175">
        <v>0</v>
      </c>
      <c r="EY175">
        <v>0</v>
      </c>
      <c r="EZ175">
        <v>0</v>
      </c>
      <c r="FA175">
        <v>0</v>
      </c>
      <c r="FB175">
        <v>0</v>
      </c>
      <c r="FC175">
        <v>0</v>
      </c>
      <c r="FD175">
        <v>0</v>
      </c>
      <c r="FE175">
        <v>0</v>
      </c>
      <c r="FF175">
        <v>0</v>
      </c>
      <c r="FG175">
        <v>0</v>
      </c>
      <c r="FH175">
        <v>0</v>
      </c>
      <c r="FI175">
        <v>0</v>
      </c>
      <c r="FJ175">
        <v>0</v>
      </c>
      <c r="FK175">
        <v>0</v>
      </c>
      <c r="FL175">
        <v>0</v>
      </c>
      <c r="FM175">
        <v>0</v>
      </c>
      <c r="FN175">
        <v>0</v>
      </c>
      <c r="FO175">
        <v>0</v>
      </c>
      <c r="FP175">
        <v>0</v>
      </c>
      <c r="FQ175">
        <v>0</v>
      </c>
      <c r="FR175">
        <v>0</v>
      </c>
      <c r="FT175" s="44"/>
    </row>
    <row r="176" spans="1:176" x14ac:dyDescent="0.2">
      <c r="A176" t="s">
        <v>193</v>
      </c>
      <c r="B176" t="s">
        <v>204</v>
      </c>
      <c r="C176" s="70">
        <v>41849</v>
      </c>
      <c r="D176">
        <v>0</v>
      </c>
      <c r="E176" s="70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Y176">
        <v>0</v>
      </c>
      <c r="BZ176">
        <v>0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0</v>
      </c>
      <c r="CX176">
        <v>0</v>
      </c>
      <c r="CY176">
        <v>0</v>
      </c>
      <c r="CZ176">
        <v>0</v>
      </c>
      <c r="DA176">
        <v>0</v>
      </c>
      <c r="DB176">
        <v>0</v>
      </c>
      <c r="DC176">
        <v>0</v>
      </c>
      <c r="DD176">
        <v>0</v>
      </c>
      <c r="DE176">
        <v>0</v>
      </c>
      <c r="DF176">
        <v>0</v>
      </c>
      <c r="DG176">
        <v>0</v>
      </c>
      <c r="DH176">
        <v>0</v>
      </c>
      <c r="DI176">
        <v>0</v>
      </c>
      <c r="DJ176">
        <v>0</v>
      </c>
      <c r="DK176">
        <v>0</v>
      </c>
      <c r="DL176">
        <v>0</v>
      </c>
      <c r="DM176">
        <v>0</v>
      </c>
      <c r="DN176">
        <v>0</v>
      </c>
      <c r="DO176">
        <v>0</v>
      </c>
      <c r="DP176">
        <v>0</v>
      </c>
      <c r="DQ176">
        <v>0</v>
      </c>
      <c r="DR176">
        <v>0</v>
      </c>
      <c r="DS176">
        <v>0</v>
      </c>
      <c r="DT176">
        <v>0</v>
      </c>
      <c r="DU176">
        <v>0</v>
      </c>
      <c r="DV176">
        <v>0</v>
      </c>
      <c r="DW176">
        <v>0</v>
      </c>
      <c r="DX176">
        <v>0</v>
      </c>
      <c r="DY176">
        <v>0</v>
      </c>
      <c r="DZ176">
        <v>0</v>
      </c>
      <c r="EA176">
        <v>0</v>
      </c>
      <c r="EB176">
        <v>0</v>
      </c>
      <c r="EC176">
        <v>0</v>
      </c>
      <c r="ED176">
        <v>0</v>
      </c>
      <c r="EE176">
        <v>0</v>
      </c>
      <c r="EF176">
        <v>0</v>
      </c>
      <c r="EG176">
        <v>0</v>
      </c>
      <c r="EH176">
        <v>0</v>
      </c>
      <c r="EI176">
        <v>0</v>
      </c>
      <c r="EJ176">
        <v>0</v>
      </c>
      <c r="EK176">
        <v>0</v>
      </c>
      <c r="EL176">
        <v>0</v>
      </c>
      <c r="EM176">
        <v>0</v>
      </c>
      <c r="EN176">
        <v>0</v>
      </c>
      <c r="EO176">
        <v>0</v>
      </c>
      <c r="EP176">
        <v>0</v>
      </c>
      <c r="EQ176">
        <v>0</v>
      </c>
      <c r="ER176">
        <v>0</v>
      </c>
      <c r="ES176">
        <v>0</v>
      </c>
      <c r="ET176">
        <v>0</v>
      </c>
      <c r="EU176">
        <v>0</v>
      </c>
      <c r="EV176">
        <v>0</v>
      </c>
      <c r="EW176">
        <v>0</v>
      </c>
      <c r="EX176">
        <v>0</v>
      </c>
      <c r="EY176">
        <v>0</v>
      </c>
      <c r="EZ176">
        <v>0</v>
      </c>
      <c r="FA176">
        <v>0</v>
      </c>
      <c r="FB176">
        <v>0</v>
      </c>
      <c r="FC176">
        <v>0</v>
      </c>
      <c r="FD176">
        <v>0</v>
      </c>
      <c r="FE176">
        <v>0</v>
      </c>
      <c r="FF176">
        <v>0</v>
      </c>
      <c r="FG176">
        <v>0</v>
      </c>
      <c r="FH176">
        <v>0</v>
      </c>
      <c r="FI176">
        <v>0</v>
      </c>
      <c r="FJ176">
        <v>0</v>
      </c>
      <c r="FK176">
        <v>0</v>
      </c>
      <c r="FL176">
        <v>0</v>
      </c>
      <c r="FM176">
        <v>0</v>
      </c>
      <c r="FN176">
        <v>0</v>
      </c>
      <c r="FO176">
        <v>0</v>
      </c>
      <c r="FP176">
        <v>0</v>
      </c>
      <c r="FQ176">
        <v>0</v>
      </c>
      <c r="FR176">
        <v>0</v>
      </c>
      <c r="FT176" s="44"/>
    </row>
    <row r="177" spans="1:176" x14ac:dyDescent="0.2">
      <c r="A177" t="s">
        <v>193</v>
      </c>
      <c r="B177" t="s">
        <v>204</v>
      </c>
      <c r="C177" s="70">
        <v>41850</v>
      </c>
      <c r="D177">
        <v>0</v>
      </c>
      <c r="E177" s="70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0</v>
      </c>
      <c r="DC177">
        <v>0</v>
      </c>
      <c r="DD177">
        <v>0</v>
      </c>
      <c r="DE177">
        <v>0</v>
      </c>
      <c r="DF177">
        <v>0</v>
      </c>
      <c r="DG177">
        <v>0</v>
      </c>
      <c r="DH177">
        <v>0</v>
      </c>
      <c r="DI177">
        <v>0</v>
      </c>
      <c r="DJ177">
        <v>0</v>
      </c>
      <c r="DK177">
        <v>0</v>
      </c>
      <c r="DL177">
        <v>0</v>
      </c>
      <c r="DM177">
        <v>0</v>
      </c>
      <c r="DN177">
        <v>0</v>
      </c>
      <c r="DO177">
        <v>0</v>
      </c>
      <c r="DP177">
        <v>0</v>
      </c>
      <c r="DQ177">
        <v>0</v>
      </c>
      <c r="DR177">
        <v>0</v>
      </c>
      <c r="DS177">
        <v>0</v>
      </c>
      <c r="DT177">
        <v>0</v>
      </c>
      <c r="DU177">
        <v>0</v>
      </c>
      <c r="DV177">
        <v>0</v>
      </c>
      <c r="DW177">
        <v>0</v>
      </c>
      <c r="DX177">
        <v>0</v>
      </c>
      <c r="DY177">
        <v>0</v>
      </c>
      <c r="DZ177">
        <v>0</v>
      </c>
      <c r="EA177">
        <v>0</v>
      </c>
      <c r="EB177">
        <v>0</v>
      </c>
      <c r="EC177">
        <v>0</v>
      </c>
      <c r="ED177">
        <v>0</v>
      </c>
      <c r="EE177">
        <v>0</v>
      </c>
      <c r="EF177">
        <v>0</v>
      </c>
      <c r="EG177">
        <v>0</v>
      </c>
      <c r="EH177">
        <v>0</v>
      </c>
      <c r="EI177">
        <v>0</v>
      </c>
      <c r="EJ177">
        <v>0</v>
      </c>
      <c r="EK177">
        <v>0</v>
      </c>
      <c r="EL177">
        <v>0</v>
      </c>
      <c r="EM177">
        <v>0</v>
      </c>
      <c r="EN177">
        <v>0</v>
      </c>
      <c r="EO177">
        <v>0</v>
      </c>
      <c r="EP177">
        <v>0</v>
      </c>
      <c r="EQ177">
        <v>0</v>
      </c>
      <c r="ER177">
        <v>0</v>
      </c>
      <c r="ES177">
        <v>0</v>
      </c>
      <c r="ET177">
        <v>0</v>
      </c>
      <c r="EU177">
        <v>0</v>
      </c>
      <c r="EV177">
        <v>0</v>
      </c>
      <c r="EW177">
        <v>0</v>
      </c>
      <c r="EX177">
        <v>0</v>
      </c>
      <c r="EY177">
        <v>0</v>
      </c>
      <c r="EZ177">
        <v>0</v>
      </c>
      <c r="FA177">
        <v>0</v>
      </c>
      <c r="FB177">
        <v>0</v>
      </c>
      <c r="FC177">
        <v>0</v>
      </c>
      <c r="FD177">
        <v>0</v>
      </c>
      <c r="FE177">
        <v>0</v>
      </c>
      <c r="FF177">
        <v>0</v>
      </c>
      <c r="FG177">
        <v>0</v>
      </c>
      <c r="FH177">
        <v>0</v>
      </c>
      <c r="FI177">
        <v>0</v>
      </c>
      <c r="FJ177">
        <v>0</v>
      </c>
      <c r="FK177">
        <v>0</v>
      </c>
      <c r="FL177">
        <v>0</v>
      </c>
      <c r="FM177">
        <v>0</v>
      </c>
      <c r="FN177">
        <v>0</v>
      </c>
      <c r="FO177">
        <v>0</v>
      </c>
      <c r="FP177">
        <v>0</v>
      </c>
      <c r="FQ177">
        <v>0</v>
      </c>
      <c r="FR177">
        <v>0</v>
      </c>
      <c r="FT177" s="44"/>
    </row>
    <row r="178" spans="1:176" x14ac:dyDescent="0.2">
      <c r="A178" t="s">
        <v>193</v>
      </c>
      <c r="B178" t="s">
        <v>204</v>
      </c>
      <c r="C178" s="70">
        <v>41851</v>
      </c>
      <c r="D178">
        <v>0</v>
      </c>
      <c r="E178" s="70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>
        <v>0</v>
      </c>
      <c r="CO178">
        <v>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0</v>
      </c>
      <c r="DG178">
        <v>0</v>
      </c>
      <c r="DH178">
        <v>0</v>
      </c>
      <c r="DI178">
        <v>0</v>
      </c>
      <c r="DJ178">
        <v>0</v>
      </c>
      <c r="DK178">
        <v>0</v>
      </c>
      <c r="DL178">
        <v>0</v>
      </c>
      <c r="DM178">
        <v>0</v>
      </c>
      <c r="DN178">
        <v>0</v>
      </c>
      <c r="DO178">
        <v>0</v>
      </c>
      <c r="DP178">
        <v>0</v>
      </c>
      <c r="DQ178">
        <v>0</v>
      </c>
      <c r="DR178">
        <v>0</v>
      </c>
      <c r="DS178">
        <v>0</v>
      </c>
      <c r="DT178">
        <v>0</v>
      </c>
      <c r="DU178">
        <v>0</v>
      </c>
      <c r="DV178">
        <v>0</v>
      </c>
      <c r="DW178">
        <v>0</v>
      </c>
      <c r="DX178">
        <v>0</v>
      </c>
      <c r="DY178">
        <v>0</v>
      </c>
      <c r="DZ178">
        <v>0</v>
      </c>
      <c r="EA178">
        <v>0</v>
      </c>
      <c r="EB178">
        <v>0</v>
      </c>
      <c r="EC178">
        <v>0</v>
      </c>
      <c r="ED178">
        <v>0</v>
      </c>
      <c r="EE178">
        <v>0</v>
      </c>
      <c r="EF178">
        <v>0</v>
      </c>
      <c r="EG178">
        <v>0</v>
      </c>
      <c r="EH178">
        <v>0</v>
      </c>
      <c r="EI178">
        <v>0</v>
      </c>
      <c r="EJ178">
        <v>0</v>
      </c>
      <c r="EK178">
        <v>0</v>
      </c>
      <c r="EL178">
        <v>0</v>
      </c>
      <c r="EM178">
        <v>0</v>
      </c>
      <c r="EN178">
        <v>0</v>
      </c>
      <c r="EO178">
        <v>0</v>
      </c>
      <c r="EP178">
        <v>0</v>
      </c>
      <c r="EQ178">
        <v>0</v>
      </c>
      <c r="ER178">
        <v>0</v>
      </c>
      <c r="ES178">
        <v>0</v>
      </c>
      <c r="ET178">
        <v>0</v>
      </c>
      <c r="EU178">
        <v>0</v>
      </c>
      <c r="EV178">
        <v>0</v>
      </c>
      <c r="EW178">
        <v>0</v>
      </c>
      <c r="EX178">
        <v>0</v>
      </c>
      <c r="EY178">
        <v>0</v>
      </c>
      <c r="EZ178">
        <v>0</v>
      </c>
      <c r="FA178">
        <v>0</v>
      </c>
      <c r="FB178">
        <v>0</v>
      </c>
      <c r="FC178">
        <v>0</v>
      </c>
      <c r="FD178">
        <v>0</v>
      </c>
      <c r="FE178">
        <v>0</v>
      </c>
      <c r="FF178">
        <v>0</v>
      </c>
      <c r="FG178">
        <v>0</v>
      </c>
      <c r="FH178">
        <v>0</v>
      </c>
      <c r="FI178">
        <v>0</v>
      </c>
      <c r="FJ178">
        <v>0</v>
      </c>
      <c r="FK178">
        <v>0</v>
      </c>
      <c r="FL178">
        <v>0</v>
      </c>
      <c r="FM178">
        <v>0</v>
      </c>
      <c r="FN178">
        <v>0</v>
      </c>
      <c r="FO178">
        <v>0</v>
      </c>
      <c r="FP178">
        <v>0</v>
      </c>
      <c r="FQ178">
        <v>0</v>
      </c>
      <c r="FR178">
        <v>0</v>
      </c>
      <c r="FT178" s="44"/>
    </row>
    <row r="179" spans="1:176" x14ac:dyDescent="0.2">
      <c r="A179" t="s">
        <v>193</v>
      </c>
      <c r="B179" t="s">
        <v>204</v>
      </c>
      <c r="C179" s="70">
        <v>41852</v>
      </c>
      <c r="D179">
        <v>0</v>
      </c>
      <c r="E179" s="70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0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0</v>
      </c>
      <c r="DB179">
        <v>0</v>
      </c>
      <c r="DC179">
        <v>0</v>
      </c>
      <c r="DD179">
        <v>0</v>
      </c>
      <c r="DE179">
        <v>0</v>
      </c>
      <c r="DF179">
        <v>0</v>
      </c>
      <c r="DG179">
        <v>0</v>
      </c>
      <c r="DH179">
        <v>0</v>
      </c>
      <c r="DI179">
        <v>0</v>
      </c>
      <c r="DJ179">
        <v>0</v>
      </c>
      <c r="DK179">
        <v>0</v>
      </c>
      <c r="DL179">
        <v>0</v>
      </c>
      <c r="DM179">
        <v>0</v>
      </c>
      <c r="DN179">
        <v>0</v>
      </c>
      <c r="DO179">
        <v>0</v>
      </c>
      <c r="DP179">
        <v>0</v>
      </c>
      <c r="DQ179">
        <v>0</v>
      </c>
      <c r="DR179">
        <v>0</v>
      </c>
      <c r="DS179">
        <v>0</v>
      </c>
      <c r="DT179">
        <v>0</v>
      </c>
      <c r="DU179">
        <v>0</v>
      </c>
      <c r="DV179">
        <v>0</v>
      </c>
      <c r="DW179">
        <v>0</v>
      </c>
      <c r="DX179">
        <v>0</v>
      </c>
      <c r="DY179">
        <v>0</v>
      </c>
      <c r="DZ179">
        <v>0</v>
      </c>
      <c r="EA179">
        <v>0</v>
      </c>
      <c r="EB179">
        <v>0</v>
      </c>
      <c r="EC179">
        <v>0</v>
      </c>
      <c r="ED179">
        <v>0</v>
      </c>
      <c r="EE179">
        <v>0</v>
      </c>
      <c r="EF179">
        <v>0</v>
      </c>
      <c r="EG179">
        <v>0</v>
      </c>
      <c r="EH179">
        <v>0</v>
      </c>
      <c r="EI179">
        <v>0</v>
      </c>
      <c r="EJ179">
        <v>0</v>
      </c>
      <c r="EK179">
        <v>0</v>
      </c>
      <c r="EL179">
        <v>0</v>
      </c>
      <c r="EM179">
        <v>0</v>
      </c>
      <c r="EN179">
        <v>0</v>
      </c>
      <c r="EO179">
        <v>0</v>
      </c>
      <c r="EP179">
        <v>0</v>
      </c>
      <c r="EQ179">
        <v>0</v>
      </c>
      <c r="ER179">
        <v>0</v>
      </c>
      <c r="ES179">
        <v>0</v>
      </c>
      <c r="ET179">
        <v>0</v>
      </c>
      <c r="EU179">
        <v>0</v>
      </c>
      <c r="EV179">
        <v>0</v>
      </c>
      <c r="EW179">
        <v>0</v>
      </c>
      <c r="EX179">
        <v>0</v>
      </c>
      <c r="EY179">
        <v>0</v>
      </c>
      <c r="EZ179">
        <v>0</v>
      </c>
      <c r="FA179">
        <v>0</v>
      </c>
      <c r="FB179">
        <v>0</v>
      </c>
      <c r="FC179">
        <v>0</v>
      </c>
      <c r="FD179">
        <v>0</v>
      </c>
      <c r="FE179">
        <v>0</v>
      </c>
      <c r="FF179">
        <v>0</v>
      </c>
      <c r="FG179">
        <v>0</v>
      </c>
      <c r="FH179">
        <v>0</v>
      </c>
      <c r="FI179">
        <v>0</v>
      </c>
      <c r="FJ179">
        <v>0</v>
      </c>
      <c r="FK179">
        <v>0</v>
      </c>
      <c r="FL179">
        <v>0</v>
      </c>
      <c r="FM179">
        <v>0</v>
      </c>
      <c r="FN179">
        <v>0</v>
      </c>
      <c r="FO179">
        <v>0</v>
      </c>
      <c r="FP179">
        <v>0</v>
      </c>
      <c r="FQ179">
        <v>0</v>
      </c>
      <c r="FR179">
        <v>0</v>
      </c>
      <c r="FT179" s="44"/>
    </row>
    <row r="180" spans="1:176" x14ac:dyDescent="0.2">
      <c r="A180" t="s">
        <v>193</v>
      </c>
      <c r="B180" t="s">
        <v>204</v>
      </c>
      <c r="C180" s="70">
        <v>41894</v>
      </c>
      <c r="D180">
        <v>0</v>
      </c>
      <c r="E180" s="7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>
        <v>0</v>
      </c>
      <c r="CY180">
        <v>0</v>
      </c>
      <c r="CZ180">
        <v>0</v>
      </c>
      <c r="DA180">
        <v>0</v>
      </c>
      <c r="DB180">
        <v>0</v>
      </c>
      <c r="DC180">
        <v>0</v>
      </c>
      <c r="DD180">
        <v>0</v>
      </c>
      <c r="DE180">
        <v>0</v>
      </c>
      <c r="DF180">
        <v>0</v>
      </c>
      <c r="DG180">
        <v>0</v>
      </c>
      <c r="DH180">
        <v>0</v>
      </c>
      <c r="DI180">
        <v>0</v>
      </c>
      <c r="DJ180">
        <v>0</v>
      </c>
      <c r="DK180">
        <v>0</v>
      </c>
      <c r="DL180">
        <v>0</v>
      </c>
      <c r="DM180">
        <v>0</v>
      </c>
      <c r="DN180">
        <v>0</v>
      </c>
      <c r="DO180">
        <v>0</v>
      </c>
      <c r="DP180">
        <v>0</v>
      </c>
      <c r="DQ180">
        <v>0</v>
      </c>
      <c r="DR180">
        <v>0</v>
      </c>
      <c r="DS180">
        <v>0</v>
      </c>
      <c r="DT180">
        <v>0</v>
      </c>
      <c r="DU180">
        <v>0</v>
      </c>
      <c r="DV180">
        <v>0</v>
      </c>
      <c r="DW180">
        <v>0</v>
      </c>
      <c r="DX180">
        <v>0</v>
      </c>
      <c r="DY180">
        <v>0</v>
      </c>
      <c r="DZ180">
        <v>0</v>
      </c>
      <c r="EA180">
        <v>0</v>
      </c>
      <c r="EB180">
        <v>0</v>
      </c>
      <c r="EC180">
        <v>0</v>
      </c>
      <c r="ED180">
        <v>0</v>
      </c>
      <c r="EE180">
        <v>0</v>
      </c>
      <c r="EF180">
        <v>0</v>
      </c>
      <c r="EG180">
        <v>0</v>
      </c>
      <c r="EH180">
        <v>0</v>
      </c>
      <c r="EI180">
        <v>0</v>
      </c>
      <c r="EJ180">
        <v>0</v>
      </c>
      <c r="EK180">
        <v>0</v>
      </c>
      <c r="EL180">
        <v>0</v>
      </c>
      <c r="EM180">
        <v>0</v>
      </c>
      <c r="EN180">
        <v>0</v>
      </c>
      <c r="EO180">
        <v>0</v>
      </c>
      <c r="EP180">
        <v>0</v>
      </c>
      <c r="EQ180">
        <v>0</v>
      </c>
      <c r="ER180">
        <v>0</v>
      </c>
      <c r="ES180">
        <v>0</v>
      </c>
      <c r="ET180">
        <v>0</v>
      </c>
      <c r="EU180">
        <v>0</v>
      </c>
      <c r="EV180">
        <v>0</v>
      </c>
      <c r="EW180">
        <v>0</v>
      </c>
      <c r="EX180">
        <v>0</v>
      </c>
      <c r="EY180">
        <v>0</v>
      </c>
      <c r="EZ180">
        <v>0</v>
      </c>
      <c r="FA180">
        <v>0</v>
      </c>
      <c r="FB180">
        <v>0</v>
      </c>
      <c r="FC180">
        <v>0</v>
      </c>
      <c r="FD180">
        <v>0</v>
      </c>
      <c r="FE180">
        <v>0</v>
      </c>
      <c r="FF180">
        <v>0</v>
      </c>
      <c r="FG180">
        <v>0</v>
      </c>
      <c r="FH180">
        <v>0</v>
      </c>
      <c r="FI180">
        <v>0</v>
      </c>
      <c r="FJ180">
        <v>0</v>
      </c>
      <c r="FK180">
        <v>0</v>
      </c>
      <c r="FL180">
        <v>0</v>
      </c>
      <c r="FM180">
        <v>0</v>
      </c>
      <c r="FN180">
        <v>0</v>
      </c>
      <c r="FO180">
        <v>0</v>
      </c>
      <c r="FP180">
        <v>0</v>
      </c>
      <c r="FQ180">
        <v>0</v>
      </c>
      <c r="FR180">
        <v>0</v>
      </c>
      <c r="FT180" s="44"/>
    </row>
    <row r="181" spans="1:176" x14ac:dyDescent="0.2">
      <c r="A181" t="s">
        <v>193</v>
      </c>
      <c r="B181" t="s">
        <v>204</v>
      </c>
      <c r="C181" s="70">
        <v>41897</v>
      </c>
      <c r="D181">
        <v>0</v>
      </c>
      <c r="E181" s="70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0</v>
      </c>
      <c r="CA181">
        <v>0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0</v>
      </c>
      <c r="DE181">
        <v>0</v>
      </c>
      <c r="DF181">
        <v>0</v>
      </c>
      <c r="DG181">
        <v>0</v>
      </c>
      <c r="DH181">
        <v>0</v>
      </c>
      <c r="DI181">
        <v>0</v>
      </c>
      <c r="DJ181">
        <v>0</v>
      </c>
      <c r="DK181">
        <v>0</v>
      </c>
      <c r="DL181">
        <v>0</v>
      </c>
      <c r="DM181">
        <v>0</v>
      </c>
      <c r="DN181">
        <v>0</v>
      </c>
      <c r="DO181">
        <v>0</v>
      </c>
      <c r="DP181">
        <v>0</v>
      </c>
      <c r="DQ181">
        <v>0</v>
      </c>
      <c r="DR181">
        <v>0</v>
      </c>
      <c r="DS181">
        <v>0</v>
      </c>
      <c r="DT181">
        <v>0</v>
      </c>
      <c r="DU181">
        <v>0</v>
      </c>
      <c r="DV181">
        <v>0</v>
      </c>
      <c r="DW181">
        <v>0</v>
      </c>
      <c r="DX181">
        <v>0</v>
      </c>
      <c r="DY181">
        <v>0</v>
      </c>
      <c r="DZ181">
        <v>0</v>
      </c>
      <c r="EA181">
        <v>0</v>
      </c>
      <c r="EB181">
        <v>0</v>
      </c>
      <c r="EC181">
        <v>0</v>
      </c>
      <c r="ED181">
        <v>0</v>
      </c>
      <c r="EE181">
        <v>0</v>
      </c>
      <c r="EF181">
        <v>0</v>
      </c>
      <c r="EG181">
        <v>0</v>
      </c>
      <c r="EH181">
        <v>0</v>
      </c>
      <c r="EI181">
        <v>0</v>
      </c>
      <c r="EJ181">
        <v>0</v>
      </c>
      <c r="EK181">
        <v>0</v>
      </c>
      <c r="EL181">
        <v>0</v>
      </c>
      <c r="EM181">
        <v>0</v>
      </c>
      <c r="EN181">
        <v>0</v>
      </c>
      <c r="EO181">
        <v>0</v>
      </c>
      <c r="EP181">
        <v>0</v>
      </c>
      <c r="EQ181">
        <v>0</v>
      </c>
      <c r="ER181">
        <v>0</v>
      </c>
      <c r="ES181">
        <v>0</v>
      </c>
      <c r="ET181">
        <v>0</v>
      </c>
      <c r="EU181">
        <v>0</v>
      </c>
      <c r="EV181">
        <v>0</v>
      </c>
      <c r="EW181">
        <v>0</v>
      </c>
      <c r="EX181">
        <v>0</v>
      </c>
      <c r="EY181">
        <v>0</v>
      </c>
      <c r="EZ181">
        <v>0</v>
      </c>
      <c r="FA181">
        <v>0</v>
      </c>
      <c r="FB181">
        <v>0</v>
      </c>
      <c r="FC181">
        <v>0</v>
      </c>
      <c r="FD181">
        <v>0</v>
      </c>
      <c r="FE181">
        <v>0</v>
      </c>
      <c r="FF181">
        <v>0</v>
      </c>
      <c r="FG181">
        <v>0</v>
      </c>
      <c r="FH181">
        <v>0</v>
      </c>
      <c r="FI181">
        <v>0</v>
      </c>
      <c r="FJ181">
        <v>0</v>
      </c>
      <c r="FK181">
        <v>0</v>
      </c>
      <c r="FL181">
        <v>0</v>
      </c>
      <c r="FM181">
        <v>0</v>
      </c>
      <c r="FN181">
        <v>0</v>
      </c>
      <c r="FO181">
        <v>0</v>
      </c>
      <c r="FP181">
        <v>0</v>
      </c>
      <c r="FQ181">
        <v>0</v>
      </c>
      <c r="FR181">
        <v>0</v>
      </c>
      <c r="FT181" s="44"/>
    </row>
    <row r="182" spans="1:176" x14ac:dyDescent="0.2">
      <c r="A182" t="s">
        <v>193</v>
      </c>
      <c r="B182" t="s">
        <v>204</v>
      </c>
      <c r="C182" s="70">
        <v>41898</v>
      </c>
      <c r="D182">
        <v>0</v>
      </c>
      <c r="E182" s="70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0</v>
      </c>
      <c r="BY182">
        <v>0</v>
      </c>
      <c r="BZ182">
        <v>0</v>
      </c>
      <c r="CA182">
        <v>0</v>
      </c>
      <c r="CB182">
        <v>0</v>
      </c>
      <c r="CC182">
        <v>0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>
        <v>0</v>
      </c>
      <c r="CO182">
        <v>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X182">
        <v>0</v>
      </c>
      <c r="CY182">
        <v>0</v>
      </c>
      <c r="CZ182">
        <v>0</v>
      </c>
      <c r="DA182">
        <v>0</v>
      </c>
      <c r="DB182">
        <v>0</v>
      </c>
      <c r="DC182">
        <v>0</v>
      </c>
      <c r="DD182">
        <v>0</v>
      </c>
      <c r="DE182">
        <v>0</v>
      </c>
      <c r="DF182">
        <v>0</v>
      </c>
      <c r="DG182">
        <v>0</v>
      </c>
      <c r="DH182">
        <v>0</v>
      </c>
      <c r="DI182">
        <v>0</v>
      </c>
      <c r="DJ182">
        <v>0</v>
      </c>
      <c r="DK182">
        <v>0</v>
      </c>
      <c r="DL182">
        <v>0</v>
      </c>
      <c r="DM182">
        <v>0</v>
      </c>
      <c r="DN182">
        <v>0</v>
      </c>
      <c r="DO182">
        <v>0</v>
      </c>
      <c r="DP182">
        <v>0</v>
      </c>
      <c r="DQ182">
        <v>0</v>
      </c>
      <c r="DR182">
        <v>0</v>
      </c>
      <c r="DS182">
        <v>0</v>
      </c>
      <c r="DT182">
        <v>0</v>
      </c>
      <c r="DU182">
        <v>0</v>
      </c>
      <c r="DV182">
        <v>0</v>
      </c>
      <c r="DW182">
        <v>0</v>
      </c>
      <c r="DX182">
        <v>0</v>
      </c>
      <c r="DY182">
        <v>0</v>
      </c>
      <c r="DZ182">
        <v>0</v>
      </c>
      <c r="EA182">
        <v>0</v>
      </c>
      <c r="EB182">
        <v>0</v>
      </c>
      <c r="EC182">
        <v>0</v>
      </c>
      <c r="ED182">
        <v>0</v>
      </c>
      <c r="EE182">
        <v>0</v>
      </c>
      <c r="EF182">
        <v>0</v>
      </c>
      <c r="EG182">
        <v>0</v>
      </c>
      <c r="EH182">
        <v>0</v>
      </c>
      <c r="EI182">
        <v>0</v>
      </c>
      <c r="EJ182">
        <v>0</v>
      </c>
      <c r="EK182">
        <v>0</v>
      </c>
      <c r="EL182">
        <v>0</v>
      </c>
      <c r="EM182">
        <v>0</v>
      </c>
      <c r="EN182">
        <v>0</v>
      </c>
      <c r="EO182">
        <v>0</v>
      </c>
      <c r="EP182">
        <v>0</v>
      </c>
      <c r="EQ182">
        <v>0</v>
      </c>
      <c r="ER182">
        <v>0</v>
      </c>
      <c r="ES182">
        <v>0</v>
      </c>
      <c r="ET182">
        <v>0</v>
      </c>
      <c r="EU182">
        <v>0</v>
      </c>
      <c r="EV182">
        <v>0</v>
      </c>
      <c r="EW182">
        <v>0</v>
      </c>
      <c r="EX182">
        <v>0</v>
      </c>
      <c r="EY182">
        <v>0</v>
      </c>
      <c r="EZ182">
        <v>0</v>
      </c>
      <c r="FA182">
        <v>0</v>
      </c>
      <c r="FB182">
        <v>0</v>
      </c>
      <c r="FC182">
        <v>0</v>
      </c>
      <c r="FD182">
        <v>0</v>
      </c>
      <c r="FE182">
        <v>0</v>
      </c>
      <c r="FF182">
        <v>0</v>
      </c>
      <c r="FG182">
        <v>0</v>
      </c>
      <c r="FH182">
        <v>0</v>
      </c>
      <c r="FI182">
        <v>0</v>
      </c>
      <c r="FJ182">
        <v>0</v>
      </c>
      <c r="FK182">
        <v>0</v>
      </c>
      <c r="FL182">
        <v>0</v>
      </c>
      <c r="FM182">
        <v>0</v>
      </c>
      <c r="FN182">
        <v>0</v>
      </c>
      <c r="FO182">
        <v>0</v>
      </c>
      <c r="FP182">
        <v>0</v>
      </c>
      <c r="FQ182">
        <v>0</v>
      </c>
      <c r="FR182">
        <v>0</v>
      </c>
      <c r="FT182" s="44"/>
    </row>
    <row r="183" spans="1:176" x14ac:dyDescent="0.2">
      <c r="A183" t="s">
        <v>193</v>
      </c>
      <c r="B183" t="s">
        <v>204</v>
      </c>
      <c r="C183" s="70" t="s">
        <v>2</v>
      </c>
      <c r="D183">
        <v>0</v>
      </c>
      <c r="E183" s="70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0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0</v>
      </c>
      <c r="CC183">
        <v>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0</v>
      </c>
      <c r="CL183">
        <v>0</v>
      </c>
      <c r="CM183">
        <v>0</v>
      </c>
      <c r="CN183">
        <v>0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>
        <v>0</v>
      </c>
      <c r="CY183">
        <v>0</v>
      </c>
      <c r="CZ183">
        <v>0</v>
      </c>
      <c r="DA183">
        <v>0</v>
      </c>
      <c r="DB183">
        <v>0</v>
      </c>
      <c r="DC183">
        <v>0</v>
      </c>
      <c r="DD183">
        <v>0</v>
      </c>
      <c r="DE183">
        <v>0</v>
      </c>
      <c r="DF183">
        <v>0</v>
      </c>
      <c r="DG183">
        <v>0</v>
      </c>
      <c r="DH183">
        <v>0</v>
      </c>
      <c r="DI183">
        <v>0</v>
      </c>
      <c r="DJ183">
        <v>0</v>
      </c>
      <c r="DK183">
        <v>0</v>
      </c>
      <c r="DL183">
        <v>0</v>
      </c>
      <c r="DM183">
        <v>0</v>
      </c>
      <c r="DN183">
        <v>0</v>
      </c>
      <c r="DO183">
        <v>0</v>
      </c>
      <c r="DP183">
        <v>0</v>
      </c>
      <c r="DQ183">
        <v>0</v>
      </c>
      <c r="DR183">
        <v>0</v>
      </c>
      <c r="DS183">
        <v>0</v>
      </c>
      <c r="DT183">
        <v>0</v>
      </c>
      <c r="DU183">
        <v>0</v>
      </c>
      <c r="DV183">
        <v>0</v>
      </c>
      <c r="DW183">
        <v>0</v>
      </c>
      <c r="DX183">
        <v>0</v>
      </c>
      <c r="DY183">
        <v>0</v>
      </c>
      <c r="DZ183">
        <v>0</v>
      </c>
      <c r="EA183">
        <v>0</v>
      </c>
      <c r="EB183">
        <v>0</v>
      </c>
      <c r="EC183">
        <v>0</v>
      </c>
      <c r="ED183">
        <v>0</v>
      </c>
      <c r="EE183">
        <v>0</v>
      </c>
      <c r="EF183">
        <v>0</v>
      </c>
      <c r="EG183">
        <v>0</v>
      </c>
      <c r="EH183">
        <v>0</v>
      </c>
      <c r="EI183">
        <v>0</v>
      </c>
      <c r="EJ183">
        <v>0</v>
      </c>
      <c r="EK183">
        <v>0</v>
      </c>
      <c r="EL183">
        <v>0</v>
      </c>
      <c r="EM183">
        <v>0</v>
      </c>
      <c r="EN183">
        <v>0</v>
      </c>
      <c r="EO183">
        <v>0</v>
      </c>
      <c r="EP183">
        <v>0</v>
      </c>
      <c r="EQ183">
        <v>0</v>
      </c>
      <c r="ER183">
        <v>0</v>
      </c>
      <c r="ES183">
        <v>0</v>
      </c>
      <c r="ET183">
        <v>0</v>
      </c>
      <c r="EU183">
        <v>0</v>
      </c>
      <c r="EV183">
        <v>0</v>
      </c>
      <c r="EW183">
        <v>0</v>
      </c>
      <c r="EX183">
        <v>0</v>
      </c>
      <c r="EY183">
        <v>0</v>
      </c>
      <c r="EZ183">
        <v>0</v>
      </c>
      <c r="FA183">
        <v>0</v>
      </c>
      <c r="FB183">
        <v>0</v>
      </c>
      <c r="FC183">
        <v>0</v>
      </c>
      <c r="FD183">
        <v>0</v>
      </c>
      <c r="FE183">
        <v>0</v>
      </c>
      <c r="FF183">
        <v>0</v>
      </c>
      <c r="FG183">
        <v>0</v>
      </c>
      <c r="FH183">
        <v>0</v>
      </c>
      <c r="FI183">
        <v>0</v>
      </c>
      <c r="FJ183">
        <v>0</v>
      </c>
      <c r="FK183">
        <v>0</v>
      </c>
      <c r="FL183">
        <v>0</v>
      </c>
      <c r="FM183">
        <v>0</v>
      </c>
      <c r="FN183">
        <v>0</v>
      </c>
      <c r="FO183">
        <v>0</v>
      </c>
      <c r="FP183">
        <v>0</v>
      </c>
      <c r="FQ183">
        <v>0</v>
      </c>
      <c r="FR183">
        <v>0</v>
      </c>
      <c r="FT183" s="44"/>
    </row>
    <row r="184" spans="1:176" x14ac:dyDescent="0.2">
      <c r="A184" t="s">
        <v>193</v>
      </c>
      <c r="B184" t="s">
        <v>1</v>
      </c>
      <c r="C184" s="70">
        <v>41773</v>
      </c>
      <c r="D184">
        <v>0</v>
      </c>
      <c r="E184" s="70">
        <v>15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BX184">
        <v>0</v>
      </c>
      <c r="BY184">
        <v>0</v>
      </c>
      <c r="BZ184">
        <v>0</v>
      </c>
      <c r="CA184">
        <v>0</v>
      </c>
      <c r="CB184">
        <v>0</v>
      </c>
      <c r="CC184">
        <v>0</v>
      </c>
      <c r="CD184">
        <v>0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>
        <v>0</v>
      </c>
      <c r="CO184">
        <v>0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0</v>
      </c>
      <c r="CW184">
        <v>0</v>
      </c>
      <c r="CX184">
        <v>0</v>
      </c>
      <c r="CY184">
        <v>0</v>
      </c>
      <c r="CZ184">
        <v>0</v>
      </c>
      <c r="DA184">
        <v>0</v>
      </c>
      <c r="DB184">
        <v>0</v>
      </c>
      <c r="DC184">
        <v>0</v>
      </c>
      <c r="DD184">
        <v>0</v>
      </c>
      <c r="DE184">
        <v>0</v>
      </c>
      <c r="DF184">
        <v>0</v>
      </c>
      <c r="DG184">
        <v>0</v>
      </c>
      <c r="DH184">
        <v>0</v>
      </c>
      <c r="DI184">
        <v>0</v>
      </c>
      <c r="DJ184">
        <v>0</v>
      </c>
      <c r="DK184">
        <v>0</v>
      </c>
      <c r="DL184">
        <v>0</v>
      </c>
      <c r="DM184">
        <v>0</v>
      </c>
      <c r="DN184">
        <v>0</v>
      </c>
      <c r="DO184">
        <v>0</v>
      </c>
      <c r="DP184">
        <v>0</v>
      </c>
      <c r="DQ184">
        <v>0</v>
      </c>
      <c r="DR184">
        <v>0</v>
      </c>
      <c r="DS184">
        <v>0</v>
      </c>
      <c r="DT184">
        <v>0</v>
      </c>
      <c r="DU184">
        <v>0</v>
      </c>
      <c r="DV184">
        <v>0</v>
      </c>
      <c r="DW184">
        <v>0</v>
      </c>
      <c r="DX184">
        <v>0</v>
      </c>
      <c r="DY184">
        <v>0</v>
      </c>
      <c r="DZ184">
        <v>0</v>
      </c>
      <c r="EA184">
        <v>0</v>
      </c>
      <c r="EB184">
        <v>0</v>
      </c>
      <c r="EC184">
        <v>0</v>
      </c>
      <c r="ED184">
        <v>0</v>
      </c>
      <c r="EE184">
        <v>0</v>
      </c>
      <c r="EF184">
        <v>0</v>
      </c>
      <c r="EG184">
        <v>0</v>
      </c>
      <c r="EH184">
        <v>0</v>
      </c>
      <c r="EI184">
        <v>0</v>
      </c>
      <c r="EJ184">
        <v>0</v>
      </c>
      <c r="EK184">
        <v>0</v>
      </c>
      <c r="EL184">
        <v>0</v>
      </c>
      <c r="EM184">
        <v>0</v>
      </c>
      <c r="EN184">
        <v>0</v>
      </c>
      <c r="EO184">
        <v>0</v>
      </c>
      <c r="EP184">
        <v>0</v>
      </c>
      <c r="EQ184">
        <v>0</v>
      </c>
      <c r="ER184">
        <v>0</v>
      </c>
      <c r="ES184">
        <v>0</v>
      </c>
      <c r="ET184">
        <v>0</v>
      </c>
      <c r="EU184">
        <v>0</v>
      </c>
      <c r="EV184">
        <v>0</v>
      </c>
      <c r="EW184">
        <v>0</v>
      </c>
      <c r="EX184">
        <v>0</v>
      </c>
      <c r="EY184">
        <v>0</v>
      </c>
      <c r="EZ184">
        <v>0</v>
      </c>
      <c r="FA184">
        <v>0</v>
      </c>
      <c r="FB184">
        <v>0</v>
      </c>
      <c r="FC184">
        <v>0</v>
      </c>
      <c r="FD184">
        <v>0</v>
      </c>
      <c r="FE184">
        <v>0</v>
      </c>
      <c r="FF184">
        <v>0</v>
      </c>
      <c r="FG184">
        <v>0</v>
      </c>
      <c r="FH184">
        <v>0</v>
      </c>
      <c r="FI184">
        <v>0</v>
      </c>
      <c r="FJ184">
        <v>0</v>
      </c>
      <c r="FK184">
        <v>0</v>
      </c>
      <c r="FL184">
        <v>0</v>
      </c>
      <c r="FM184">
        <v>0</v>
      </c>
      <c r="FN184">
        <v>0</v>
      </c>
      <c r="FO184">
        <v>0</v>
      </c>
      <c r="FP184">
        <v>0</v>
      </c>
      <c r="FQ184">
        <v>0</v>
      </c>
      <c r="FR184">
        <v>0</v>
      </c>
      <c r="FT184" s="44"/>
    </row>
    <row r="185" spans="1:176" x14ac:dyDescent="0.2">
      <c r="A185" t="s">
        <v>193</v>
      </c>
      <c r="B185" t="s">
        <v>1</v>
      </c>
      <c r="C185" s="70">
        <v>41820</v>
      </c>
      <c r="D185">
        <v>0</v>
      </c>
      <c r="E185" s="70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>
        <v>0</v>
      </c>
      <c r="BY185">
        <v>0</v>
      </c>
      <c r="BZ185">
        <v>0</v>
      </c>
      <c r="CA185">
        <v>0</v>
      </c>
      <c r="CB185">
        <v>0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0</v>
      </c>
      <c r="CW185">
        <v>0</v>
      </c>
      <c r="CX185">
        <v>0</v>
      </c>
      <c r="CY185">
        <v>0</v>
      </c>
      <c r="CZ185">
        <v>0</v>
      </c>
      <c r="DA185">
        <v>0</v>
      </c>
      <c r="DB185">
        <v>0</v>
      </c>
      <c r="DC185">
        <v>0</v>
      </c>
      <c r="DD185">
        <v>0</v>
      </c>
      <c r="DE185">
        <v>0</v>
      </c>
      <c r="DF185">
        <v>0</v>
      </c>
      <c r="DG185">
        <v>0</v>
      </c>
      <c r="DH185">
        <v>0</v>
      </c>
      <c r="DI185">
        <v>0</v>
      </c>
      <c r="DJ185">
        <v>0</v>
      </c>
      <c r="DK185">
        <v>0</v>
      </c>
      <c r="DL185">
        <v>0</v>
      </c>
      <c r="DM185">
        <v>0</v>
      </c>
      <c r="DN185">
        <v>0</v>
      </c>
      <c r="DO185">
        <v>0</v>
      </c>
      <c r="DP185">
        <v>0</v>
      </c>
      <c r="DQ185">
        <v>0</v>
      </c>
      <c r="DR185">
        <v>0</v>
      </c>
      <c r="DS185">
        <v>0</v>
      </c>
      <c r="DT185">
        <v>0</v>
      </c>
      <c r="DU185">
        <v>0</v>
      </c>
      <c r="DV185">
        <v>0</v>
      </c>
      <c r="DW185">
        <v>0</v>
      </c>
      <c r="DX185">
        <v>0</v>
      </c>
      <c r="DY185">
        <v>0</v>
      </c>
      <c r="DZ185">
        <v>0</v>
      </c>
      <c r="EA185">
        <v>0</v>
      </c>
      <c r="EB185">
        <v>0</v>
      </c>
      <c r="EC185">
        <v>0</v>
      </c>
      <c r="ED185">
        <v>0</v>
      </c>
      <c r="EE185">
        <v>0</v>
      </c>
      <c r="EF185">
        <v>0</v>
      </c>
      <c r="EG185">
        <v>0</v>
      </c>
      <c r="EH185">
        <v>0</v>
      </c>
      <c r="EI185">
        <v>0</v>
      </c>
      <c r="EJ185">
        <v>0</v>
      </c>
      <c r="EK185">
        <v>0</v>
      </c>
      <c r="EL185">
        <v>0</v>
      </c>
      <c r="EM185">
        <v>0</v>
      </c>
      <c r="EN185">
        <v>0</v>
      </c>
      <c r="EO185">
        <v>0</v>
      </c>
      <c r="EP185">
        <v>0</v>
      </c>
      <c r="EQ185">
        <v>0</v>
      </c>
      <c r="ER185">
        <v>0</v>
      </c>
      <c r="ES185">
        <v>0</v>
      </c>
      <c r="ET185">
        <v>0</v>
      </c>
      <c r="EU185">
        <v>0</v>
      </c>
      <c r="EV185">
        <v>0</v>
      </c>
      <c r="EW185">
        <v>0</v>
      </c>
      <c r="EX185">
        <v>0</v>
      </c>
      <c r="EY185">
        <v>0</v>
      </c>
      <c r="EZ185">
        <v>0</v>
      </c>
      <c r="FA185">
        <v>0</v>
      </c>
      <c r="FB185">
        <v>0</v>
      </c>
      <c r="FC185">
        <v>0</v>
      </c>
      <c r="FD185">
        <v>0</v>
      </c>
      <c r="FE185">
        <v>0</v>
      </c>
      <c r="FF185">
        <v>0</v>
      </c>
      <c r="FG185">
        <v>0</v>
      </c>
      <c r="FH185">
        <v>0</v>
      </c>
      <c r="FI185">
        <v>0</v>
      </c>
      <c r="FJ185">
        <v>0</v>
      </c>
      <c r="FK185">
        <v>0</v>
      </c>
      <c r="FL185">
        <v>0</v>
      </c>
      <c r="FM185">
        <v>0</v>
      </c>
      <c r="FN185">
        <v>0</v>
      </c>
      <c r="FO185">
        <v>0</v>
      </c>
      <c r="FP185">
        <v>0</v>
      </c>
      <c r="FQ185">
        <v>0</v>
      </c>
      <c r="FR185">
        <v>0</v>
      </c>
      <c r="FT185" s="44"/>
    </row>
    <row r="186" spans="1:176" x14ac:dyDescent="0.2">
      <c r="A186" t="s">
        <v>193</v>
      </c>
      <c r="B186" t="s">
        <v>1</v>
      </c>
      <c r="C186" s="70">
        <v>41827</v>
      </c>
      <c r="D186">
        <v>0</v>
      </c>
      <c r="E186" s="70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Y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X186">
        <v>0</v>
      </c>
      <c r="CY186">
        <v>0</v>
      </c>
      <c r="CZ186">
        <v>0</v>
      </c>
      <c r="DA186">
        <v>0</v>
      </c>
      <c r="DB186">
        <v>0</v>
      </c>
      <c r="DC186">
        <v>0</v>
      </c>
      <c r="DD186">
        <v>0</v>
      </c>
      <c r="DE186">
        <v>0</v>
      </c>
      <c r="DF186">
        <v>0</v>
      </c>
      <c r="DG186">
        <v>0</v>
      </c>
      <c r="DH186">
        <v>0</v>
      </c>
      <c r="DI186">
        <v>0</v>
      </c>
      <c r="DJ186">
        <v>0</v>
      </c>
      <c r="DK186">
        <v>0</v>
      </c>
      <c r="DL186">
        <v>0</v>
      </c>
      <c r="DM186">
        <v>0</v>
      </c>
      <c r="DN186">
        <v>0</v>
      </c>
      <c r="DO186">
        <v>0</v>
      </c>
      <c r="DP186">
        <v>0</v>
      </c>
      <c r="DQ186">
        <v>0</v>
      </c>
      <c r="DR186">
        <v>0</v>
      </c>
      <c r="DS186">
        <v>0</v>
      </c>
      <c r="DT186">
        <v>0</v>
      </c>
      <c r="DU186">
        <v>0</v>
      </c>
      <c r="DV186">
        <v>0</v>
      </c>
      <c r="DW186">
        <v>0</v>
      </c>
      <c r="DX186">
        <v>0</v>
      </c>
      <c r="DY186">
        <v>0</v>
      </c>
      <c r="DZ186">
        <v>0</v>
      </c>
      <c r="EA186">
        <v>0</v>
      </c>
      <c r="EB186">
        <v>0</v>
      </c>
      <c r="EC186">
        <v>0</v>
      </c>
      <c r="ED186">
        <v>0</v>
      </c>
      <c r="EE186">
        <v>0</v>
      </c>
      <c r="EF186">
        <v>0</v>
      </c>
      <c r="EG186">
        <v>0</v>
      </c>
      <c r="EH186">
        <v>0</v>
      </c>
      <c r="EI186">
        <v>0</v>
      </c>
      <c r="EJ186">
        <v>0</v>
      </c>
      <c r="EK186">
        <v>0</v>
      </c>
      <c r="EL186">
        <v>0</v>
      </c>
      <c r="EM186">
        <v>0</v>
      </c>
      <c r="EN186">
        <v>0</v>
      </c>
      <c r="EO186">
        <v>0</v>
      </c>
      <c r="EP186">
        <v>0</v>
      </c>
      <c r="EQ186">
        <v>0</v>
      </c>
      <c r="ER186">
        <v>0</v>
      </c>
      <c r="ES186">
        <v>0</v>
      </c>
      <c r="ET186">
        <v>0</v>
      </c>
      <c r="EU186">
        <v>0</v>
      </c>
      <c r="EV186">
        <v>0</v>
      </c>
      <c r="EW186">
        <v>0</v>
      </c>
      <c r="EX186">
        <v>0</v>
      </c>
      <c r="EY186">
        <v>0</v>
      </c>
      <c r="EZ186">
        <v>0</v>
      </c>
      <c r="FA186">
        <v>0</v>
      </c>
      <c r="FB186">
        <v>0</v>
      </c>
      <c r="FC186">
        <v>0</v>
      </c>
      <c r="FD186">
        <v>0</v>
      </c>
      <c r="FE186">
        <v>0</v>
      </c>
      <c r="FF186">
        <v>0</v>
      </c>
      <c r="FG186">
        <v>0</v>
      </c>
      <c r="FH186">
        <v>0</v>
      </c>
      <c r="FI186">
        <v>0</v>
      </c>
      <c r="FJ186">
        <v>0</v>
      </c>
      <c r="FK186">
        <v>0</v>
      </c>
      <c r="FL186">
        <v>0</v>
      </c>
      <c r="FM186">
        <v>0</v>
      </c>
      <c r="FN186">
        <v>0</v>
      </c>
      <c r="FO186">
        <v>0</v>
      </c>
      <c r="FP186">
        <v>0</v>
      </c>
      <c r="FQ186">
        <v>0</v>
      </c>
      <c r="FR186">
        <v>0</v>
      </c>
      <c r="FT186" s="44"/>
    </row>
    <row r="187" spans="1:176" x14ac:dyDescent="0.2">
      <c r="A187" t="s">
        <v>193</v>
      </c>
      <c r="B187" t="s">
        <v>1</v>
      </c>
      <c r="C187" s="70">
        <v>41834</v>
      </c>
      <c r="D187">
        <v>0</v>
      </c>
      <c r="E187" s="70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0</v>
      </c>
      <c r="DA187">
        <v>0</v>
      </c>
      <c r="DB187">
        <v>0</v>
      </c>
      <c r="DC187">
        <v>0</v>
      </c>
      <c r="DD187">
        <v>0</v>
      </c>
      <c r="DE187">
        <v>0</v>
      </c>
      <c r="DF187">
        <v>0</v>
      </c>
      <c r="DG187">
        <v>0</v>
      </c>
      <c r="DH187">
        <v>0</v>
      </c>
      <c r="DI187">
        <v>0</v>
      </c>
      <c r="DJ187">
        <v>0</v>
      </c>
      <c r="DK187">
        <v>0</v>
      </c>
      <c r="DL187">
        <v>0</v>
      </c>
      <c r="DM187">
        <v>0</v>
      </c>
      <c r="DN187">
        <v>0</v>
      </c>
      <c r="DO187">
        <v>0</v>
      </c>
      <c r="DP187">
        <v>0</v>
      </c>
      <c r="DQ187">
        <v>0</v>
      </c>
      <c r="DR187">
        <v>0</v>
      </c>
      <c r="DS187">
        <v>0</v>
      </c>
      <c r="DT187">
        <v>0</v>
      </c>
      <c r="DU187">
        <v>0</v>
      </c>
      <c r="DV187">
        <v>0</v>
      </c>
      <c r="DW187">
        <v>0</v>
      </c>
      <c r="DX187">
        <v>0</v>
      </c>
      <c r="DY187">
        <v>0</v>
      </c>
      <c r="DZ187">
        <v>0</v>
      </c>
      <c r="EA187">
        <v>0</v>
      </c>
      <c r="EB187">
        <v>0</v>
      </c>
      <c r="EC187">
        <v>0</v>
      </c>
      <c r="ED187">
        <v>0</v>
      </c>
      <c r="EE187">
        <v>0</v>
      </c>
      <c r="EF187">
        <v>0</v>
      </c>
      <c r="EG187">
        <v>0</v>
      </c>
      <c r="EH187">
        <v>0</v>
      </c>
      <c r="EI187">
        <v>0</v>
      </c>
      <c r="EJ187">
        <v>0</v>
      </c>
      <c r="EK187">
        <v>0</v>
      </c>
      <c r="EL187">
        <v>0</v>
      </c>
      <c r="EM187">
        <v>0</v>
      </c>
      <c r="EN187">
        <v>0</v>
      </c>
      <c r="EO187">
        <v>0</v>
      </c>
      <c r="EP187">
        <v>0</v>
      </c>
      <c r="EQ187">
        <v>0</v>
      </c>
      <c r="ER187">
        <v>0</v>
      </c>
      <c r="ES187">
        <v>0</v>
      </c>
      <c r="ET187">
        <v>0</v>
      </c>
      <c r="EU187">
        <v>0</v>
      </c>
      <c r="EV187">
        <v>0</v>
      </c>
      <c r="EW187">
        <v>0</v>
      </c>
      <c r="EX187">
        <v>0</v>
      </c>
      <c r="EY187">
        <v>0</v>
      </c>
      <c r="EZ187">
        <v>0</v>
      </c>
      <c r="FA187">
        <v>0</v>
      </c>
      <c r="FB187">
        <v>0</v>
      </c>
      <c r="FC187">
        <v>0</v>
      </c>
      <c r="FD187">
        <v>0</v>
      </c>
      <c r="FE187">
        <v>0</v>
      </c>
      <c r="FF187">
        <v>0</v>
      </c>
      <c r="FG187">
        <v>0</v>
      </c>
      <c r="FH187">
        <v>0</v>
      </c>
      <c r="FI187">
        <v>0</v>
      </c>
      <c r="FJ187">
        <v>0</v>
      </c>
      <c r="FK187">
        <v>0</v>
      </c>
      <c r="FL187">
        <v>0</v>
      </c>
      <c r="FM187">
        <v>0</v>
      </c>
      <c r="FN187">
        <v>0</v>
      </c>
      <c r="FO187">
        <v>0</v>
      </c>
      <c r="FP187">
        <v>0</v>
      </c>
      <c r="FQ187">
        <v>0</v>
      </c>
      <c r="FR187">
        <v>0</v>
      </c>
      <c r="FT187" s="44"/>
    </row>
    <row r="188" spans="1:176" x14ac:dyDescent="0.2">
      <c r="A188" t="s">
        <v>193</v>
      </c>
      <c r="B188" t="s">
        <v>1</v>
      </c>
      <c r="C188" s="70">
        <v>41848</v>
      </c>
      <c r="D188">
        <v>0</v>
      </c>
      <c r="E188" s="70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0</v>
      </c>
      <c r="DC188">
        <v>0</v>
      </c>
      <c r="DD188">
        <v>0</v>
      </c>
      <c r="DE188">
        <v>0</v>
      </c>
      <c r="DF188">
        <v>0</v>
      </c>
      <c r="DG188">
        <v>0</v>
      </c>
      <c r="DH188">
        <v>0</v>
      </c>
      <c r="DI188">
        <v>0</v>
      </c>
      <c r="DJ188">
        <v>0</v>
      </c>
      <c r="DK188">
        <v>0</v>
      </c>
      <c r="DL188">
        <v>0</v>
      </c>
      <c r="DM188">
        <v>0</v>
      </c>
      <c r="DN188">
        <v>0</v>
      </c>
      <c r="DO188">
        <v>0</v>
      </c>
      <c r="DP188">
        <v>0</v>
      </c>
      <c r="DQ188">
        <v>0</v>
      </c>
      <c r="DR188">
        <v>0</v>
      </c>
      <c r="DS188">
        <v>0</v>
      </c>
      <c r="DT188">
        <v>0</v>
      </c>
      <c r="DU188">
        <v>0</v>
      </c>
      <c r="DV188">
        <v>0</v>
      </c>
      <c r="DW188">
        <v>0</v>
      </c>
      <c r="DX188">
        <v>0</v>
      </c>
      <c r="DY188">
        <v>0</v>
      </c>
      <c r="DZ188">
        <v>0</v>
      </c>
      <c r="EA188">
        <v>0</v>
      </c>
      <c r="EB188">
        <v>0</v>
      </c>
      <c r="EC188">
        <v>0</v>
      </c>
      <c r="ED188">
        <v>0</v>
      </c>
      <c r="EE188">
        <v>0</v>
      </c>
      <c r="EF188">
        <v>0</v>
      </c>
      <c r="EG188">
        <v>0</v>
      </c>
      <c r="EH188">
        <v>0</v>
      </c>
      <c r="EI188">
        <v>0</v>
      </c>
      <c r="EJ188">
        <v>0</v>
      </c>
      <c r="EK188">
        <v>0</v>
      </c>
      <c r="EL188">
        <v>0</v>
      </c>
      <c r="EM188">
        <v>0</v>
      </c>
      <c r="EN188">
        <v>0</v>
      </c>
      <c r="EO188">
        <v>0</v>
      </c>
      <c r="EP188">
        <v>0</v>
      </c>
      <c r="EQ188">
        <v>0</v>
      </c>
      <c r="ER188">
        <v>0</v>
      </c>
      <c r="ES188">
        <v>0</v>
      </c>
      <c r="ET188">
        <v>0</v>
      </c>
      <c r="EU188">
        <v>0</v>
      </c>
      <c r="EV188">
        <v>0</v>
      </c>
      <c r="EW188">
        <v>0</v>
      </c>
      <c r="EX188">
        <v>0</v>
      </c>
      <c r="EY188">
        <v>0</v>
      </c>
      <c r="EZ188">
        <v>0</v>
      </c>
      <c r="FA188">
        <v>0</v>
      </c>
      <c r="FB188">
        <v>0</v>
      </c>
      <c r="FC188">
        <v>0</v>
      </c>
      <c r="FD188">
        <v>0</v>
      </c>
      <c r="FE188">
        <v>0</v>
      </c>
      <c r="FF188">
        <v>0</v>
      </c>
      <c r="FG188">
        <v>0</v>
      </c>
      <c r="FH188">
        <v>0</v>
      </c>
      <c r="FI188">
        <v>0</v>
      </c>
      <c r="FJ188">
        <v>0</v>
      </c>
      <c r="FK188">
        <v>0</v>
      </c>
      <c r="FL188">
        <v>0</v>
      </c>
      <c r="FM188">
        <v>0</v>
      </c>
      <c r="FN188">
        <v>0</v>
      </c>
      <c r="FO188">
        <v>0</v>
      </c>
      <c r="FP188">
        <v>0</v>
      </c>
      <c r="FQ188">
        <v>0</v>
      </c>
      <c r="FR188">
        <v>0</v>
      </c>
      <c r="FT188" s="44"/>
    </row>
    <row r="189" spans="1:176" x14ac:dyDescent="0.2">
      <c r="A189" t="s">
        <v>193</v>
      </c>
      <c r="B189" t="s">
        <v>1</v>
      </c>
      <c r="C189" s="70">
        <v>41849</v>
      </c>
      <c r="D189">
        <v>0</v>
      </c>
      <c r="E189" s="70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Y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0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0</v>
      </c>
      <c r="DB189">
        <v>0</v>
      </c>
      <c r="DC189">
        <v>0</v>
      </c>
      <c r="DD189">
        <v>0</v>
      </c>
      <c r="DE189">
        <v>0</v>
      </c>
      <c r="DF189">
        <v>0</v>
      </c>
      <c r="DG189">
        <v>0</v>
      </c>
      <c r="DH189">
        <v>0</v>
      </c>
      <c r="DI189">
        <v>0</v>
      </c>
      <c r="DJ189">
        <v>0</v>
      </c>
      <c r="DK189">
        <v>0</v>
      </c>
      <c r="DL189">
        <v>0</v>
      </c>
      <c r="DM189">
        <v>0</v>
      </c>
      <c r="DN189">
        <v>0</v>
      </c>
      <c r="DO189">
        <v>0</v>
      </c>
      <c r="DP189">
        <v>0</v>
      </c>
      <c r="DQ189">
        <v>0</v>
      </c>
      <c r="DR189">
        <v>0</v>
      </c>
      <c r="DS189">
        <v>0</v>
      </c>
      <c r="DT189">
        <v>0</v>
      </c>
      <c r="DU189">
        <v>0</v>
      </c>
      <c r="DV189">
        <v>0</v>
      </c>
      <c r="DW189">
        <v>0</v>
      </c>
      <c r="DX189">
        <v>0</v>
      </c>
      <c r="DY189">
        <v>0</v>
      </c>
      <c r="DZ189">
        <v>0</v>
      </c>
      <c r="EA189">
        <v>0</v>
      </c>
      <c r="EB189">
        <v>0</v>
      </c>
      <c r="EC189">
        <v>0</v>
      </c>
      <c r="ED189">
        <v>0</v>
      </c>
      <c r="EE189">
        <v>0</v>
      </c>
      <c r="EF189">
        <v>0</v>
      </c>
      <c r="EG189">
        <v>0</v>
      </c>
      <c r="EH189">
        <v>0</v>
      </c>
      <c r="EI189">
        <v>0</v>
      </c>
      <c r="EJ189">
        <v>0</v>
      </c>
      <c r="EK189">
        <v>0</v>
      </c>
      <c r="EL189">
        <v>0</v>
      </c>
      <c r="EM189">
        <v>0</v>
      </c>
      <c r="EN189">
        <v>0</v>
      </c>
      <c r="EO189">
        <v>0</v>
      </c>
      <c r="EP189">
        <v>0</v>
      </c>
      <c r="EQ189">
        <v>0</v>
      </c>
      <c r="ER189">
        <v>0</v>
      </c>
      <c r="ES189">
        <v>0</v>
      </c>
      <c r="ET189">
        <v>0</v>
      </c>
      <c r="EU189">
        <v>0</v>
      </c>
      <c r="EV189">
        <v>0</v>
      </c>
      <c r="EW189">
        <v>0</v>
      </c>
      <c r="EX189">
        <v>0</v>
      </c>
      <c r="EY189">
        <v>0</v>
      </c>
      <c r="EZ189">
        <v>0</v>
      </c>
      <c r="FA189">
        <v>0</v>
      </c>
      <c r="FB189">
        <v>0</v>
      </c>
      <c r="FC189">
        <v>0</v>
      </c>
      <c r="FD189">
        <v>0</v>
      </c>
      <c r="FE189">
        <v>0</v>
      </c>
      <c r="FF189">
        <v>0</v>
      </c>
      <c r="FG189">
        <v>0</v>
      </c>
      <c r="FH189">
        <v>0</v>
      </c>
      <c r="FI189">
        <v>0</v>
      </c>
      <c r="FJ189">
        <v>0</v>
      </c>
      <c r="FK189">
        <v>0</v>
      </c>
      <c r="FL189">
        <v>0</v>
      </c>
      <c r="FM189">
        <v>0</v>
      </c>
      <c r="FN189">
        <v>0</v>
      </c>
      <c r="FO189">
        <v>0</v>
      </c>
      <c r="FP189">
        <v>0</v>
      </c>
      <c r="FQ189">
        <v>0</v>
      </c>
      <c r="FR189">
        <v>0</v>
      </c>
      <c r="FT189" s="44"/>
    </row>
    <row r="190" spans="1:176" x14ac:dyDescent="0.2">
      <c r="A190" t="s">
        <v>193</v>
      </c>
      <c r="B190" t="s">
        <v>1</v>
      </c>
      <c r="C190" s="70">
        <v>41850</v>
      </c>
      <c r="D190">
        <v>0</v>
      </c>
      <c r="E190" s="7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  <c r="DC190">
        <v>0</v>
      </c>
      <c r="DD190">
        <v>0</v>
      </c>
      <c r="DE190">
        <v>0</v>
      </c>
      <c r="DF190">
        <v>0</v>
      </c>
      <c r="DG190">
        <v>0</v>
      </c>
      <c r="DH190">
        <v>0</v>
      </c>
      <c r="DI190">
        <v>0</v>
      </c>
      <c r="DJ190">
        <v>0</v>
      </c>
      <c r="DK190">
        <v>0</v>
      </c>
      <c r="DL190">
        <v>0</v>
      </c>
      <c r="DM190">
        <v>0</v>
      </c>
      <c r="DN190">
        <v>0</v>
      </c>
      <c r="DO190">
        <v>0</v>
      </c>
      <c r="DP190">
        <v>0</v>
      </c>
      <c r="DQ190">
        <v>0</v>
      </c>
      <c r="DR190">
        <v>0</v>
      </c>
      <c r="DS190">
        <v>0</v>
      </c>
      <c r="DT190">
        <v>0</v>
      </c>
      <c r="DU190">
        <v>0</v>
      </c>
      <c r="DV190">
        <v>0</v>
      </c>
      <c r="DW190">
        <v>0</v>
      </c>
      <c r="DX190">
        <v>0</v>
      </c>
      <c r="DY190">
        <v>0</v>
      </c>
      <c r="DZ190">
        <v>0</v>
      </c>
      <c r="EA190">
        <v>0</v>
      </c>
      <c r="EB190">
        <v>0</v>
      </c>
      <c r="EC190">
        <v>0</v>
      </c>
      <c r="ED190">
        <v>0</v>
      </c>
      <c r="EE190">
        <v>0</v>
      </c>
      <c r="EF190">
        <v>0</v>
      </c>
      <c r="EG190">
        <v>0</v>
      </c>
      <c r="EH190">
        <v>0</v>
      </c>
      <c r="EI190">
        <v>0</v>
      </c>
      <c r="EJ190">
        <v>0</v>
      </c>
      <c r="EK190">
        <v>0</v>
      </c>
      <c r="EL190">
        <v>0</v>
      </c>
      <c r="EM190">
        <v>0</v>
      </c>
      <c r="EN190">
        <v>0</v>
      </c>
      <c r="EO190">
        <v>0</v>
      </c>
      <c r="EP190">
        <v>0</v>
      </c>
      <c r="EQ190">
        <v>0</v>
      </c>
      <c r="ER190">
        <v>0</v>
      </c>
      <c r="ES190">
        <v>0</v>
      </c>
      <c r="ET190">
        <v>0</v>
      </c>
      <c r="EU190">
        <v>0</v>
      </c>
      <c r="EV190">
        <v>0</v>
      </c>
      <c r="EW190">
        <v>0</v>
      </c>
      <c r="EX190">
        <v>0</v>
      </c>
      <c r="EY190">
        <v>0</v>
      </c>
      <c r="EZ190">
        <v>0</v>
      </c>
      <c r="FA190">
        <v>0</v>
      </c>
      <c r="FB190">
        <v>0</v>
      </c>
      <c r="FC190">
        <v>0</v>
      </c>
      <c r="FD190">
        <v>0</v>
      </c>
      <c r="FE190">
        <v>0</v>
      </c>
      <c r="FF190">
        <v>0</v>
      </c>
      <c r="FG190">
        <v>0</v>
      </c>
      <c r="FH190">
        <v>0</v>
      </c>
      <c r="FI190">
        <v>0</v>
      </c>
      <c r="FJ190">
        <v>0</v>
      </c>
      <c r="FK190">
        <v>0</v>
      </c>
      <c r="FL190">
        <v>0</v>
      </c>
      <c r="FM190">
        <v>0</v>
      </c>
      <c r="FN190">
        <v>0</v>
      </c>
      <c r="FO190">
        <v>0</v>
      </c>
      <c r="FP190">
        <v>0</v>
      </c>
      <c r="FQ190">
        <v>0</v>
      </c>
      <c r="FR190">
        <v>0</v>
      </c>
      <c r="FT190" s="44"/>
    </row>
    <row r="191" spans="1:176" x14ac:dyDescent="0.2">
      <c r="A191" t="s">
        <v>193</v>
      </c>
      <c r="B191" t="s">
        <v>1</v>
      </c>
      <c r="C191" s="70">
        <v>41851</v>
      </c>
      <c r="D191">
        <v>0</v>
      </c>
      <c r="E191" s="70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0</v>
      </c>
      <c r="DC191">
        <v>0</v>
      </c>
      <c r="DD191">
        <v>0</v>
      </c>
      <c r="DE191">
        <v>0</v>
      </c>
      <c r="DF191">
        <v>0</v>
      </c>
      <c r="DG191">
        <v>0</v>
      </c>
      <c r="DH191">
        <v>0</v>
      </c>
      <c r="DI191">
        <v>0</v>
      </c>
      <c r="DJ191">
        <v>0</v>
      </c>
      <c r="DK191">
        <v>0</v>
      </c>
      <c r="DL191">
        <v>0</v>
      </c>
      <c r="DM191">
        <v>0</v>
      </c>
      <c r="DN191">
        <v>0</v>
      </c>
      <c r="DO191">
        <v>0</v>
      </c>
      <c r="DP191">
        <v>0</v>
      </c>
      <c r="DQ191">
        <v>0</v>
      </c>
      <c r="DR191">
        <v>0</v>
      </c>
      <c r="DS191">
        <v>0</v>
      </c>
      <c r="DT191">
        <v>0</v>
      </c>
      <c r="DU191">
        <v>0</v>
      </c>
      <c r="DV191">
        <v>0</v>
      </c>
      <c r="DW191">
        <v>0</v>
      </c>
      <c r="DX191">
        <v>0</v>
      </c>
      <c r="DY191">
        <v>0</v>
      </c>
      <c r="DZ191">
        <v>0</v>
      </c>
      <c r="EA191">
        <v>0</v>
      </c>
      <c r="EB191">
        <v>0</v>
      </c>
      <c r="EC191">
        <v>0</v>
      </c>
      <c r="ED191">
        <v>0</v>
      </c>
      <c r="EE191">
        <v>0</v>
      </c>
      <c r="EF191">
        <v>0</v>
      </c>
      <c r="EG191">
        <v>0</v>
      </c>
      <c r="EH191">
        <v>0</v>
      </c>
      <c r="EI191">
        <v>0</v>
      </c>
      <c r="EJ191">
        <v>0</v>
      </c>
      <c r="EK191">
        <v>0</v>
      </c>
      <c r="EL191">
        <v>0</v>
      </c>
      <c r="EM191">
        <v>0</v>
      </c>
      <c r="EN191">
        <v>0</v>
      </c>
      <c r="EO191">
        <v>0</v>
      </c>
      <c r="EP191">
        <v>0</v>
      </c>
      <c r="EQ191">
        <v>0</v>
      </c>
      <c r="ER191">
        <v>0</v>
      </c>
      <c r="ES191">
        <v>0</v>
      </c>
      <c r="ET191">
        <v>0</v>
      </c>
      <c r="EU191">
        <v>0</v>
      </c>
      <c r="EV191">
        <v>0</v>
      </c>
      <c r="EW191">
        <v>0</v>
      </c>
      <c r="EX191">
        <v>0</v>
      </c>
      <c r="EY191">
        <v>0</v>
      </c>
      <c r="EZ191">
        <v>0</v>
      </c>
      <c r="FA191">
        <v>0</v>
      </c>
      <c r="FB191">
        <v>0</v>
      </c>
      <c r="FC191">
        <v>0</v>
      </c>
      <c r="FD191">
        <v>0</v>
      </c>
      <c r="FE191">
        <v>0</v>
      </c>
      <c r="FF191">
        <v>0</v>
      </c>
      <c r="FG191">
        <v>0</v>
      </c>
      <c r="FH191">
        <v>0</v>
      </c>
      <c r="FI191">
        <v>0</v>
      </c>
      <c r="FJ191">
        <v>0</v>
      </c>
      <c r="FK191">
        <v>0</v>
      </c>
      <c r="FL191">
        <v>0</v>
      </c>
      <c r="FM191">
        <v>0</v>
      </c>
      <c r="FN191">
        <v>0</v>
      </c>
      <c r="FO191">
        <v>0</v>
      </c>
      <c r="FP191">
        <v>0</v>
      </c>
      <c r="FQ191">
        <v>0</v>
      </c>
      <c r="FR191">
        <v>0</v>
      </c>
      <c r="FT191" s="44"/>
    </row>
    <row r="192" spans="1:176" x14ac:dyDescent="0.2">
      <c r="A192" t="s">
        <v>193</v>
      </c>
      <c r="B192" t="s">
        <v>1</v>
      </c>
      <c r="C192" s="70">
        <v>41852</v>
      </c>
      <c r="D192">
        <v>0</v>
      </c>
      <c r="E192" s="70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>
        <v>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0</v>
      </c>
      <c r="CW192">
        <v>0</v>
      </c>
      <c r="CX192">
        <v>0</v>
      </c>
      <c r="CY192">
        <v>0</v>
      </c>
      <c r="CZ192">
        <v>0</v>
      </c>
      <c r="DA192">
        <v>0</v>
      </c>
      <c r="DB192">
        <v>0</v>
      </c>
      <c r="DC192">
        <v>0</v>
      </c>
      <c r="DD192">
        <v>0</v>
      </c>
      <c r="DE192">
        <v>0</v>
      </c>
      <c r="DF192">
        <v>0</v>
      </c>
      <c r="DG192">
        <v>0</v>
      </c>
      <c r="DH192">
        <v>0</v>
      </c>
      <c r="DI192">
        <v>0</v>
      </c>
      <c r="DJ192">
        <v>0</v>
      </c>
      <c r="DK192">
        <v>0</v>
      </c>
      <c r="DL192">
        <v>0</v>
      </c>
      <c r="DM192">
        <v>0</v>
      </c>
      <c r="DN192">
        <v>0</v>
      </c>
      <c r="DO192">
        <v>0</v>
      </c>
      <c r="DP192">
        <v>0</v>
      </c>
      <c r="DQ192">
        <v>0</v>
      </c>
      <c r="DR192">
        <v>0</v>
      </c>
      <c r="DS192">
        <v>0</v>
      </c>
      <c r="DT192">
        <v>0</v>
      </c>
      <c r="DU192">
        <v>0</v>
      </c>
      <c r="DV192">
        <v>0</v>
      </c>
      <c r="DW192">
        <v>0</v>
      </c>
      <c r="DX192">
        <v>0</v>
      </c>
      <c r="DY192">
        <v>0</v>
      </c>
      <c r="DZ192">
        <v>0</v>
      </c>
      <c r="EA192">
        <v>0</v>
      </c>
      <c r="EB192">
        <v>0</v>
      </c>
      <c r="EC192">
        <v>0</v>
      </c>
      <c r="ED192">
        <v>0</v>
      </c>
      <c r="EE192">
        <v>0</v>
      </c>
      <c r="EF192">
        <v>0</v>
      </c>
      <c r="EG192">
        <v>0</v>
      </c>
      <c r="EH192">
        <v>0</v>
      </c>
      <c r="EI192">
        <v>0</v>
      </c>
      <c r="EJ192">
        <v>0</v>
      </c>
      <c r="EK192">
        <v>0</v>
      </c>
      <c r="EL192">
        <v>0</v>
      </c>
      <c r="EM192">
        <v>0</v>
      </c>
      <c r="EN192">
        <v>0</v>
      </c>
      <c r="EO192">
        <v>0</v>
      </c>
      <c r="EP192">
        <v>0</v>
      </c>
      <c r="EQ192">
        <v>0</v>
      </c>
      <c r="ER192">
        <v>0</v>
      </c>
      <c r="ES192">
        <v>0</v>
      </c>
      <c r="ET192">
        <v>0</v>
      </c>
      <c r="EU192">
        <v>0</v>
      </c>
      <c r="EV192">
        <v>0</v>
      </c>
      <c r="EW192">
        <v>0</v>
      </c>
      <c r="EX192">
        <v>0</v>
      </c>
      <c r="EY192">
        <v>0</v>
      </c>
      <c r="EZ192">
        <v>0</v>
      </c>
      <c r="FA192">
        <v>0</v>
      </c>
      <c r="FB192">
        <v>0</v>
      </c>
      <c r="FC192">
        <v>0</v>
      </c>
      <c r="FD192">
        <v>0</v>
      </c>
      <c r="FE192">
        <v>0</v>
      </c>
      <c r="FF192">
        <v>0</v>
      </c>
      <c r="FG192">
        <v>0</v>
      </c>
      <c r="FH192">
        <v>0</v>
      </c>
      <c r="FI192">
        <v>0</v>
      </c>
      <c r="FJ192">
        <v>0</v>
      </c>
      <c r="FK192">
        <v>0</v>
      </c>
      <c r="FL192">
        <v>0</v>
      </c>
      <c r="FM192">
        <v>0</v>
      </c>
      <c r="FN192">
        <v>0</v>
      </c>
      <c r="FO192">
        <v>0</v>
      </c>
      <c r="FP192">
        <v>0</v>
      </c>
      <c r="FQ192">
        <v>0</v>
      </c>
      <c r="FR192">
        <v>0</v>
      </c>
      <c r="FT192" s="44"/>
    </row>
    <row r="193" spans="1:176" x14ac:dyDescent="0.2">
      <c r="A193" t="s">
        <v>193</v>
      </c>
      <c r="B193" t="s">
        <v>1</v>
      </c>
      <c r="C193" s="70">
        <v>41894</v>
      </c>
      <c r="D193">
        <v>0</v>
      </c>
      <c r="E193" s="70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0</v>
      </c>
      <c r="DB193">
        <v>0</v>
      </c>
      <c r="DC193">
        <v>0</v>
      </c>
      <c r="DD193">
        <v>0</v>
      </c>
      <c r="DE193">
        <v>0</v>
      </c>
      <c r="DF193">
        <v>0</v>
      </c>
      <c r="DG193">
        <v>0</v>
      </c>
      <c r="DH193">
        <v>0</v>
      </c>
      <c r="DI193">
        <v>0</v>
      </c>
      <c r="DJ193">
        <v>0</v>
      </c>
      <c r="DK193">
        <v>0</v>
      </c>
      <c r="DL193">
        <v>0</v>
      </c>
      <c r="DM193">
        <v>0</v>
      </c>
      <c r="DN193">
        <v>0</v>
      </c>
      <c r="DO193">
        <v>0</v>
      </c>
      <c r="DP193">
        <v>0</v>
      </c>
      <c r="DQ193">
        <v>0</v>
      </c>
      <c r="DR193">
        <v>0</v>
      </c>
      <c r="DS193">
        <v>0</v>
      </c>
      <c r="DT193">
        <v>0</v>
      </c>
      <c r="DU193">
        <v>0</v>
      </c>
      <c r="DV193">
        <v>0</v>
      </c>
      <c r="DW193">
        <v>0</v>
      </c>
      <c r="DX193">
        <v>0</v>
      </c>
      <c r="DY193">
        <v>0</v>
      </c>
      <c r="DZ193">
        <v>0</v>
      </c>
      <c r="EA193">
        <v>0</v>
      </c>
      <c r="EB193">
        <v>0</v>
      </c>
      <c r="EC193">
        <v>0</v>
      </c>
      <c r="ED193">
        <v>0</v>
      </c>
      <c r="EE193">
        <v>0</v>
      </c>
      <c r="EF193">
        <v>0</v>
      </c>
      <c r="EG193">
        <v>0</v>
      </c>
      <c r="EH193">
        <v>0</v>
      </c>
      <c r="EI193">
        <v>0</v>
      </c>
      <c r="EJ193">
        <v>0</v>
      </c>
      <c r="EK193">
        <v>0</v>
      </c>
      <c r="EL193">
        <v>0</v>
      </c>
      <c r="EM193">
        <v>0</v>
      </c>
      <c r="EN193">
        <v>0</v>
      </c>
      <c r="EO193">
        <v>0</v>
      </c>
      <c r="EP193">
        <v>0</v>
      </c>
      <c r="EQ193">
        <v>0</v>
      </c>
      <c r="ER193">
        <v>0</v>
      </c>
      <c r="ES193">
        <v>0</v>
      </c>
      <c r="ET193">
        <v>0</v>
      </c>
      <c r="EU193">
        <v>0</v>
      </c>
      <c r="EV193">
        <v>0</v>
      </c>
      <c r="EW193">
        <v>0</v>
      </c>
      <c r="EX193">
        <v>0</v>
      </c>
      <c r="EY193">
        <v>0</v>
      </c>
      <c r="EZ193">
        <v>0</v>
      </c>
      <c r="FA193">
        <v>0</v>
      </c>
      <c r="FB193">
        <v>0</v>
      </c>
      <c r="FC193">
        <v>0</v>
      </c>
      <c r="FD193">
        <v>0</v>
      </c>
      <c r="FE193">
        <v>0</v>
      </c>
      <c r="FF193">
        <v>0</v>
      </c>
      <c r="FG193">
        <v>0</v>
      </c>
      <c r="FH193">
        <v>0</v>
      </c>
      <c r="FI193">
        <v>0</v>
      </c>
      <c r="FJ193">
        <v>0</v>
      </c>
      <c r="FK193">
        <v>0</v>
      </c>
      <c r="FL193">
        <v>0</v>
      </c>
      <c r="FM193">
        <v>0</v>
      </c>
      <c r="FN193">
        <v>0</v>
      </c>
      <c r="FO193">
        <v>0</v>
      </c>
      <c r="FP193">
        <v>0</v>
      </c>
      <c r="FQ193">
        <v>0</v>
      </c>
      <c r="FR193">
        <v>0</v>
      </c>
      <c r="FT193" s="44"/>
    </row>
    <row r="194" spans="1:176" x14ac:dyDescent="0.2">
      <c r="A194" t="s">
        <v>193</v>
      </c>
      <c r="B194" t="s">
        <v>1</v>
      </c>
      <c r="C194" s="70">
        <v>41897</v>
      </c>
      <c r="D194">
        <v>0</v>
      </c>
      <c r="E194" s="70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0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>
        <v>0</v>
      </c>
      <c r="CO194">
        <v>0</v>
      </c>
      <c r="CP194">
        <v>0</v>
      </c>
      <c r="CQ194">
        <v>0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0</v>
      </c>
      <c r="CX194">
        <v>0</v>
      </c>
      <c r="CY194">
        <v>0</v>
      </c>
      <c r="CZ194">
        <v>0</v>
      </c>
      <c r="DA194">
        <v>0</v>
      </c>
      <c r="DB194">
        <v>0</v>
      </c>
      <c r="DC194">
        <v>0</v>
      </c>
      <c r="DD194">
        <v>0</v>
      </c>
      <c r="DE194">
        <v>0</v>
      </c>
      <c r="DF194">
        <v>0</v>
      </c>
      <c r="DG194">
        <v>0</v>
      </c>
      <c r="DH194">
        <v>0</v>
      </c>
      <c r="DI194">
        <v>0</v>
      </c>
      <c r="DJ194">
        <v>0</v>
      </c>
      <c r="DK194">
        <v>0</v>
      </c>
      <c r="DL194">
        <v>0</v>
      </c>
      <c r="DM194">
        <v>0</v>
      </c>
      <c r="DN194">
        <v>0</v>
      </c>
      <c r="DO194">
        <v>0</v>
      </c>
      <c r="DP194">
        <v>0</v>
      </c>
      <c r="DQ194">
        <v>0</v>
      </c>
      <c r="DR194">
        <v>0</v>
      </c>
      <c r="DS194">
        <v>0</v>
      </c>
      <c r="DT194">
        <v>0</v>
      </c>
      <c r="DU194">
        <v>0</v>
      </c>
      <c r="DV194">
        <v>0</v>
      </c>
      <c r="DW194">
        <v>0</v>
      </c>
      <c r="DX194">
        <v>0</v>
      </c>
      <c r="DY194">
        <v>0</v>
      </c>
      <c r="DZ194">
        <v>0</v>
      </c>
      <c r="EA194">
        <v>0</v>
      </c>
      <c r="EB194">
        <v>0</v>
      </c>
      <c r="EC194">
        <v>0</v>
      </c>
      <c r="ED194">
        <v>0</v>
      </c>
      <c r="EE194">
        <v>0</v>
      </c>
      <c r="EF194">
        <v>0</v>
      </c>
      <c r="EG194">
        <v>0</v>
      </c>
      <c r="EH194">
        <v>0</v>
      </c>
      <c r="EI194">
        <v>0</v>
      </c>
      <c r="EJ194">
        <v>0</v>
      </c>
      <c r="EK194">
        <v>0</v>
      </c>
      <c r="EL194">
        <v>0</v>
      </c>
      <c r="EM194">
        <v>0</v>
      </c>
      <c r="EN194">
        <v>0</v>
      </c>
      <c r="EO194">
        <v>0</v>
      </c>
      <c r="EP194">
        <v>0</v>
      </c>
      <c r="EQ194">
        <v>0</v>
      </c>
      <c r="ER194">
        <v>0</v>
      </c>
      <c r="ES194">
        <v>0</v>
      </c>
      <c r="ET194">
        <v>0</v>
      </c>
      <c r="EU194">
        <v>0</v>
      </c>
      <c r="EV194">
        <v>0</v>
      </c>
      <c r="EW194">
        <v>0</v>
      </c>
      <c r="EX194">
        <v>0</v>
      </c>
      <c r="EY194">
        <v>0</v>
      </c>
      <c r="EZ194">
        <v>0</v>
      </c>
      <c r="FA194">
        <v>0</v>
      </c>
      <c r="FB194">
        <v>0</v>
      </c>
      <c r="FC194">
        <v>0</v>
      </c>
      <c r="FD194">
        <v>0</v>
      </c>
      <c r="FE194">
        <v>0</v>
      </c>
      <c r="FF194">
        <v>0</v>
      </c>
      <c r="FG194">
        <v>0</v>
      </c>
      <c r="FH194">
        <v>0</v>
      </c>
      <c r="FI194">
        <v>0</v>
      </c>
      <c r="FJ194">
        <v>0</v>
      </c>
      <c r="FK194">
        <v>0</v>
      </c>
      <c r="FL194">
        <v>0</v>
      </c>
      <c r="FM194">
        <v>0</v>
      </c>
      <c r="FN194">
        <v>0</v>
      </c>
      <c r="FO194">
        <v>0</v>
      </c>
      <c r="FP194">
        <v>0</v>
      </c>
      <c r="FQ194">
        <v>0</v>
      </c>
      <c r="FR194">
        <v>0</v>
      </c>
      <c r="FT194" s="44"/>
    </row>
    <row r="195" spans="1:176" x14ac:dyDescent="0.2">
      <c r="A195" t="s">
        <v>193</v>
      </c>
      <c r="B195" t="s">
        <v>1</v>
      </c>
      <c r="C195" s="70">
        <v>41898</v>
      </c>
      <c r="D195">
        <v>0</v>
      </c>
      <c r="E195" s="70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  <c r="DG195">
        <v>0</v>
      </c>
      <c r="DH195">
        <v>0</v>
      </c>
      <c r="DI195">
        <v>0</v>
      </c>
      <c r="DJ195">
        <v>0</v>
      </c>
      <c r="DK195">
        <v>0</v>
      </c>
      <c r="DL195">
        <v>0</v>
      </c>
      <c r="DM195">
        <v>0</v>
      </c>
      <c r="DN195">
        <v>0</v>
      </c>
      <c r="DO195">
        <v>0</v>
      </c>
      <c r="DP195">
        <v>0</v>
      </c>
      <c r="DQ195">
        <v>0</v>
      </c>
      <c r="DR195">
        <v>0</v>
      </c>
      <c r="DS195">
        <v>0</v>
      </c>
      <c r="DT195">
        <v>0</v>
      </c>
      <c r="DU195">
        <v>0</v>
      </c>
      <c r="DV195">
        <v>0</v>
      </c>
      <c r="DW195">
        <v>0</v>
      </c>
      <c r="DX195">
        <v>0</v>
      </c>
      <c r="DY195">
        <v>0</v>
      </c>
      <c r="DZ195">
        <v>0</v>
      </c>
      <c r="EA195">
        <v>0</v>
      </c>
      <c r="EB195">
        <v>0</v>
      </c>
      <c r="EC195">
        <v>0</v>
      </c>
      <c r="ED195">
        <v>0</v>
      </c>
      <c r="EE195">
        <v>0</v>
      </c>
      <c r="EF195">
        <v>0</v>
      </c>
      <c r="EG195">
        <v>0</v>
      </c>
      <c r="EH195">
        <v>0</v>
      </c>
      <c r="EI195">
        <v>0</v>
      </c>
      <c r="EJ195">
        <v>0</v>
      </c>
      <c r="EK195">
        <v>0</v>
      </c>
      <c r="EL195">
        <v>0</v>
      </c>
      <c r="EM195">
        <v>0</v>
      </c>
      <c r="EN195">
        <v>0</v>
      </c>
      <c r="EO195">
        <v>0</v>
      </c>
      <c r="EP195">
        <v>0</v>
      </c>
      <c r="EQ195">
        <v>0</v>
      </c>
      <c r="ER195">
        <v>0</v>
      </c>
      <c r="ES195">
        <v>0</v>
      </c>
      <c r="ET195">
        <v>0</v>
      </c>
      <c r="EU195">
        <v>0</v>
      </c>
      <c r="EV195">
        <v>0</v>
      </c>
      <c r="EW195">
        <v>0</v>
      </c>
      <c r="EX195">
        <v>0</v>
      </c>
      <c r="EY195">
        <v>0</v>
      </c>
      <c r="EZ195">
        <v>0</v>
      </c>
      <c r="FA195">
        <v>0</v>
      </c>
      <c r="FB195">
        <v>0</v>
      </c>
      <c r="FC195">
        <v>0</v>
      </c>
      <c r="FD195">
        <v>0</v>
      </c>
      <c r="FE195">
        <v>0</v>
      </c>
      <c r="FF195">
        <v>0</v>
      </c>
      <c r="FG195">
        <v>0</v>
      </c>
      <c r="FH195">
        <v>0</v>
      </c>
      <c r="FI195">
        <v>0</v>
      </c>
      <c r="FJ195">
        <v>0</v>
      </c>
      <c r="FK195">
        <v>0</v>
      </c>
      <c r="FL195">
        <v>0</v>
      </c>
      <c r="FM195">
        <v>0</v>
      </c>
      <c r="FN195">
        <v>0</v>
      </c>
      <c r="FO195">
        <v>0</v>
      </c>
      <c r="FP195">
        <v>0</v>
      </c>
      <c r="FQ195">
        <v>0</v>
      </c>
      <c r="FR195">
        <v>0</v>
      </c>
      <c r="FT195" s="44"/>
    </row>
    <row r="196" spans="1:176" x14ac:dyDescent="0.2">
      <c r="A196" t="s">
        <v>193</v>
      </c>
      <c r="B196" t="s">
        <v>1</v>
      </c>
      <c r="C196" s="70" t="s">
        <v>2</v>
      </c>
      <c r="D196">
        <v>0</v>
      </c>
      <c r="E196" s="70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>
        <v>0</v>
      </c>
      <c r="CY196">
        <v>0</v>
      </c>
      <c r="CZ196">
        <v>0</v>
      </c>
      <c r="DA196">
        <v>0</v>
      </c>
      <c r="DB196">
        <v>0</v>
      </c>
      <c r="DC196">
        <v>0</v>
      </c>
      <c r="DD196">
        <v>0</v>
      </c>
      <c r="DE196">
        <v>0</v>
      </c>
      <c r="DF196">
        <v>0</v>
      </c>
      <c r="DG196">
        <v>0</v>
      </c>
      <c r="DH196">
        <v>0</v>
      </c>
      <c r="DI196">
        <v>0</v>
      </c>
      <c r="DJ196">
        <v>0</v>
      </c>
      <c r="DK196">
        <v>0</v>
      </c>
      <c r="DL196">
        <v>0</v>
      </c>
      <c r="DM196">
        <v>0</v>
      </c>
      <c r="DN196">
        <v>0</v>
      </c>
      <c r="DO196">
        <v>0</v>
      </c>
      <c r="DP196">
        <v>0</v>
      </c>
      <c r="DQ196">
        <v>0</v>
      </c>
      <c r="DR196">
        <v>0</v>
      </c>
      <c r="DS196">
        <v>0</v>
      </c>
      <c r="DT196">
        <v>0</v>
      </c>
      <c r="DU196">
        <v>0</v>
      </c>
      <c r="DV196">
        <v>0</v>
      </c>
      <c r="DW196">
        <v>0</v>
      </c>
      <c r="DX196">
        <v>0</v>
      </c>
      <c r="DY196">
        <v>0</v>
      </c>
      <c r="DZ196">
        <v>0</v>
      </c>
      <c r="EA196">
        <v>0</v>
      </c>
      <c r="EB196">
        <v>0</v>
      </c>
      <c r="EC196">
        <v>0</v>
      </c>
      <c r="ED196">
        <v>0</v>
      </c>
      <c r="EE196">
        <v>0</v>
      </c>
      <c r="EF196">
        <v>0</v>
      </c>
      <c r="EG196">
        <v>0</v>
      </c>
      <c r="EH196">
        <v>0</v>
      </c>
      <c r="EI196">
        <v>0</v>
      </c>
      <c r="EJ196">
        <v>0</v>
      </c>
      <c r="EK196">
        <v>0</v>
      </c>
      <c r="EL196">
        <v>0</v>
      </c>
      <c r="EM196">
        <v>0</v>
      </c>
      <c r="EN196">
        <v>0</v>
      </c>
      <c r="EO196">
        <v>0</v>
      </c>
      <c r="EP196">
        <v>0</v>
      </c>
      <c r="EQ196">
        <v>0</v>
      </c>
      <c r="ER196">
        <v>0</v>
      </c>
      <c r="ES196">
        <v>0</v>
      </c>
      <c r="ET196">
        <v>0</v>
      </c>
      <c r="EU196">
        <v>0</v>
      </c>
      <c r="EV196">
        <v>0</v>
      </c>
      <c r="EW196">
        <v>0</v>
      </c>
      <c r="EX196">
        <v>0</v>
      </c>
      <c r="EY196">
        <v>0</v>
      </c>
      <c r="EZ196">
        <v>0</v>
      </c>
      <c r="FA196">
        <v>0</v>
      </c>
      <c r="FB196">
        <v>0</v>
      </c>
      <c r="FC196">
        <v>0</v>
      </c>
      <c r="FD196">
        <v>0</v>
      </c>
      <c r="FE196">
        <v>0</v>
      </c>
      <c r="FF196">
        <v>0</v>
      </c>
      <c r="FG196">
        <v>0</v>
      </c>
      <c r="FH196">
        <v>0</v>
      </c>
      <c r="FI196">
        <v>0</v>
      </c>
      <c r="FJ196">
        <v>0</v>
      </c>
      <c r="FK196">
        <v>0</v>
      </c>
      <c r="FL196">
        <v>0</v>
      </c>
      <c r="FM196">
        <v>0</v>
      </c>
      <c r="FN196">
        <v>0</v>
      </c>
      <c r="FO196">
        <v>0</v>
      </c>
      <c r="FP196">
        <v>0</v>
      </c>
      <c r="FQ196">
        <v>0</v>
      </c>
      <c r="FR196">
        <v>0</v>
      </c>
      <c r="FT196" s="44"/>
    </row>
    <row r="197" spans="1:176" x14ac:dyDescent="0.2">
      <c r="A197" t="s">
        <v>193</v>
      </c>
      <c r="B197" t="s">
        <v>203</v>
      </c>
      <c r="C197" s="70">
        <v>41773</v>
      </c>
      <c r="D197">
        <v>0</v>
      </c>
      <c r="E197" s="70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0</v>
      </c>
      <c r="CY197">
        <v>0</v>
      </c>
      <c r="CZ197">
        <v>0</v>
      </c>
      <c r="DA197">
        <v>0</v>
      </c>
      <c r="DB197">
        <v>0</v>
      </c>
      <c r="DC197">
        <v>0</v>
      </c>
      <c r="DD197">
        <v>0</v>
      </c>
      <c r="DE197">
        <v>0</v>
      </c>
      <c r="DF197">
        <v>0</v>
      </c>
      <c r="DG197">
        <v>0</v>
      </c>
      <c r="DH197">
        <v>0</v>
      </c>
      <c r="DI197">
        <v>0</v>
      </c>
      <c r="DJ197">
        <v>0</v>
      </c>
      <c r="DK197">
        <v>0</v>
      </c>
      <c r="DL197">
        <v>0</v>
      </c>
      <c r="DM197">
        <v>0</v>
      </c>
      <c r="DN197">
        <v>0</v>
      </c>
      <c r="DO197">
        <v>0</v>
      </c>
      <c r="DP197">
        <v>0</v>
      </c>
      <c r="DQ197">
        <v>0</v>
      </c>
      <c r="DR197">
        <v>0</v>
      </c>
      <c r="DS197">
        <v>0</v>
      </c>
      <c r="DT197">
        <v>0</v>
      </c>
      <c r="DU197">
        <v>0</v>
      </c>
      <c r="DV197">
        <v>0</v>
      </c>
      <c r="DW197">
        <v>0</v>
      </c>
      <c r="DX197">
        <v>0</v>
      </c>
      <c r="DY197">
        <v>0</v>
      </c>
      <c r="DZ197">
        <v>0</v>
      </c>
      <c r="EA197">
        <v>0</v>
      </c>
      <c r="EB197">
        <v>0</v>
      </c>
      <c r="EC197">
        <v>0</v>
      </c>
      <c r="ED197">
        <v>0</v>
      </c>
      <c r="EE197">
        <v>0</v>
      </c>
      <c r="EF197">
        <v>0</v>
      </c>
      <c r="EG197">
        <v>0</v>
      </c>
      <c r="EH197">
        <v>0</v>
      </c>
      <c r="EI197">
        <v>0</v>
      </c>
      <c r="EJ197">
        <v>0</v>
      </c>
      <c r="EK197">
        <v>0</v>
      </c>
      <c r="EL197">
        <v>0</v>
      </c>
      <c r="EM197">
        <v>0</v>
      </c>
      <c r="EN197">
        <v>0</v>
      </c>
      <c r="EO197">
        <v>0</v>
      </c>
      <c r="EP197">
        <v>0</v>
      </c>
      <c r="EQ197">
        <v>0</v>
      </c>
      <c r="ER197">
        <v>0</v>
      </c>
      <c r="ES197">
        <v>0</v>
      </c>
      <c r="ET197">
        <v>0</v>
      </c>
      <c r="EU197">
        <v>0</v>
      </c>
      <c r="EV197">
        <v>0</v>
      </c>
      <c r="EW197">
        <v>0</v>
      </c>
      <c r="EX197">
        <v>0</v>
      </c>
      <c r="EY197">
        <v>0</v>
      </c>
      <c r="EZ197">
        <v>0</v>
      </c>
      <c r="FA197">
        <v>0</v>
      </c>
      <c r="FB197">
        <v>0</v>
      </c>
      <c r="FC197">
        <v>0</v>
      </c>
      <c r="FD197">
        <v>0</v>
      </c>
      <c r="FE197">
        <v>0</v>
      </c>
      <c r="FF197">
        <v>0</v>
      </c>
      <c r="FG197">
        <v>0</v>
      </c>
      <c r="FH197">
        <v>0</v>
      </c>
      <c r="FI197">
        <v>0</v>
      </c>
      <c r="FJ197">
        <v>0</v>
      </c>
      <c r="FK197">
        <v>0</v>
      </c>
      <c r="FL197">
        <v>0</v>
      </c>
      <c r="FM197">
        <v>0</v>
      </c>
      <c r="FN197">
        <v>0</v>
      </c>
      <c r="FO197">
        <v>0</v>
      </c>
      <c r="FP197">
        <v>0</v>
      </c>
      <c r="FQ197">
        <v>0</v>
      </c>
      <c r="FR197">
        <v>0</v>
      </c>
      <c r="FT197" s="44"/>
    </row>
    <row r="198" spans="1:176" x14ac:dyDescent="0.2">
      <c r="A198" t="s">
        <v>193</v>
      </c>
      <c r="B198" t="s">
        <v>203</v>
      </c>
      <c r="C198" s="70">
        <v>41820</v>
      </c>
      <c r="D198">
        <v>0</v>
      </c>
      <c r="E198" s="70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>
        <v>0</v>
      </c>
      <c r="CY198">
        <v>0</v>
      </c>
      <c r="CZ198">
        <v>0</v>
      </c>
      <c r="DA198">
        <v>0</v>
      </c>
      <c r="DB198">
        <v>0</v>
      </c>
      <c r="DC198">
        <v>0</v>
      </c>
      <c r="DD198">
        <v>0</v>
      </c>
      <c r="DE198">
        <v>0</v>
      </c>
      <c r="DF198">
        <v>0</v>
      </c>
      <c r="DG198">
        <v>0</v>
      </c>
      <c r="DH198">
        <v>0</v>
      </c>
      <c r="DI198">
        <v>0</v>
      </c>
      <c r="DJ198">
        <v>0</v>
      </c>
      <c r="DK198">
        <v>0</v>
      </c>
      <c r="DL198">
        <v>0</v>
      </c>
      <c r="DM198">
        <v>0</v>
      </c>
      <c r="DN198">
        <v>0</v>
      </c>
      <c r="DO198">
        <v>0</v>
      </c>
      <c r="DP198">
        <v>0</v>
      </c>
      <c r="DQ198">
        <v>0</v>
      </c>
      <c r="DR198">
        <v>0</v>
      </c>
      <c r="DS198">
        <v>0</v>
      </c>
      <c r="DT198">
        <v>0</v>
      </c>
      <c r="DU198">
        <v>0</v>
      </c>
      <c r="DV198">
        <v>0</v>
      </c>
      <c r="DW198">
        <v>0</v>
      </c>
      <c r="DX198">
        <v>0</v>
      </c>
      <c r="DY198">
        <v>0</v>
      </c>
      <c r="DZ198">
        <v>0</v>
      </c>
      <c r="EA198">
        <v>0</v>
      </c>
      <c r="EB198">
        <v>0</v>
      </c>
      <c r="EC198">
        <v>0</v>
      </c>
      <c r="ED198">
        <v>0</v>
      </c>
      <c r="EE198">
        <v>0</v>
      </c>
      <c r="EF198">
        <v>0</v>
      </c>
      <c r="EG198">
        <v>0</v>
      </c>
      <c r="EH198">
        <v>0</v>
      </c>
      <c r="EI198">
        <v>0</v>
      </c>
      <c r="EJ198">
        <v>0</v>
      </c>
      <c r="EK198">
        <v>0</v>
      </c>
      <c r="EL198">
        <v>0</v>
      </c>
      <c r="EM198">
        <v>0</v>
      </c>
      <c r="EN198">
        <v>0</v>
      </c>
      <c r="EO198">
        <v>0</v>
      </c>
      <c r="EP198">
        <v>0</v>
      </c>
      <c r="EQ198">
        <v>0</v>
      </c>
      <c r="ER198">
        <v>0</v>
      </c>
      <c r="ES198">
        <v>0</v>
      </c>
      <c r="ET198">
        <v>0</v>
      </c>
      <c r="EU198">
        <v>0</v>
      </c>
      <c r="EV198">
        <v>0</v>
      </c>
      <c r="EW198">
        <v>0</v>
      </c>
      <c r="EX198">
        <v>0</v>
      </c>
      <c r="EY198">
        <v>0</v>
      </c>
      <c r="EZ198">
        <v>0</v>
      </c>
      <c r="FA198">
        <v>0</v>
      </c>
      <c r="FB198">
        <v>0</v>
      </c>
      <c r="FC198">
        <v>0</v>
      </c>
      <c r="FD198">
        <v>0</v>
      </c>
      <c r="FE198">
        <v>0</v>
      </c>
      <c r="FF198">
        <v>0</v>
      </c>
      <c r="FG198">
        <v>0</v>
      </c>
      <c r="FH198">
        <v>0</v>
      </c>
      <c r="FI198">
        <v>0</v>
      </c>
      <c r="FJ198">
        <v>0</v>
      </c>
      <c r="FK198">
        <v>0</v>
      </c>
      <c r="FL198">
        <v>0</v>
      </c>
      <c r="FM198">
        <v>0</v>
      </c>
      <c r="FN198">
        <v>0</v>
      </c>
      <c r="FO198">
        <v>0</v>
      </c>
      <c r="FP198">
        <v>0</v>
      </c>
      <c r="FQ198">
        <v>0</v>
      </c>
      <c r="FR198">
        <v>0</v>
      </c>
      <c r="FT198" s="44"/>
    </row>
    <row r="199" spans="1:176" x14ac:dyDescent="0.2">
      <c r="A199" t="s">
        <v>193</v>
      </c>
      <c r="B199" t="s">
        <v>203</v>
      </c>
      <c r="C199" s="70">
        <v>41827</v>
      </c>
      <c r="D199">
        <v>0</v>
      </c>
      <c r="E199" s="70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0</v>
      </c>
      <c r="DF199">
        <v>0</v>
      </c>
      <c r="DG199">
        <v>0</v>
      </c>
      <c r="DH199">
        <v>0</v>
      </c>
      <c r="DI199">
        <v>0</v>
      </c>
      <c r="DJ199">
        <v>0</v>
      </c>
      <c r="DK199">
        <v>0</v>
      </c>
      <c r="DL199">
        <v>0</v>
      </c>
      <c r="DM199">
        <v>0</v>
      </c>
      <c r="DN199">
        <v>0</v>
      </c>
      <c r="DO199">
        <v>0</v>
      </c>
      <c r="DP199">
        <v>0</v>
      </c>
      <c r="DQ199">
        <v>0</v>
      </c>
      <c r="DR199">
        <v>0</v>
      </c>
      <c r="DS199">
        <v>0</v>
      </c>
      <c r="DT199">
        <v>0</v>
      </c>
      <c r="DU199">
        <v>0</v>
      </c>
      <c r="DV199">
        <v>0</v>
      </c>
      <c r="DW199">
        <v>0</v>
      </c>
      <c r="DX199">
        <v>0</v>
      </c>
      <c r="DY199">
        <v>0</v>
      </c>
      <c r="DZ199">
        <v>0</v>
      </c>
      <c r="EA199">
        <v>0</v>
      </c>
      <c r="EB199">
        <v>0</v>
      </c>
      <c r="EC199">
        <v>0</v>
      </c>
      <c r="ED199">
        <v>0</v>
      </c>
      <c r="EE199">
        <v>0</v>
      </c>
      <c r="EF199">
        <v>0</v>
      </c>
      <c r="EG199">
        <v>0</v>
      </c>
      <c r="EH199">
        <v>0</v>
      </c>
      <c r="EI199">
        <v>0</v>
      </c>
      <c r="EJ199">
        <v>0</v>
      </c>
      <c r="EK199">
        <v>0</v>
      </c>
      <c r="EL199">
        <v>0</v>
      </c>
      <c r="EM199">
        <v>0</v>
      </c>
      <c r="EN199">
        <v>0</v>
      </c>
      <c r="EO199">
        <v>0</v>
      </c>
      <c r="EP199">
        <v>0</v>
      </c>
      <c r="EQ199">
        <v>0</v>
      </c>
      <c r="ER199">
        <v>0</v>
      </c>
      <c r="ES199">
        <v>0</v>
      </c>
      <c r="ET199">
        <v>0</v>
      </c>
      <c r="EU199">
        <v>0</v>
      </c>
      <c r="EV199">
        <v>0</v>
      </c>
      <c r="EW199">
        <v>0</v>
      </c>
      <c r="EX199">
        <v>0</v>
      </c>
      <c r="EY199">
        <v>0</v>
      </c>
      <c r="EZ199">
        <v>0</v>
      </c>
      <c r="FA199">
        <v>0</v>
      </c>
      <c r="FB199">
        <v>0</v>
      </c>
      <c r="FC199">
        <v>0</v>
      </c>
      <c r="FD199">
        <v>0</v>
      </c>
      <c r="FE199">
        <v>0</v>
      </c>
      <c r="FF199">
        <v>0</v>
      </c>
      <c r="FG199">
        <v>0</v>
      </c>
      <c r="FH199">
        <v>0</v>
      </c>
      <c r="FI199">
        <v>0</v>
      </c>
      <c r="FJ199">
        <v>0</v>
      </c>
      <c r="FK199">
        <v>0</v>
      </c>
      <c r="FL199">
        <v>0</v>
      </c>
      <c r="FM199">
        <v>0</v>
      </c>
      <c r="FN199">
        <v>0</v>
      </c>
      <c r="FO199">
        <v>0</v>
      </c>
      <c r="FP199">
        <v>0</v>
      </c>
      <c r="FQ199">
        <v>0</v>
      </c>
      <c r="FR199">
        <v>0</v>
      </c>
      <c r="FT199" s="44"/>
    </row>
    <row r="200" spans="1:176" x14ac:dyDescent="0.2">
      <c r="A200" t="s">
        <v>193</v>
      </c>
      <c r="B200" t="s">
        <v>203</v>
      </c>
      <c r="C200" s="70">
        <v>41834</v>
      </c>
      <c r="D200">
        <v>0</v>
      </c>
      <c r="E200" s="7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0</v>
      </c>
      <c r="CY200">
        <v>0</v>
      </c>
      <c r="CZ200">
        <v>0</v>
      </c>
      <c r="DA200">
        <v>0</v>
      </c>
      <c r="DB200">
        <v>0</v>
      </c>
      <c r="DC200">
        <v>0</v>
      </c>
      <c r="DD200">
        <v>0</v>
      </c>
      <c r="DE200">
        <v>0</v>
      </c>
      <c r="DF200">
        <v>0</v>
      </c>
      <c r="DG200">
        <v>0</v>
      </c>
      <c r="DH200">
        <v>0</v>
      </c>
      <c r="DI200">
        <v>0</v>
      </c>
      <c r="DJ200">
        <v>0</v>
      </c>
      <c r="DK200">
        <v>0</v>
      </c>
      <c r="DL200">
        <v>0</v>
      </c>
      <c r="DM200">
        <v>0</v>
      </c>
      <c r="DN200">
        <v>0</v>
      </c>
      <c r="DO200">
        <v>0</v>
      </c>
      <c r="DP200">
        <v>0</v>
      </c>
      <c r="DQ200">
        <v>0</v>
      </c>
      <c r="DR200">
        <v>0</v>
      </c>
      <c r="DS200">
        <v>0</v>
      </c>
      <c r="DT200">
        <v>0</v>
      </c>
      <c r="DU200">
        <v>0</v>
      </c>
      <c r="DV200">
        <v>0</v>
      </c>
      <c r="DW200">
        <v>0</v>
      </c>
      <c r="DX200">
        <v>0</v>
      </c>
      <c r="DY200">
        <v>0</v>
      </c>
      <c r="DZ200">
        <v>0</v>
      </c>
      <c r="EA200">
        <v>0</v>
      </c>
      <c r="EB200">
        <v>0</v>
      </c>
      <c r="EC200">
        <v>0</v>
      </c>
      <c r="ED200">
        <v>0</v>
      </c>
      <c r="EE200">
        <v>0</v>
      </c>
      <c r="EF200">
        <v>0</v>
      </c>
      <c r="EG200">
        <v>0</v>
      </c>
      <c r="EH200">
        <v>0</v>
      </c>
      <c r="EI200">
        <v>0</v>
      </c>
      <c r="EJ200">
        <v>0</v>
      </c>
      <c r="EK200">
        <v>0</v>
      </c>
      <c r="EL200">
        <v>0</v>
      </c>
      <c r="EM200">
        <v>0</v>
      </c>
      <c r="EN200">
        <v>0</v>
      </c>
      <c r="EO200">
        <v>0</v>
      </c>
      <c r="EP200">
        <v>0</v>
      </c>
      <c r="EQ200">
        <v>0</v>
      </c>
      <c r="ER200">
        <v>0</v>
      </c>
      <c r="ES200">
        <v>0</v>
      </c>
      <c r="ET200">
        <v>0</v>
      </c>
      <c r="EU200">
        <v>0</v>
      </c>
      <c r="EV200">
        <v>0</v>
      </c>
      <c r="EW200">
        <v>0</v>
      </c>
      <c r="EX200">
        <v>0</v>
      </c>
      <c r="EY200">
        <v>0</v>
      </c>
      <c r="EZ200">
        <v>0</v>
      </c>
      <c r="FA200">
        <v>0</v>
      </c>
      <c r="FB200">
        <v>0</v>
      </c>
      <c r="FC200">
        <v>0</v>
      </c>
      <c r="FD200">
        <v>0</v>
      </c>
      <c r="FE200">
        <v>0</v>
      </c>
      <c r="FF200">
        <v>0</v>
      </c>
      <c r="FG200">
        <v>0</v>
      </c>
      <c r="FH200">
        <v>0</v>
      </c>
      <c r="FI200">
        <v>0</v>
      </c>
      <c r="FJ200">
        <v>0</v>
      </c>
      <c r="FK200">
        <v>0</v>
      </c>
      <c r="FL200">
        <v>0</v>
      </c>
      <c r="FM200">
        <v>0</v>
      </c>
      <c r="FN200">
        <v>0</v>
      </c>
      <c r="FO200">
        <v>0</v>
      </c>
      <c r="FP200">
        <v>0</v>
      </c>
      <c r="FQ200">
        <v>0</v>
      </c>
      <c r="FR200">
        <v>0</v>
      </c>
      <c r="FT200" s="44"/>
    </row>
    <row r="201" spans="1:176" x14ac:dyDescent="0.2">
      <c r="A201" t="s">
        <v>193</v>
      </c>
      <c r="B201" t="s">
        <v>203</v>
      </c>
      <c r="C201" s="70">
        <v>41848</v>
      </c>
      <c r="D201">
        <v>0</v>
      </c>
      <c r="E201" s="70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  <c r="DC201">
        <v>0</v>
      </c>
      <c r="DD201">
        <v>0</v>
      </c>
      <c r="DE201">
        <v>0</v>
      </c>
      <c r="DF201">
        <v>0</v>
      </c>
      <c r="DG201">
        <v>0</v>
      </c>
      <c r="DH201">
        <v>0</v>
      </c>
      <c r="DI201">
        <v>0</v>
      </c>
      <c r="DJ201">
        <v>0</v>
      </c>
      <c r="DK201">
        <v>0</v>
      </c>
      <c r="DL201">
        <v>0</v>
      </c>
      <c r="DM201">
        <v>0</v>
      </c>
      <c r="DN201">
        <v>0</v>
      </c>
      <c r="DO201">
        <v>0</v>
      </c>
      <c r="DP201">
        <v>0</v>
      </c>
      <c r="DQ201">
        <v>0</v>
      </c>
      <c r="DR201">
        <v>0</v>
      </c>
      <c r="DS201">
        <v>0</v>
      </c>
      <c r="DT201">
        <v>0</v>
      </c>
      <c r="DU201">
        <v>0</v>
      </c>
      <c r="DV201">
        <v>0</v>
      </c>
      <c r="DW201">
        <v>0</v>
      </c>
      <c r="DX201">
        <v>0</v>
      </c>
      <c r="DY201">
        <v>0</v>
      </c>
      <c r="DZ201">
        <v>0</v>
      </c>
      <c r="EA201">
        <v>0</v>
      </c>
      <c r="EB201">
        <v>0</v>
      </c>
      <c r="EC201">
        <v>0</v>
      </c>
      <c r="ED201">
        <v>0</v>
      </c>
      <c r="EE201">
        <v>0</v>
      </c>
      <c r="EF201">
        <v>0</v>
      </c>
      <c r="EG201">
        <v>0</v>
      </c>
      <c r="EH201">
        <v>0</v>
      </c>
      <c r="EI201">
        <v>0</v>
      </c>
      <c r="EJ201">
        <v>0</v>
      </c>
      <c r="EK201">
        <v>0</v>
      </c>
      <c r="EL201">
        <v>0</v>
      </c>
      <c r="EM201">
        <v>0</v>
      </c>
      <c r="EN201">
        <v>0</v>
      </c>
      <c r="EO201">
        <v>0</v>
      </c>
      <c r="EP201">
        <v>0</v>
      </c>
      <c r="EQ201">
        <v>0</v>
      </c>
      <c r="ER201">
        <v>0</v>
      </c>
      <c r="ES201">
        <v>0</v>
      </c>
      <c r="ET201">
        <v>0</v>
      </c>
      <c r="EU201">
        <v>0</v>
      </c>
      <c r="EV201">
        <v>0</v>
      </c>
      <c r="EW201">
        <v>0</v>
      </c>
      <c r="EX201">
        <v>0</v>
      </c>
      <c r="EY201">
        <v>0</v>
      </c>
      <c r="EZ201">
        <v>0</v>
      </c>
      <c r="FA201">
        <v>0</v>
      </c>
      <c r="FB201">
        <v>0</v>
      </c>
      <c r="FC201">
        <v>0</v>
      </c>
      <c r="FD201">
        <v>0</v>
      </c>
      <c r="FE201">
        <v>0</v>
      </c>
      <c r="FF201">
        <v>0</v>
      </c>
      <c r="FG201">
        <v>0</v>
      </c>
      <c r="FH201">
        <v>0</v>
      </c>
      <c r="FI201">
        <v>0</v>
      </c>
      <c r="FJ201">
        <v>0</v>
      </c>
      <c r="FK201">
        <v>0</v>
      </c>
      <c r="FL201">
        <v>0</v>
      </c>
      <c r="FM201">
        <v>0</v>
      </c>
      <c r="FN201">
        <v>0</v>
      </c>
      <c r="FO201">
        <v>0</v>
      </c>
      <c r="FP201">
        <v>0</v>
      </c>
      <c r="FQ201">
        <v>0</v>
      </c>
      <c r="FR201">
        <v>0</v>
      </c>
      <c r="FT201" s="44"/>
    </row>
    <row r="202" spans="1:176" x14ac:dyDescent="0.2">
      <c r="A202" t="s">
        <v>193</v>
      </c>
      <c r="B202" t="s">
        <v>203</v>
      </c>
      <c r="C202" s="70">
        <v>41849</v>
      </c>
      <c r="D202">
        <v>0</v>
      </c>
      <c r="E202" s="70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0</v>
      </c>
      <c r="CY202">
        <v>0</v>
      </c>
      <c r="CZ202">
        <v>0</v>
      </c>
      <c r="DA202">
        <v>0</v>
      </c>
      <c r="DB202">
        <v>0</v>
      </c>
      <c r="DC202">
        <v>0</v>
      </c>
      <c r="DD202">
        <v>0</v>
      </c>
      <c r="DE202">
        <v>0</v>
      </c>
      <c r="DF202">
        <v>0</v>
      </c>
      <c r="DG202">
        <v>0</v>
      </c>
      <c r="DH202">
        <v>0</v>
      </c>
      <c r="DI202">
        <v>0</v>
      </c>
      <c r="DJ202">
        <v>0</v>
      </c>
      <c r="DK202">
        <v>0</v>
      </c>
      <c r="DL202">
        <v>0</v>
      </c>
      <c r="DM202">
        <v>0</v>
      </c>
      <c r="DN202">
        <v>0</v>
      </c>
      <c r="DO202">
        <v>0</v>
      </c>
      <c r="DP202">
        <v>0</v>
      </c>
      <c r="DQ202">
        <v>0</v>
      </c>
      <c r="DR202">
        <v>0</v>
      </c>
      <c r="DS202">
        <v>0</v>
      </c>
      <c r="DT202">
        <v>0</v>
      </c>
      <c r="DU202">
        <v>0</v>
      </c>
      <c r="DV202">
        <v>0</v>
      </c>
      <c r="DW202">
        <v>0</v>
      </c>
      <c r="DX202">
        <v>0</v>
      </c>
      <c r="DY202">
        <v>0</v>
      </c>
      <c r="DZ202">
        <v>0</v>
      </c>
      <c r="EA202">
        <v>0</v>
      </c>
      <c r="EB202">
        <v>0</v>
      </c>
      <c r="EC202">
        <v>0</v>
      </c>
      <c r="ED202">
        <v>0</v>
      </c>
      <c r="EE202">
        <v>0</v>
      </c>
      <c r="EF202">
        <v>0</v>
      </c>
      <c r="EG202">
        <v>0</v>
      </c>
      <c r="EH202">
        <v>0</v>
      </c>
      <c r="EI202">
        <v>0</v>
      </c>
      <c r="EJ202">
        <v>0</v>
      </c>
      <c r="EK202">
        <v>0</v>
      </c>
      <c r="EL202">
        <v>0</v>
      </c>
      <c r="EM202">
        <v>0</v>
      </c>
      <c r="EN202">
        <v>0</v>
      </c>
      <c r="EO202">
        <v>0</v>
      </c>
      <c r="EP202">
        <v>0</v>
      </c>
      <c r="EQ202">
        <v>0</v>
      </c>
      <c r="ER202">
        <v>0</v>
      </c>
      <c r="ES202">
        <v>0</v>
      </c>
      <c r="ET202">
        <v>0</v>
      </c>
      <c r="EU202">
        <v>0</v>
      </c>
      <c r="EV202">
        <v>0</v>
      </c>
      <c r="EW202">
        <v>0</v>
      </c>
      <c r="EX202">
        <v>0</v>
      </c>
      <c r="EY202">
        <v>0</v>
      </c>
      <c r="EZ202">
        <v>0</v>
      </c>
      <c r="FA202">
        <v>0</v>
      </c>
      <c r="FB202">
        <v>0</v>
      </c>
      <c r="FC202">
        <v>0</v>
      </c>
      <c r="FD202">
        <v>0</v>
      </c>
      <c r="FE202">
        <v>0</v>
      </c>
      <c r="FF202">
        <v>0</v>
      </c>
      <c r="FG202">
        <v>0</v>
      </c>
      <c r="FH202">
        <v>0</v>
      </c>
      <c r="FI202">
        <v>0</v>
      </c>
      <c r="FJ202">
        <v>0</v>
      </c>
      <c r="FK202">
        <v>0</v>
      </c>
      <c r="FL202">
        <v>0</v>
      </c>
      <c r="FM202">
        <v>0</v>
      </c>
      <c r="FN202">
        <v>0</v>
      </c>
      <c r="FO202">
        <v>0</v>
      </c>
      <c r="FP202">
        <v>0</v>
      </c>
      <c r="FQ202">
        <v>0</v>
      </c>
      <c r="FR202">
        <v>0</v>
      </c>
      <c r="FT202" s="44"/>
    </row>
    <row r="203" spans="1:176" x14ac:dyDescent="0.2">
      <c r="A203" t="s">
        <v>193</v>
      </c>
      <c r="B203" t="s">
        <v>203</v>
      </c>
      <c r="C203" s="70">
        <v>41850</v>
      </c>
      <c r="D203">
        <v>0</v>
      </c>
      <c r="E203" s="70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0</v>
      </c>
      <c r="BZ203">
        <v>0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  <c r="CX203">
        <v>0</v>
      </c>
      <c r="CY203">
        <v>0</v>
      </c>
      <c r="CZ203">
        <v>0</v>
      </c>
      <c r="DA203">
        <v>0</v>
      </c>
      <c r="DB203">
        <v>0</v>
      </c>
      <c r="DC203">
        <v>0</v>
      </c>
      <c r="DD203">
        <v>0</v>
      </c>
      <c r="DE203">
        <v>0</v>
      </c>
      <c r="DF203">
        <v>0</v>
      </c>
      <c r="DG203">
        <v>0</v>
      </c>
      <c r="DH203">
        <v>0</v>
      </c>
      <c r="DI203">
        <v>0</v>
      </c>
      <c r="DJ203">
        <v>0</v>
      </c>
      <c r="DK203">
        <v>0</v>
      </c>
      <c r="DL203">
        <v>0</v>
      </c>
      <c r="DM203">
        <v>0</v>
      </c>
      <c r="DN203">
        <v>0</v>
      </c>
      <c r="DO203">
        <v>0</v>
      </c>
      <c r="DP203">
        <v>0</v>
      </c>
      <c r="DQ203">
        <v>0</v>
      </c>
      <c r="DR203">
        <v>0</v>
      </c>
      <c r="DS203">
        <v>0</v>
      </c>
      <c r="DT203">
        <v>0</v>
      </c>
      <c r="DU203">
        <v>0</v>
      </c>
      <c r="DV203">
        <v>0</v>
      </c>
      <c r="DW203">
        <v>0</v>
      </c>
      <c r="DX203">
        <v>0</v>
      </c>
      <c r="DY203">
        <v>0</v>
      </c>
      <c r="DZ203">
        <v>0</v>
      </c>
      <c r="EA203">
        <v>0</v>
      </c>
      <c r="EB203">
        <v>0</v>
      </c>
      <c r="EC203">
        <v>0</v>
      </c>
      <c r="ED203">
        <v>0</v>
      </c>
      <c r="EE203">
        <v>0</v>
      </c>
      <c r="EF203">
        <v>0</v>
      </c>
      <c r="EG203">
        <v>0</v>
      </c>
      <c r="EH203">
        <v>0</v>
      </c>
      <c r="EI203">
        <v>0</v>
      </c>
      <c r="EJ203">
        <v>0</v>
      </c>
      <c r="EK203">
        <v>0</v>
      </c>
      <c r="EL203">
        <v>0</v>
      </c>
      <c r="EM203">
        <v>0</v>
      </c>
      <c r="EN203">
        <v>0</v>
      </c>
      <c r="EO203">
        <v>0</v>
      </c>
      <c r="EP203">
        <v>0</v>
      </c>
      <c r="EQ203">
        <v>0</v>
      </c>
      <c r="ER203">
        <v>0</v>
      </c>
      <c r="ES203">
        <v>0</v>
      </c>
      <c r="ET203">
        <v>0</v>
      </c>
      <c r="EU203">
        <v>0</v>
      </c>
      <c r="EV203">
        <v>0</v>
      </c>
      <c r="EW203">
        <v>0</v>
      </c>
      <c r="EX203">
        <v>0</v>
      </c>
      <c r="EY203">
        <v>0</v>
      </c>
      <c r="EZ203">
        <v>0</v>
      </c>
      <c r="FA203">
        <v>0</v>
      </c>
      <c r="FB203">
        <v>0</v>
      </c>
      <c r="FC203">
        <v>0</v>
      </c>
      <c r="FD203">
        <v>0</v>
      </c>
      <c r="FE203">
        <v>0</v>
      </c>
      <c r="FF203">
        <v>0</v>
      </c>
      <c r="FG203">
        <v>0</v>
      </c>
      <c r="FH203">
        <v>0</v>
      </c>
      <c r="FI203">
        <v>0</v>
      </c>
      <c r="FJ203">
        <v>0</v>
      </c>
      <c r="FK203">
        <v>0</v>
      </c>
      <c r="FL203">
        <v>0</v>
      </c>
      <c r="FM203">
        <v>0</v>
      </c>
      <c r="FN203">
        <v>0</v>
      </c>
      <c r="FO203">
        <v>0</v>
      </c>
      <c r="FP203">
        <v>0</v>
      </c>
      <c r="FQ203">
        <v>0</v>
      </c>
      <c r="FR203">
        <v>0</v>
      </c>
      <c r="FT203" s="44"/>
    </row>
    <row r="204" spans="1:176" x14ac:dyDescent="0.2">
      <c r="A204" t="s">
        <v>193</v>
      </c>
      <c r="B204" t="s">
        <v>203</v>
      </c>
      <c r="C204" s="70">
        <v>41851</v>
      </c>
      <c r="D204">
        <v>0</v>
      </c>
      <c r="E204" s="70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V204">
        <v>0</v>
      </c>
      <c r="CW204">
        <v>0</v>
      </c>
      <c r="CX204">
        <v>0</v>
      </c>
      <c r="CY204">
        <v>0</v>
      </c>
      <c r="CZ204">
        <v>0</v>
      </c>
      <c r="DA204">
        <v>0</v>
      </c>
      <c r="DB204">
        <v>0</v>
      </c>
      <c r="DC204">
        <v>0</v>
      </c>
      <c r="DD204">
        <v>0</v>
      </c>
      <c r="DE204">
        <v>0</v>
      </c>
      <c r="DF204">
        <v>0</v>
      </c>
      <c r="DG204">
        <v>0</v>
      </c>
      <c r="DH204">
        <v>0</v>
      </c>
      <c r="DI204">
        <v>0</v>
      </c>
      <c r="DJ204">
        <v>0</v>
      </c>
      <c r="DK204">
        <v>0</v>
      </c>
      <c r="DL204">
        <v>0</v>
      </c>
      <c r="DM204">
        <v>0</v>
      </c>
      <c r="DN204">
        <v>0</v>
      </c>
      <c r="DO204">
        <v>0</v>
      </c>
      <c r="DP204">
        <v>0</v>
      </c>
      <c r="DQ204">
        <v>0</v>
      </c>
      <c r="DR204">
        <v>0</v>
      </c>
      <c r="DS204">
        <v>0</v>
      </c>
      <c r="DT204">
        <v>0</v>
      </c>
      <c r="DU204">
        <v>0</v>
      </c>
      <c r="DV204">
        <v>0</v>
      </c>
      <c r="DW204">
        <v>0</v>
      </c>
      <c r="DX204">
        <v>0</v>
      </c>
      <c r="DY204">
        <v>0</v>
      </c>
      <c r="DZ204">
        <v>0</v>
      </c>
      <c r="EA204">
        <v>0</v>
      </c>
      <c r="EB204">
        <v>0</v>
      </c>
      <c r="EC204">
        <v>0</v>
      </c>
      <c r="ED204">
        <v>0</v>
      </c>
      <c r="EE204">
        <v>0</v>
      </c>
      <c r="EF204">
        <v>0</v>
      </c>
      <c r="EG204">
        <v>0</v>
      </c>
      <c r="EH204">
        <v>0</v>
      </c>
      <c r="EI204">
        <v>0</v>
      </c>
      <c r="EJ204">
        <v>0</v>
      </c>
      <c r="EK204">
        <v>0</v>
      </c>
      <c r="EL204">
        <v>0</v>
      </c>
      <c r="EM204">
        <v>0</v>
      </c>
      <c r="EN204">
        <v>0</v>
      </c>
      <c r="EO204">
        <v>0</v>
      </c>
      <c r="EP204">
        <v>0</v>
      </c>
      <c r="EQ204">
        <v>0</v>
      </c>
      <c r="ER204">
        <v>0</v>
      </c>
      <c r="ES204">
        <v>0</v>
      </c>
      <c r="ET204">
        <v>0</v>
      </c>
      <c r="EU204">
        <v>0</v>
      </c>
      <c r="EV204">
        <v>0</v>
      </c>
      <c r="EW204">
        <v>0</v>
      </c>
      <c r="EX204">
        <v>0</v>
      </c>
      <c r="EY204">
        <v>0</v>
      </c>
      <c r="EZ204">
        <v>0</v>
      </c>
      <c r="FA204">
        <v>0</v>
      </c>
      <c r="FB204">
        <v>0</v>
      </c>
      <c r="FC204">
        <v>0</v>
      </c>
      <c r="FD204">
        <v>0</v>
      </c>
      <c r="FE204">
        <v>0</v>
      </c>
      <c r="FF204">
        <v>0</v>
      </c>
      <c r="FG204">
        <v>0</v>
      </c>
      <c r="FH204">
        <v>0</v>
      </c>
      <c r="FI204">
        <v>0</v>
      </c>
      <c r="FJ204">
        <v>0</v>
      </c>
      <c r="FK204">
        <v>0</v>
      </c>
      <c r="FL204">
        <v>0</v>
      </c>
      <c r="FM204">
        <v>0</v>
      </c>
      <c r="FN204">
        <v>0</v>
      </c>
      <c r="FO204">
        <v>0</v>
      </c>
      <c r="FP204">
        <v>0</v>
      </c>
      <c r="FQ204">
        <v>0</v>
      </c>
      <c r="FR204">
        <v>0</v>
      </c>
      <c r="FT204" s="44"/>
    </row>
    <row r="205" spans="1:176" x14ac:dyDescent="0.2">
      <c r="A205" t="s">
        <v>193</v>
      </c>
      <c r="B205" t="s">
        <v>203</v>
      </c>
      <c r="C205" s="70">
        <v>41852</v>
      </c>
      <c r="D205">
        <v>0</v>
      </c>
      <c r="E205" s="70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0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>
        <v>0</v>
      </c>
      <c r="CY205">
        <v>0</v>
      </c>
      <c r="CZ205">
        <v>0</v>
      </c>
      <c r="DA205">
        <v>0</v>
      </c>
      <c r="DB205">
        <v>0</v>
      </c>
      <c r="DC205">
        <v>0</v>
      </c>
      <c r="DD205">
        <v>0</v>
      </c>
      <c r="DE205">
        <v>0</v>
      </c>
      <c r="DF205">
        <v>0</v>
      </c>
      <c r="DG205">
        <v>0</v>
      </c>
      <c r="DH205">
        <v>0</v>
      </c>
      <c r="DI205">
        <v>0</v>
      </c>
      <c r="DJ205">
        <v>0</v>
      </c>
      <c r="DK205">
        <v>0</v>
      </c>
      <c r="DL205">
        <v>0</v>
      </c>
      <c r="DM205">
        <v>0</v>
      </c>
      <c r="DN205">
        <v>0</v>
      </c>
      <c r="DO205">
        <v>0</v>
      </c>
      <c r="DP205">
        <v>0</v>
      </c>
      <c r="DQ205">
        <v>0</v>
      </c>
      <c r="DR205">
        <v>0</v>
      </c>
      <c r="DS205">
        <v>0</v>
      </c>
      <c r="DT205">
        <v>0</v>
      </c>
      <c r="DU205">
        <v>0</v>
      </c>
      <c r="DV205">
        <v>0</v>
      </c>
      <c r="DW205">
        <v>0</v>
      </c>
      <c r="DX205">
        <v>0</v>
      </c>
      <c r="DY205">
        <v>0</v>
      </c>
      <c r="DZ205">
        <v>0</v>
      </c>
      <c r="EA205">
        <v>0</v>
      </c>
      <c r="EB205">
        <v>0</v>
      </c>
      <c r="EC205">
        <v>0</v>
      </c>
      <c r="ED205">
        <v>0</v>
      </c>
      <c r="EE205">
        <v>0</v>
      </c>
      <c r="EF205">
        <v>0</v>
      </c>
      <c r="EG205">
        <v>0</v>
      </c>
      <c r="EH205">
        <v>0</v>
      </c>
      <c r="EI205">
        <v>0</v>
      </c>
      <c r="EJ205">
        <v>0</v>
      </c>
      <c r="EK205">
        <v>0</v>
      </c>
      <c r="EL205">
        <v>0</v>
      </c>
      <c r="EM205">
        <v>0</v>
      </c>
      <c r="EN205">
        <v>0</v>
      </c>
      <c r="EO205">
        <v>0</v>
      </c>
      <c r="EP205">
        <v>0</v>
      </c>
      <c r="EQ205">
        <v>0</v>
      </c>
      <c r="ER205">
        <v>0</v>
      </c>
      <c r="ES205">
        <v>0</v>
      </c>
      <c r="ET205">
        <v>0</v>
      </c>
      <c r="EU205">
        <v>0</v>
      </c>
      <c r="EV205">
        <v>0</v>
      </c>
      <c r="EW205">
        <v>0</v>
      </c>
      <c r="EX205">
        <v>0</v>
      </c>
      <c r="EY205">
        <v>0</v>
      </c>
      <c r="EZ205">
        <v>0</v>
      </c>
      <c r="FA205">
        <v>0</v>
      </c>
      <c r="FB205">
        <v>0</v>
      </c>
      <c r="FC205">
        <v>0</v>
      </c>
      <c r="FD205">
        <v>0</v>
      </c>
      <c r="FE205">
        <v>0</v>
      </c>
      <c r="FF205">
        <v>0</v>
      </c>
      <c r="FG205">
        <v>0</v>
      </c>
      <c r="FH205">
        <v>0</v>
      </c>
      <c r="FI205">
        <v>0</v>
      </c>
      <c r="FJ205">
        <v>0</v>
      </c>
      <c r="FK205">
        <v>0</v>
      </c>
      <c r="FL205">
        <v>0</v>
      </c>
      <c r="FM205">
        <v>0</v>
      </c>
      <c r="FN205">
        <v>0</v>
      </c>
      <c r="FO205">
        <v>0</v>
      </c>
      <c r="FP205">
        <v>0</v>
      </c>
      <c r="FQ205">
        <v>0</v>
      </c>
      <c r="FR205">
        <v>0</v>
      </c>
      <c r="FT205" s="44"/>
    </row>
    <row r="206" spans="1:176" x14ac:dyDescent="0.2">
      <c r="A206" t="s">
        <v>193</v>
      </c>
      <c r="B206" t="s">
        <v>203</v>
      </c>
      <c r="C206" s="70">
        <v>41894</v>
      </c>
      <c r="D206">
        <v>0</v>
      </c>
      <c r="E206" s="70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>
        <v>0</v>
      </c>
      <c r="CV206">
        <v>0</v>
      </c>
      <c r="CW206">
        <v>0</v>
      </c>
      <c r="CX206">
        <v>0</v>
      </c>
      <c r="CY206">
        <v>0</v>
      </c>
      <c r="CZ206">
        <v>0</v>
      </c>
      <c r="DA206">
        <v>0</v>
      </c>
      <c r="DB206">
        <v>0</v>
      </c>
      <c r="DC206">
        <v>0</v>
      </c>
      <c r="DD206">
        <v>0</v>
      </c>
      <c r="DE206">
        <v>0</v>
      </c>
      <c r="DF206">
        <v>0</v>
      </c>
      <c r="DG206">
        <v>0</v>
      </c>
      <c r="DH206">
        <v>0</v>
      </c>
      <c r="DI206">
        <v>0</v>
      </c>
      <c r="DJ206">
        <v>0</v>
      </c>
      <c r="DK206">
        <v>0</v>
      </c>
      <c r="DL206">
        <v>0</v>
      </c>
      <c r="DM206">
        <v>0</v>
      </c>
      <c r="DN206">
        <v>0</v>
      </c>
      <c r="DO206">
        <v>0</v>
      </c>
      <c r="DP206">
        <v>0</v>
      </c>
      <c r="DQ206">
        <v>0</v>
      </c>
      <c r="DR206">
        <v>0</v>
      </c>
      <c r="DS206">
        <v>0</v>
      </c>
      <c r="DT206">
        <v>0</v>
      </c>
      <c r="DU206">
        <v>0</v>
      </c>
      <c r="DV206">
        <v>0</v>
      </c>
      <c r="DW206">
        <v>0</v>
      </c>
      <c r="DX206">
        <v>0</v>
      </c>
      <c r="DY206">
        <v>0</v>
      </c>
      <c r="DZ206">
        <v>0</v>
      </c>
      <c r="EA206">
        <v>0</v>
      </c>
      <c r="EB206">
        <v>0</v>
      </c>
      <c r="EC206">
        <v>0</v>
      </c>
      <c r="ED206">
        <v>0</v>
      </c>
      <c r="EE206">
        <v>0</v>
      </c>
      <c r="EF206">
        <v>0</v>
      </c>
      <c r="EG206">
        <v>0</v>
      </c>
      <c r="EH206">
        <v>0</v>
      </c>
      <c r="EI206">
        <v>0</v>
      </c>
      <c r="EJ206">
        <v>0</v>
      </c>
      <c r="EK206">
        <v>0</v>
      </c>
      <c r="EL206">
        <v>0</v>
      </c>
      <c r="EM206">
        <v>0</v>
      </c>
      <c r="EN206">
        <v>0</v>
      </c>
      <c r="EO206">
        <v>0</v>
      </c>
      <c r="EP206">
        <v>0</v>
      </c>
      <c r="EQ206">
        <v>0</v>
      </c>
      <c r="ER206">
        <v>0</v>
      </c>
      <c r="ES206">
        <v>0</v>
      </c>
      <c r="ET206">
        <v>0</v>
      </c>
      <c r="EU206">
        <v>0</v>
      </c>
      <c r="EV206">
        <v>0</v>
      </c>
      <c r="EW206">
        <v>0</v>
      </c>
      <c r="EX206">
        <v>0</v>
      </c>
      <c r="EY206">
        <v>0</v>
      </c>
      <c r="EZ206">
        <v>0</v>
      </c>
      <c r="FA206">
        <v>0</v>
      </c>
      <c r="FB206">
        <v>0</v>
      </c>
      <c r="FC206">
        <v>0</v>
      </c>
      <c r="FD206">
        <v>0</v>
      </c>
      <c r="FE206">
        <v>0</v>
      </c>
      <c r="FF206">
        <v>0</v>
      </c>
      <c r="FG206">
        <v>0</v>
      </c>
      <c r="FH206">
        <v>0</v>
      </c>
      <c r="FI206">
        <v>0</v>
      </c>
      <c r="FJ206">
        <v>0</v>
      </c>
      <c r="FK206">
        <v>0</v>
      </c>
      <c r="FL206">
        <v>0</v>
      </c>
      <c r="FM206">
        <v>0</v>
      </c>
      <c r="FN206">
        <v>0</v>
      </c>
      <c r="FO206">
        <v>0</v>
      </c>
      <c r="FP206">
        <v>0</v>
      </c>
      <c r="FQ206">
        <v>0</v>
      </c>
      <c r="FR206">
        <v>0</v>
      </c>
      <c r="FT206" s="44"/>
    </row>
    <row r="207" spans="1:176" x14ac:dyDescent="0.2">
      <c r="A207" t="s">
        <v>193</v>
      </c>
      <c r="B207" t="s">
        <v>203</v>
      </c>
      <c r="C207" s="70">
        <v>41897</v>
      </c>
      <c r="D207">
        <v>0</v>
      </c>
      <c r="E207" s="70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0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>
        <v>0</v>
      </c>
      <c r="CY207">
        <v>0</v>
      </c>
      <c r="CZ207">
        <v>0</v>
      </c>
      <c r="DA207">
        <v>0</v>
      </c>
      <c r="DB207">
        <v>0</v>
      </c>
      <c r="DC207">
        <v>0</v>
      </c>
      <c r="DD207">
        <v>0</v>
      </c>
      <c r="DE207">
        <v>0</v>
      </c>
      <c r="DF207">
        <v>0</v>
      </c>
      <c r="DG207">
        <v>0</v>
      </c>
      <c r="DH207">
        <v>0</v>
      </c>
      <c r="DI207">
        <v>0</v>
      </c>
      <c r="DJ207">
        <v>0</v>
      </c>
      <c r="DK207">
        <v>0</v>
      </c>
      <c r="DL207">
        <v>0</v>
      </c>
      <c r="DM207">
        <v>0</v>
      </c>
      <c r="DN207">
        <v>0</v>
      </c>
      <c r="DO207">
        <v>0</v>
      </c>
      <c r="DP207">
        <v>0</v>
      </c>
      <c r="DQ207">
        <v>0</v>
      </c>
      <c r="DR207">
        <v>0</v>
      </c>
      <c r="DS207">
        <v>0</v>
      </c>
      <c r="DT207">
        <v>0</v>
      </c>
      <c r="DU207">
        <v>0</v>
      </c>
      <c r="DV207">
        <v>0</v>
      </c>
      <c r="DW207">
        <v>0</v>
      </c>
      <c r="DX207">
        <v>0</v>
      </c>
      <c r="DY207">
        <v>0</v>
      </c>
      <c r="DZ207">
        <v>0</v>
      </c>
      <c r="EA207">
        <v>0</v>
      </c>
      <c r="EB207">
        <v>0</v>
      </c>
      <c r="EC207">
        <v>0</v>
      </c>
      <c r="ED207">
        <v>0</v>
      </c>
      <c r="EE207">
        <v>0</v>
      </c>
      <c r="EF207">
        <v>0</v>
      </c>
      <c r="EG207">
        <v>0</v>
      </c>
      <c r="EH207">
        <v>0</v>
      </c>
      <c r="EI207">
        <v>0</v>
      </c>
      <c r="EJ207">
        <v>0</v>
      </c>
      <c r="EK207">
        <v>0</v>
      </c>
      <c r="EL207">
        <v>0</v>
      </c>
      <c r="EM207">
        <v>0</v>
      </c>
      <c r="EN207">
        <v>0</v>
      </c>
      <c r="EO207">
        <v>0</v>
      </c>
      <c r="EP207">
        <v>0</v>
      </c>
      <c r="EQ207">
        <v>0</v>
      </c>
      <c r="ER207">
        <v>0</v>
      </c>
      <c r="ES207">
        <v>0</v>
      </c>
      <c r="ET207">
        <v>0</v>
      </c>
      <c r="EU207">
        <v>0</v>
      </c>
      <c r="EV207">
        <v>0</v>
      </c>
      <c r="EW207">
        <v>0</v>
      </c>
      <c r="EX207">
        <v>0</v>
      </c>
      <c r="EY207">
        <v>0</v>
      </c>
      <c r="EZ207">
        <v>0</v>
      </c>
      <c r="FA207">
        <v>0</v>
      </c>
      <c r="FB207">
        <v>0</v>
      </c>
      <c r="FC207">
        <v>0</v>
      </c>
      <c r="FD207">
        <v>0</v>
      </c>
      <c r="FE207">
        <v>0</v>
      </c>
      <c r="FF207">
        <v>0</v>
      </c>
      <c r="FG207">
        <v>0</v>
      </c>
      <c r="FH207">
        <v>0</v>
      </c>
      <c r="FI207">
        <v>0</v>
      </c>
      <c r="FJ207">
        <v>0</v>
      </c>
      <c r="FK207">
        <v>0</v>
      </c>
      <c r="FL207">
        <v>0</v>
      </c>
      <c r="FM207">
        <v>0</v>
      </c>
      <c r="FN207">
        <v>0</v>
      </c>
      <c r="FO207">
        <v>0</v>
      </c>
      <c r="FP207">
        <v>0</v>
      </c>
      <c r="FQ207">
        <v>0</v>
      </c>
      <c r="FR207">
        <v>0</v>
      </c>
      <c r="FT207" s="44"/>
    </row>
    <row r="208" spans="1:176" x14ac:dyDescent="0.2">
      <c r="A208" t="s">
        <v>193</v>
      </c>
      <c r="B208" t="s">
        <v>203</v>
      </c>
      <c r="C208" s="70">
        <v>41898</v>
      </c>
      <c r="D208">
        <v>0</v>
      </c>
      <c r="E208" s="70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X208">
        <v>0</v>
      </c>
      <c r="CY208">
        <v>0</v>
      </c>
      <c r="CZ208">
        <v>0</v>
      </c>
      <c r="DA208">
        <v>0</v>
      </c>
      <c r="DB208">
        <v>0</v>
      </c>
      <c r="DC208">
        <v>0</v>
      </c>
      <c r="DD208">
        <v>0</v>
      </c>
      <c r="DE208">
        <v>0</v>
      </c>
      <c r="DF208">
        <v>0</v>
      </c>
      <c r="DG208">
        <v>0</v>
      </c>
      <c r="DH208">
        <v>0</v>
      </c>
      <c r="DI208">
        <v>0</v>
      </c>
      <c r="DJ208">
        <v>0</v>
      </c>
      <c r="DK208">
        <v>0</v>
      </c>
      <c r="DL208">
        <v>0</v>
      </c>
      <c r="DM208">
        <v>0</v>
      </c>
      <c r="DN208">
        <v>0</v>
      </c>
      <c r="DO208">
        <v>0</v>
      </c>
      <c r="DP208">
        <v>0</v>
      </c>
      <c r="DQ208">
        <v>0</v>
      </c>
      <c r="DR208">
        <v>0</v>
      </c>
      <c r="DS208">
        <v>0</v>
      </c>
      <c r="DT208">
        <v>0</v>
      </c>
      <c r="DU208">
        <v>0</v>
      </c>
      <c r="DV208">
        <v>0</v>
      </c>
      <c r="DW208">
        <v>0</v>
      </c>
      <c r="DX208">
        <v>0</v>
      </c>
      <c r="DY208">
        <v>0</v>
      </c>
      <c r="DZ208">
        <v>0</v>
      </c>
      <c r="EA208">
        <v>0</v>
      </c>
      <c r="EB208">
        <v>0</v>
      </c>
      <c r="EC208">
        <v>0</v>
      </c>
      <c r="ED208">
        <v>0</v>
      </c>
      <c r="EE208">
        <v>0</v>
      </c>
      <c r="EF208">
        <v>0</v>
      </c>
      <c r="EG208">
        <v>0</v>
      </c>
      <c r="EH208">
        <v>0</v>
      </c>
      <c r="EI208">
        <v>0</v>
      </c>
      <c r="EJ208">
        <v>0</v>
      </c>
      <c r="EK208">
        <v>0</v>
      </c>
      <c r="EL208">
        <v>0</v>
      </c>
      <c r="EM208">
        <v>0</v>
      </c>
      <c r="EN208">
        <v>0</v>
      </c>
      <c r="EO208">
        <v>0</v>
      </c>
      <c r="EP208">
        <v>0</v>
      </c>
      <c r="EQ208">
        <v>0</v>
      </c>
      <c r="ER208">
        <v>0</v>
      </c>
      <c r="ES208">
        <v>0</v>
      </c>
      <c r="ET208">
        <v>0</v>
      </c>
      <c r="EU208">
        <v>0</v>
      </c>
      <c r="EV208">
        <v>0</v>
      </c>
      <c r="EW208">
        <v>0</v>
      </c>
      <c r="EX208">
        <v>0</v>
      </c>
      <c r="EY208">
        <v>0</v>
      </c>
      <c r="EZ208">
        <v>0</v>
      </c>
      <c r="FA208">
        <v>0</v>
      </c>
      <c r="FB208">
        <v>0</v>
      </c>
      <c r="FC208">
        <v>0</v>
      </c>
      <c r="FD208">
        <v>0</v>
      </c>
      <c r="FE208">
        <v>0</v>
      </c>
      <c r="FF208">
        <v>0</v>
      </c>
      <c r="FG208">
        <v>0</v>
      </c>
      <c r="FH208">
        <v>0</v>
      </c>
      <c r="FI208">
        <v>0</v>
      </c>
      <c r="FJ208">
        <v>0</v>
      </c>
      <c r="FK208">
        <v>0</v>
      </c>
      <c r="FL208">
        <v>0</v>
      </c>
      <c r="FM208">
        <v>0</v>
      </c>
      <c r="FN208">
        <v>0</v>
      </c>
      <c r="FO208">
        <v>0</v>
      </c>
      <c r="FP208">
        <v>0</v>
      </c>
      <c r="FQ208">
        <v>0</v>
      </c>
      <c r="FR208">
        <v>0</v>
      </c>
      <c r="FT208" s="44"/>
    </row>
    <row r="209" spans="1:176" x14ac:dyDescent="0.2">
      <c r="A209" t="s">
        <v>193</v>
      </c>
      <c r="B209" t="s">
        <v>203</v>
      </c>
      <c r="C209" s="70" t="s">
        <v>2</v>
      </c>
      <c r="D209">
        <v>0</v>
      </c>
      <c r="E209" s="70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  <c r="DG209">
        <v>0</v>
      </c>
      <c r="DH209">
        <v>0</v>
      </c>
      <c r="DI209">
        <v>0</v>
      </c>
      <c r="DJ209">
        <v>0</v>
      </c>
      <c r="DK209">
        <v>0</v>
      </c>
      <c r="DL209">
        <v>0</v>
      </c>
      <c r="DM209">
        <v>0</v>
      </c>
      <c r="DN209">
        <v>0</v>
      </c>
      <c r="DO209">
        <v>0</v>
      </c>
      <c r="DP209">
        <v>0</v>
      </c>
      <c r="DQ209">
        <v>0</v>
      </c>
      <c r="DR209">
        <v>0</v>
      </c>
      <c r="DS209">
        <v>0</v>
      </c>
      <c r="DT209">
        <v>0</v>
      </c>
      <c r="DU209">
        <v>0</v>
      </c>
      <c r="DV209">
        <v>0</v>
      </c>
      <c r="DW209">
        <v>0</v>
      </c>
      <c r="DX209">
        <v>0</v>
      </c>
      <c r="DY209">
        <v>0</v>
      </c>
      <c r="DZ209">
        <v>0</v>
      </c>
      <c r="EA209">
        <v>0</v>
      </c>
      <c r="EB209">
        <v>0</v>
      </c>
      <c r="EC209">
        <v>0</v>
      </c>
      <c r="ED209">
        <v>0</v>
      </c>
      <c r="EE209">
        <v>0</v>
      </c>
      <c r="EF209">
        <v>0</v>
      </c>
      <c r="EG209">
        <v>0</v>
      </c>
      <c r="EH209">
        <v>0</v>
      </c>
      <c r="EI209">
        <v>0</v>
      </c>
      <c r="EJ209">
        <v>0</v>
      </c>
      <c r="EK209">
        <v>0</v>
      </c>
      <c r="EL209">
        <v>0</v>
      </c>
      <c r="EM209">
        <v>0</v>
      </c>
      <c r="EN209">
        <v>0</v>
      </c>
      <c r="EO209">
        <v>0</v>
      </c>
      <c r="EP209">
        <v>0</v>
      </c>
      <c r="EQ209">
        <v>0</v>
      </c>
      <c r="ER209">
        <v>0</v>
      </c>
      <c r="ES209">
        <v>0</v>
      </c>
      <c r="ET209">
        <v>0</v>
      </c>
      <c r="EU209">
        <v>0</v>
      </c>
      <c r="EV209">
        <v>0</v>
      </c>
      <c r="EW209">
        <v>0</v>
      </c>
      <c r="EX209">
        <v>0</v>
      </c>
      <c r="EY209">
        <v>0</v>
      </c>
      <c r="EZ209">
        <v>0</v>
      </c>
      <c r="FA209">
        <v>0</v>
      </c>
      <c r="FB209">
        <v>0</v>
      </c>
      <c r="FC209">
        <v>0</v>
      </c>
      <c r="FD209">
        <v>0</v>
      </c>
      <c r="FE209">
        <v>0</v>
      </c>
      <c r="FF209">
        <v>0</v>
      </c>
      <c r="FG209">
        <v>0</v>
      </c>
      <c r="FH209">
        <v>0</v>
      </c>
      <c r="FI209">
        <v>0</v>
      </c>
      <c r="FJ209">
        <v>0</v>
      </c>
      <c r="FK209">
        <v>0</v>
      </c>
      <c r="FL209">
        <v>0</v>
      </c>
      <c r="FM209">
        <v>0</v>
      </c>
      <c r="FN209">
        <v>0</v>
      </c>
      <c r="FO209">
        <v>0</v>
      </c>
      <c r="FP209">
        <v>0</v>
      </c>
      <c r="FQ209">
        <v>0</v>
      </c>
      <c r="FR209">
        <v>0</v>
      </c>
      <c r="FT209" s="44"/>
    </row>
    <row r="210" spans="1:176" x14ac:dyDescent="0.2">
      <c r="A210" t="s">
        <v>194</v>
      </c>
      <c r="B210" t="s">
        <v>202</v>
      </c>
      <c r="C210" s="70">
        <v>41773</v>
      </c>
      <c r="D210">
        <v>0</v>
      </c>
      <c r="E210" s="7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Y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V210">
        <v>0</v>
      </c>
      <c r="CW210">
        <v>0</v>
      </c>
      <c r="CX210">
        <v>0</v>
      </c>
      <c r="CY210">
        <v>0</v>
      </c>
      <c r="CZ210">
        <v>0</v>
      </c>
      <c r="DA210">
        <v>0</v>
      </c>
      <c r="DB210">
        <v>0</v>
      </c>
      <c r="DC210">
        <v>0</v>
      </c>
      <c r="DD210">
        <v>0</v>
      </c>
      <c r="DE210">
        <v>0</v>
      </c>
      <c r="DF210">
        <v>0</v>
      </c>
      <c r="DG210">
        <v>0</v>
      </c>
      <c r="DH210">
        <v>0</v>
      </c>
      <c r="DI210">
        <v>0</v>
      </c>
      <c r="DJ210">
        <v>0</v>
      </c>
      <c r="DK210">
        <v>0</v>
      </c>
      <c r="DL210">
        <v>0</v>
      </c>
      <c r="DM210">
        <v>0</v>
      </c>
      <c r="DN210">
        <v>0</v>
      </c>
      <c r="DO210">
        <v>0</v>
      </c>
      <c r="DP210">
        <v>0</v>
      </c>
      <c r="DQ210">
        <v>0</v>
      </c>
      <c r="DR210">
        <v>0</v>
      </c>
      <c r="DS210">
        <v>0</v>
      </c>
      <c r="DT210">
        <v>0</v>
      </c>
      <c r="DU210">
        <v>0</v>
      </c>
      <c r="DV210">
        <v>0</v>
      </c>
      <c r="DW210">
        <v>0</v>
      </c>
      <c r="DX210">
        <v>0</v>
      </c>
      <c r="DY210">
        <v>0</v>
      </c>
      <c r="DZ210">
        <v>0</v>
      </c>
      <c r="EA210">
        <v>0</v>
      </c>
      <c r="EB210">
        <v>0</v>
      </c>
      <c r="EC210">
        <v>0</v>
      </c>
      <c r="ED210">
        <v>0</v>
      </c>
      <c r="EE210">
        <v>0</v>
      </c>
      <c r="EF210">
        <v>0</v>
      </c>
      <c r="EG210">
        <v>0</v>
      </c>
      <c r="EH210">
        <v>0</v>
      </c>
      <c r="EI210">
        <v>0</v>
      </c>
      <c r="EJ210">
        <v>0</v>
      </c>
      <c r="EK210">
        <v>0</v>
      </c>
      <c r="EL210">
        <v>0</v>
      </c>
      <c r="EM210">
        <v>0</v>
      </c>
      <c r="EN210">
        <v>0</v>
      </c>
      <c r="EO210">
        <v>0</v>
      </c>
      <c r="EP210">
        <v>0</v>
      </c>
      <c r="EQ210">
        <v>0</v>
      </c>
      <c r="ER210">
        <v>0</v>
      </c>
      <c r="ES210">
        <v>0</v>
      </c>
      <c r="ET210">
        <v>0</v>
      </c>
      <c r="EU210">
        <v>0</v>
      </c>
      <c r="EV210">
        <v>0</v>
      </c>
      <c r="EW210">
        <v>0</v>
      </c>
      <c r="EX210">
        <v>0</v>
      </c>
      <c r="EY210">
        <v>0</v>
      </c>
      <c r="EZ210">
        <v>0</v>
      </c>
      <c r="FA210">
        <v>0</v>
      </c>
      <c r="FB210">
        <v>0</v>
      </c>
      <c r="FC210">
        <v>0</v>
      </c>
      <c r="FD210">
        <v>0</v>
      </c>
      <c r="FE210">
        <v>0</v>
      </c>
      <c r="FF210">
        <v>0</v>
      </c>
      <c r="FG210">
        <v>0</v>
      </c>
      <c r="FH210">
        <v>0</v>
      </c>
      <c r="FI210">
        <v>0</v>
      </c>
      <c r="FJ210">
        <v>0</v>
      </c>
      <c r="FK210">
        <v>0</v>
      </c>
      <c r="FL210">
        <v>0</v>
      </c>
      <c r="FM210">
        <v>0</v>
      </c>
      <c r="FN210">
        <v>0</v>
      </c>
      <c r="FO210">
        <v>0</v>
      </c>
      <c r="FP210">
        <v>0</v>
      </c>
      <c r="FQ210">
        <v>0</v>
      </c>
      <c r="FR210">
        <v>0</v>
      </c>
      <c r="FT210" s="44"/>
    </row>
    <row r="211" spans="1:176" x14ac:dyDescent="0.2">
      <c r="A211" t="s">
        <v>194</v>
      </c>
      <c r="B211" t="s">
        <v>202</v>
      </c>
      <c r="C211" s="70">
        <v>41820</v>
      </c>
      <c r="D211">
        <v>0</v>
      </c>
      <c r="E211" s="70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0</v>
      </c>
      <c r="CK211">
        <v>0</v>
      </c>
      <c r="CL211">
        <v>0</v>
      </c>
      <c r="CM211">
        <v>0</v>
      </c>
      <c r="CN211">
        <v>0</v>
      </c>
      <c r="CO211">
        <v>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0</v>
      </c>
      <c r="CX211">
        <v>0</v>
      </c>
      <c r="CY211">
        <v>0</v>
      </c>
      <c r="CZ211">
        <v>0</v>
      </c>
      <c r="DA211">
        <v>0</v>
      </c>
      <c r="DB211">
        <v>0</v>
      </c>
      <c r="DC211">
        <v>0</v>
      </c>
      <c r="DD211">
        <v>0</v>
      </c>
      <c r="DE211">
        <v>0</v>
      </c>
      <c r="DF211">
        <v>0</v>
      </c>
      <c r="DG211">
        <v>0</v>
      </c>
      <c r="DH211">
        <v>0</v>
      </c>
      <c r="DI211">
        <v>0</v>
      </c>
      <c r="DJ211">
        <v>0</v>
      </c>
      <c r="DK211">
        <v>0</v>
      </c>
      <c r="DL211">
        <v>0</v>
      </c>
      <c r="DM211">
        <v>0</v>
      </c>
      <c r="DN211">
        <v>0</v>
      </c>
      <c r="DO211">
        <v>0</v>
      </c>
      <c r="DP211">
        <v>0</v>
      </c>
      <c r="DQ211">
        <v>0</v>
      </c>
      <c r="DR211">
        <v>0</v>
      </c>
      <c r="DS211">
        <v>0</v>
      </c>
      <c r="DT211">
        <v>0</v>
      </c>
      <c r="DU211">
        <v>0</v>
      </c>
      <c r="DV211">
        <v>0</v>
      </c>
      <c r="DW211">
        <v>0</v>
      </c>
      <c r="DX211">
        <v>0</v>
      </c>
      <c r="DY211">
        <v>0</v>
      </c>
      <c r="DZ211">
        <v>0</v>
      </c>
      <c r="EA211">
        <v>0</v>
      </c>
      <c r="EB211">
        <v>0</v>
      </c>
      <c r="EC211">
        <v>0</v>
      </c>
      <c r="ED211">
        <v>0</v>
      </c>
      <c r="EE211">
        <v>0</v>
      </c>
      <c r="EF211">
        <v>0</v>
      </c>
      <c r="EG211">
        <v>0</v>
      </c>
      <c r="EH211">
        <v>0</v>
      </c>
      <c r="EI211">
        <v>0</v>
      </c>
      <c r="EJ211">
        <v>0</v>
      </c>
      <c r="EK211">
        <v>0</v>
      </c>
      <c r="EL211">
        <v>0</v>
      </c>
      <c r="EM211">
        <v>0</v>
      </c>
      <c r="EN211">
        <v>0</v>
      </c>
      <c r="EO211">
        <v>0</v>
      </c>
      <c r="EP211">
        <v>0</v>
      </c>
      <c r="EQ211">
        <v>0</v>
      </c>
      <c r="ER211">
        <v>0</v>
      </c>
      <c r="ES211">
        <v>0</v>
      </c>
      <c r="ET211">
        <v>0</v>
      </c>
      <c r="EU211">
        <v>0</v>
      </c>
      <c r="EV211">
        <v>0</v>
      </c>
      <c r="EW211">
        <v>0</v>
      </c>
      <c r="EX211">
        <v>0</v>
      </c>
      <c r="EY211">
        <v>0</v>
      </c>
      <c r="EZ211">
        <v>0</v>
      </c>
      <c r="FA211">
        <v>0</v>
      </c>
      <c r="FB211">
        <v>0</v>
      </c>
      <c r="FC211">
        <v>0</v>
      </c>
      <c r="FD211">
        <v>0</v>
      </c>
      <c r="FE211">
        <v>0</v>
      </c>
      <c r="FF211">
        <v>0</v>
      </c>
      <c r="FG211">
        <v>0</v>
      </c>
      <c r="FH211">
        <v>0</v>
      </c>
      <c r="FI211">
        <v>0</v>
      </c>
      <c r="FJ211">
        <v>0</v>
      </c>
      <c r="FK211">
        <v>0</v>
      </c>
      <c r="FL211">
        <v>0</v>
      </c>
      <c r="FM211">
        <v>0</v>
      </c>
      <c r="FN211">
        <v>0</v>
      </c>
      <c r="FO211">
        <v>0</v>
      </c>
      <c r="FP211">
        <v>0</v>
      </c>
      <c r="FQ211">
        <v>0</v>
      </c>
      <c r="FR211">
        <v>0</v>
      </c>
      <c r="FT211" s="44"/>
    </row>
    <row r="212" spans="1:176" x14ac:dyDescent="0.2">
      <c r="A212" t="s">
        <v>194</v>
      </c>
      <c r="B212" t="s">
        <v>202</v>
      </c>
      <c r="C212" s="70">
        <v>41827</v>
      </c>
      <c r="D212">
        <v>0</v>
      </c>
      <c r="E212" s="70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>
        <v>0</v>
      </c>
      <c r="CY212">
        <v>0</v>
      </c>
      <c r="CZ212">
        <v>0</v>
      </c>
      <c r="DA212">
        <v>0</v>
      </c>
      <c r="DB212">
        <v>0</v>
      </c>
      <c r="DC212">
        <v>0</v>
      </c>
      <c r="DD212">
        <v>0</v>
      </c>
      <c r="DE212">
        <v>0</v>
      </c>
      <c r="DF212">
        <v>0</v>
      </c>
      <c r="DG212">
        <v>0</v>
      </c>
      <c r="DH212">
        <v>0</v>
      </c>
      <c r="DI212">
        <v>0</v>
      </c>
      <c r="DJ212">
        <v>0</v>
      </c>
      <c r="DK212">
        <v>0</v>
      </c>
      <c r="DL212">
        <v>0</v>
      </c>
      <c r="DM212">
        <v>0</v>
      </c>
      <c r="DN212">
        <v>0</v>
      </c>
      <c r="DO212">
        <v>0</v>
      </c>
      <c r="DP212">
        <v>0</v>
      </c>
      <c r="DQ212">
        <v>0</v>
      </c>
      <c r="DR212">
        <v>0</v>
      </c>
      <c r="DS212">
        <v>0</v>
      </c>
      <c r="DT212">
        <v>0</v>
      </c>
      <c r="DU212">
        <v>0</v>
      </c>
      <c r="DV212">
        <v>0</v>
      </c>
      <c r="DW212">
        <v>0</v>
      </c>
      <c r="DX212">
        <v>0</v>
      </c>
      <c r="DY212">
        <v>0</v>
      </c>
      <c r="DZ212">
        <v>0</v>
      </c>
      <c r="EA212">
        <v>0</v>
      </c>
      <c r="EB212">
        <v>0</v>
      </c>
      <c r="EC212">
        <v>0</v>
      </c>
      <c r="ED212">
        <v>0</v>
      </c>
      <c r="EE212">
        <v>0</v>
      </c>
      <c r="EF212">
        <v>0</v>
      </c>
      <c r="EG212">
        <v>0</v>
      </c>
      <c r="EH212">
        <v>0</v>
      </c>
      <c r="EI212">
        <v>0</v>
      </c>
      <c r="EJ212">
        <v>0</v>
      </c>
      <c r="EK212">
        <v>0</v>
      </c>
      <c r="EL212">
        <v>0</v>
      </c>
      <c r="EM212">
        <v>0</v>
      </c>
      <c r="EN212">
        <v>0</v>
      </c>
      <c r="EO212">
        <v>0</v>
      </c>
      <c r="EP212">
        <v>0</v>
      </c>
      <c r="EQ212">
        <v>0</v>
      </c>
      <c r="ER212">
        <v>0</v>
      </c>
      <c r="ES212">
        <v>0</v>
      </c>
      <c r="ET212">
        <v>0</v>
      </c>
      <c r="EU212">
        <v>0</v>
      </c>
      <c r="EV212">
        <v>0</v>
      </c>
      <c r="EW212">
        <v>0</v>
      </c>
      <c r="EX212">
        <v>0</v>
      </c>
      <c r="EY212">
        <v>0</v>
      </c>
      <c r="EZ212">
        <v>0</v>
      </c>
      <c r="FA212">
        <v>0</v>
      </c>
      <c r="FB212">
        <v>0</v>
      </c>
      <c r="FC212">
        <v>0</v>
      </c>
      <c r="FD212">
        <v>0</v>
      </c>
      <c r="FE212">
        <v>0</v>
      </c>
      <c r="FF212">
        <v>0</v>
      </c>
      <c r="FG212">
        <v>0</v>
      </c>
      <c r="FH212">
        <v>0</v>
      </c>
      <c r="FI212">
        <v>0</v>
      </c>
      <c r="FJ212">
        <v>0</v>
      </c>
      <c r="FK212">
        <v>0</v>
      </c>
      <c r="FL212">
        <v>0</v>
      </c>
      <c r="FM212">
        <v>0</v>
      </c>
      <c r="FN212">
        <v>0</v>
      </c>
      <c r="FO212">
        <v>0</v>
      </c>
      <c r="FP212">
        <v>0</v>
      </c>
      <c r="FQ212">
        <v>0</v>
      </c>
      <c r="FR212">
        <v>0</v>
      </c>
      <c r="FT212" s="44"/>
    </row>
    <row r="213" spans="1:176" x14ac:dyDescent="0.2">
      <c r="A213" t="s">
        <v>194</v>
      </c>
      <c r="B213" t="s">
        <v>202</v>
      </c>
      <c r="C213" s="70">
        <v>41834</v>
      </c>
      <c r="D213">
        <v>0</v>
      </c>
      <c r="E213" s="70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0</v>
      </c>
      <c r="CN213">
        <v>0</v>
      </c>
      <c r="CO213">
        <v>0</v>
      </c>
      <c r="CP213">
        <v>0</v>
      </c>
      <c r="CQ213">
        <v>0</v>
      </c>
      <c r="CR213">
        <v>0</v>
      </c>
      <c r="CS213">
        <v>0</v>
      </c>
      <c r="CT213">
        <v>0</v>
      </c>
      <c r="CU213">
        <v>0</v>
      </c>
      <c r="CV213">
        <v>0</v>
      </c>
      <c r="CW213">
        <v>0</v>
      </c>
      <c r="CX213">
        <v>0</v>
      </c>
      <c r="CY213">
        <v>0</v>
      </c>
      <c r="CZ213">
        <v>0</v>
      </c>
      <c r="DA213">
        <v>0</v>
      </c>
      <c r="DB213">
        <v>0</v>
      </c>
      <c r="DC213">
        <v>0</v>
      </c>
      <c r="DD213">
        <v>0</v>
      </c>
      <c r="DE213">
        <v>0</v>
      </c>
      <c r="DF213">
        <v>0</v>
      </c>
      <c r="DG213">
        <v>0</v>
      </c>
      <c r="DH213">
        <v>0</v>
      </c>
      <c r="DI213">
        <v>0</v>
      </c>
      <c r="DJ213">
        <v>0</v>
      </c>
      <c r="DK213">
        <v>0</v>
      </c>
      <c r="DL213">
        <v>0</v>
      </c>
      <c r="DM213">
        <v>0</v>
      </c>
      <c r="DN213">
        <v>0</v>
      </c>
      <c r="DO213">
        <v>0</v>
      </c>
      <c r="DP213">
        <v>0</v>
      </c>
      <c r="DQ213">
        <v>0</v>
      </c>
      <c r="DR213">
        <v>0</v>
      </c>
      <c r="DS213">
        <v>0</v>
      </c>
      <c r="DT213">
        <v>0</v>
      </c>
      <c r="DU213">
        <v>0</v>
      </c>
      <c r="DV213">
        <v>0</v>
      </c>
      <c r="DW213">
        <v>0</v>
      </c>
      <c r="DX213">
        <v>0</v>
      </c>
      <c r="DY213">
        <v>0</v>
      </c>
      <c r="DZ213">
        <v>0</v>
      </c>
      <c r="EA213">
        <v>0</v>
      </c>
      <c r="EB213">
        <v>0</v>
      </c>
      <c r="EC213">
        <v>0</v>
      </c>
      <c r="ED213">
        <v>0</v>
      </c>
      <c r="EE213">
        <v>0</v>
      </c>
      <c r="EF213">
        <v>0</v>
      </c>
      <c r="EG213">
        <v>0</v>
      </c>
      <c r="EH213">
        <v>0</v>
      </c>
      <c r="EI213">
        <v>0</v>
      </c>
      <c r="EJ213">
        <v>0</v>
      </c>
      <c r="EK213">
        <v>0</v>
      </c>
      <c r="EL213">
        <v>0</v>
      </c>
      <c r="EM213">
        <v>0</v>
      </c>
      <c r="EN213">
        <v>0</v>
      </c>
      <c r="EO213">
        <v>0</v>
      </c>
      <c r="EP213">
        <v>0</v>
      </c>
      <c r="EQ213">
        <v>0</v>
      </c>
      <c r="ER213">
        <v>0</v>
      </c>
      <c r="ES213">
        <v>0</v>
      </c>
      <c r="ET213">
        <v>0</v>
      </c>
      <c r="EU213">
        <v>0</v>
      </c>
      <c r="EV213">
        <v>0</v>
      </c>
      <c r="EW213">
        <v>0</v>
      </c>
      <c r="EX213">
        <v>0</v>
      </c>
      <c r="EY213">
        <v>0</v>
      </c>
      <c r="EZ213">
        <v>0</v>
      </c>
      <c r="FA213">
        <v>0</v>
      </c>
      <c r="FB213">
        <v>0</v>
      </c>
      <c r="FC213">
        <v>0</v>
      </c>
      <c r="FD213">
        <v>0</v>
      </c>
      <c r="FE213">
        <v>0</v>
      </c>
      <c r="FF213">
        <v>0</v>
      </c>
      <c r="FG213">
        <v>0</v>
      </c>
      <c r="FH213">
        <v>0</v>
      </c>
      <c r="FI213">
        <v>0</v>
      </c>
      <c r="FJ213">
        <v>0</v>
      </c>
      <c r="FK213">
        <v>0</v>
      </c>
      <c r="FL213">
        <v>0</v>
      </c>
      <c r="FM213">
        <v>0</v>
      </c>
      <c r="FN213">
        <v>0</v>
      </c>
      <c r="FO213">
        <v>0</v>
      </c>
      <c r="FP213">
        <v>0</v>
      </c>
      <c r="FQ213">
        <v>0</v>
      </c>
      <c r="FR213">
        <v>0</v>
      </c>
      <c r="FT213" s="44"/>
    </row>
    <row r="214" spans="1:176" x14ac:dyDescent="0.2">
      <c r="A214" t="s">
        <v>194</v>
      </c>
      <c r="B214" t="s">
        <v>202</v>
      </c>
      <c r="C214" s="70">
        <v>41848</v>
      </c>
      <c r="D214">
        <v>0</v>
      </c>
      <c r="E214" s="70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0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>
        <v>0</v>
      </c>
      <c r="CY214">
        <v>0</v>
      </c>
      <c r="CZ214">
        <v>0</v>
      </c>
      <c r="DA214">
        <v>0</v>
      </c>
      <c r="DB214">
        <v>0</v>
      </c>
      <c r="DC214">
        <v>0</v>
      </c>
      <c r="DD214">
        <v>0</v>
      </c>
      <c r="DE214">
        <v>0</v>
      </c>
      <c r="DF214">
        <v>0</v>
      </c>
      <c r="DG214">
        <v>0</v>
      </c>
      <c r="DH214">
        <v>0</v>
      </c>
      <c r="DI214">
        <v>0</v>
      </c>
      <c r="DJ214">
        <v>0</v>
      </c>
      <c r="DK214">
        <v>0</v>
      </c>
      <c r="DL214">
        <v>0</v>
      </c>
      <c r="DM214">
        <v>0</v>
      </c>
      <c r="DN214">
        <v>0</v>
      </c>
      <c r="DO214">
        <v>0</v>
      </c>
      <c r="DP214">
        <v>0</v>
      </c>
      <c r="DQ214">
        <v>0</v>
      </c>
      <c r="DR214">
        <v>0</v>
      </c>
      <c r="DS214">
        <v>0</v>
      </c>
      <c r="DT214">
        <v>0</v>
      </c>
      <c r="DU214">
        <v>0</v>
      </c>
      <c r="DV214">
        <v>0</v>
      </c>
      <c r="DW214">
        <v>0</v>
      </c>
      <c r="DX214">
        <v>0</v>
      </c>
      <c r="DY214">
        <v>0</v>
      </c>
      <c r="DZ214">
        <v>0</v>
      </c>
      <c r="EA214">
        <v>0</v>
      </c>
      <c r="EB214">
        <v>0</v>
      </c>
      <c r="EC214">
        <v>0</v>
      </c>
      <c r="ED214">
        <v>0</v>
      </c>
      <c r="EE214">
        <v>0</v>
      </c>
      <c r="EF214">
        <v>0</v>
      </c>
      <c r="EG214">
        <v>0</v>
      </c>
      <c r="EH214">
        <v>0</v>
      </c>
      <c r="EI214">
        <v>0</v>
      </c>
      <c r="EJ214">
        <v>0</v>
      </c>
      <c r="EK214">
        <v>0</v>
      </c>
      <c r="EL214">
        <v>0</v>
      </c>
      <c r="EM214">
        <v>0</v>
      </c>
      <c r="EN214">
        <v>0</v>
      </c>
      <c r="EO214">
        <v>0</v>
      </c>
      <c r="EP214">
        <v>0</v>
      </c>
      <c r="EQ214">
        <v>0</v>
      </c>
      <c r="ER214">
        <v>0</v>
      </c>
      <c r="ES214">
        <v>0</v>
      </c>
      <c r="ET214">
        <v>0</v>
      </c>
      <c r="EU214">
        <v>0</v>
      </c>
      <c r="EV214">
        <v>0</v>
      </c>
      <c r="EW214">
        <v>0</v>
      </c>
      <c r="EX214">
        <v>0</v>
      </c>
      <c r="EY214">
        <v>0</v>
      </c>
      <c r="EZ214">
        <v>0</v>
      </c>
      <c r="FA214">
        <v>0</v>
      </c>
      <c r="FB214">
        <v>0</v>
      </c>
      <c r="FC214">
        <v>0</v>
      </c>
      <c r="FD214">
        <v>0</v>
      </c>
      <c r="FE214">
        <v>0</v>
      </c>
      <c r="FF214">
        <v>0</v>
      </c>
      <c r="FG214">
        <v>0</v>
      </c>
      <c r="FH214">
        <v>0</v>
      </c>
      <c r="FI214">
        <v>0</v>
      </c>
      <c r="FJ214">
        <v>0</v>
      </c>
      <c r="FK214">
        <v>0</v>
      </c>
      <c r="FL214">
        <v>0</v>
      </c>
      <c r="FM214">
        <v>0</v>
      </c>
      <c r="FN214">
        <v>0</v>
      </c>
      <c r="FO214">
        <v>0</v>
      </c>
      <c r="FP214">
        <v>0</v>
      </c>
      <c r="FQ214">
        <v>0</v>
      </c>
      <c r="FR214">
        <v>0</v>
      </c>
      <c r="FT214" s="44"/>
    </row>
    <row r="215" spans="1:176" x14ac:dyDescent="0.2">
      <c r="A215" t="s">
        <v>194</v>
      </c>
      <c r="B215" t="s">
        <v>202</v>
      </c>
      <c r="C215" s="70">
        <v>41849</v>
      </c>
      <c r="D215">
        <v>0</v>
      </c>
      <c r="E215" s="70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0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0</v>
      </c>
      <c r="CZ215">
        <v>0</v>
      </c>
      <c r="DA215">
        <v>0</v>
      </c>
      <c r="DB215">
        <v>0</v>
      </c>
      <c r="DC215">
        <v>0</v>
      </c>
      <c r="DD215">
        <v>0</v>
      </c>
      <c r="DE215">
        <v>0</v>
      </c>
      <c r="DF215">
        <v>0</v>
      </c>
      <c r="DG215">
        <v>0</v>
      </c>
      <c r="DH215">
        <v>0</v>
      </c>
      <c r="DI215">
        <v>0</v>
      </c>
      <c r="DJ215">
        <v>0</v>
      </c>
      <c r="DK215">
        <v>0</v>
      </c>
      <c r="DL215">
        <v>0</v>
      </c>
      <c r="DM215">
        <v>0</v>
      </c>
      <c r="DN215">
        <v>0</v>
      </c>
      <c r="DO215">
        <v>0</v>
      </c>
      <c r="DP215">
        <v>0</v>
      </c>
      <c r="DQ215">
        <v>0</v>
      </c>
      <c r="DR215">
        <v>0</v>
      </c>
      <c r="DS215">
        <v>0</v>
      </c>
      <c r="DT215">
        <v>0</v>
      </c>
      <c r="DU215">
        <v>0</v>
      </c>
      <c r="DV215">
        <v>0</v>
      </c>
      <c r="DW215">
        <v>0</v>
      </c>
      <c r="DX215">
        <v>0</v>
      </c>
      <c r="DY215">
        <v>0</v>
      </c>
      <c r="DZ215">
        <v>0</v>
      </c>
      <c r="EA215">
        <v>0</v>
      </c>
      <c r="EB215">
        <v>0</v>
      </c>
      <c r="EC215">
        <v>0</v>
      </c>
      <c r="ED215">
        <v>0</v>
      </c>
      <c r="EE215">
        <v>0</v>
      </c>
      <c r="EF215">
        <v>0</v>
      </c>
      <c r="EG215">
        <v>0</v>
      </c>
      <c r="EH215">
        <v>0</v>
      </c>
      <c r="EI215">
        <v>0</v>
      </c>
      <c r="EJ215">
        <v>0</v>
      </c>
      <c r="EK215">
        <v>0</v>
      </c>
      <c r="EL215">
        <v>0</v>
      </c>
      <c r="EM215">
        <v>0</v>
      </c>
      <c r="EN215">
        <v>0</v>
      </c>
      <c r="EO215">
        <v>0</v>
      </c>
      <c r="EP215">
        <v>0</v>
      </c>
      <c r="EQ215">
        <v>0</v>
      </c>
      <c r="ER215">
        <v>0</v>
      </c>
      <c r="ES215">
        <v>0</v>
      </c>
      <c r="ET215">
        <v>0</v>
      </c>
      <c r="EU215">
        <v>0</v>
      </c>
      <c r="EV215">
        <v>0</v>
      </c>
      <c r="EW215">
        <v>0</v>
      </c>
      <c r="EX215">
        <v>0</v>
      </c>
      <c r="EY215">
        <v>0</v>
      </c>
      <c r="EZ215">
        <v>0</v>
      </c>
      <c r="FA215">
        <v>0</v>
      </c>
      <c r="FB215">
        <v>0</v>
      </c>
      <c r="FC215">
        <v>0</v>
      </c>
      <c r="FD215">
        <v>0</v>
      </c>
      <c r="FE215">
        <v>0</v>
      </c>
      <c r="FF215">
        <v>0</v>
      </c>
      <c r="FG215">
        <v>0</v>
      </c>
      <c r="FH215">
        <v>0</v>
      </c>
      <c r="FI215">
        <v>0</v>
      </c>
      <c r="FJ215">
        <v>0</v>
      </c>
      <c r="FK215">
        <v>0</v>
      </c>
      <c r="FL215">
        <v>0</v>
      </c>
      <c r="FM215">
        <v>0</v>
      </c>
      <c r="FN215">
        <v>0</v>
      </c>
      <c r="FO215">
        <v>0</v>
      </c>
      <c r="FP215">
        <v>0</v>
      </c>
      <c r="FQ215">
        <v>0</v>
      </c>
      <c r="FR215">
        <v>0</v>
      </c>
      <c r="FT215" s="44"/>
    </row>
    <row r="216" spans="1:176" x14ac:dyDescent="0.2">
      <c r="A216" t="s">
        <v>194</v>
      </c>
      <c r="B216" t="s">
        <v>202</v>
      </c>
      <c r="C216" s="70">
        <v>41850</v>
      </c>
      <c r="D216">
        <v>0</v>
      </c>
      <c r="E216" s="70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  <c r="DG216">
        <v>0</v>
      </c>
      <c r="DH216">
        <v>0</v>
      </c>
      <c r="DI216">
        <v>0</v>
      </c>
      <c r="DJ216">
        <v>0</v>
      </c>
      <c r="DK216">
        <v>0</v>
      </c>
      <c r="DL216">
        <v>0</v>
      </c>
      <c r="DM216">
        <v>0</v>
      </c>
      <c r="DN216">
        <v>0</v>
      </c>
      <c r="DO216">
        <v>0</v>
      </c>
      <c r="DP216">
        <v>0</v>
      </c>
      <c r="DQ216">
        <v>0</v>
      </c>
      <c r="DR216">
        <v>0</v>
      </c>
      <c r="DS216">
        <v>0</v>
      </c>
      <c r="DT216">
        <v>0</v>
      </c>
      <c r="DU216">
        <v>0</v>
      </c>
      <c r="DV216">
        <v>0</v>
      </c>
      <c r="DW216">
        <v>0</v>
      </c>
      <c r="DX216">
        <v>0</v>
      </c>
      <c r="DY216">
        <v>0</v>
      </c>
      <c r="DZ216">
        <v>0</v>
      </c>
      <c r="EA216">
        <v>0</v>
      </c>
      <c r="EB216">
        <v>0</v>
      </c>
      <c r="EC216">
        <v>0</v>
      </c>
      <c r="ED216">
        <v>0</v>
      </c>
      <c r="EE216">
        <v>0</v>
      </c>
      <c r="EF216">
        <v>0</v>
      </c>
      <c r="EG216">
        <v>0</v>
      </c>
      <c r="EH216">
        <v>0</v>
      </c>
      <c r="EI216">
        <v>0</v>
      </c>
      <c r="EJ216">
        <v>0</v>
      </c>
      <c r="EK216">
        <v>0</v>
      </c>
      <c r="EL216">
        <v>0</v>
      </c>
      <c r="EM216">
        <v>0</v>
      </c>
      <c r="EN216">
        <v>0</v>
      </c>
      <c r="EO216">
        <v>0</v>
      </c>
      <c r="EP216">
        <v>0</v>
      </c>
      <c r="EQ216">
        <v>0</v>
      </c>
      <c r="ER216">
        <v>0</v>
      </c>
      <c r="ES216">
        <v>0</v>
      </c>
      <c r="ET216">
        <v>0</v>
      </c>
      <c r="EU216">
        <v>0</v>
      </c>
      <c r="EV216">
        <v>0</v>
      </c>
      <c r="EW216">
        <v>0</v>
      </c>
      <c r="EX216">
        <v>0</v>
      </c>
      <c r="EY216">
        <v>0</v>
      </c>
      <c r="EZ216">
        <v>0</v>
      </c>
      <c r="FA216">
        <v>0</v>
      </c>
      <c r="FB216">
        <v>0</v>
      </c>
      <c r="FC216">
        <v>0</v>
      </c>
      <c r="FD216">
        <v>0</v>
      </c>
      <c r="FE216">
        <v>0</v>
      </c>
      <c r="FF216">
        <v>0</v>
      </c>
      <c r="FG216">
        <v>0</v>
      </c>
      <c r="FH216">
        <v>0</v>
      </c>
      <c r="FI216">
        <v>0</v>
      </c>
      <c r="FJ216">
        <v>0</v>
      </c>
      <c r="FK216">
        <v>0</v>
      </c>
      <c r="FL216">
        <v>0</v>
      </c>
      <c r="FM216">
        <v>0</v>
      </c>
      <c r="FN216">
        <v>0</v>
      </c>
      <c r="FO216">
        <v>0</v>
      </c>
      <c r="FP216">
        <v>0</v>
      </c>
      <c r="FQ216">
        <v>0</v>
      </c>
      <c r="FR216">
        <v>0</v>
      </c>
      <c r="FT216" s="44"/>
    </row>
    <row r="217" spans="1:176" x14ac:dyDescent="0.2">
      <c r="A217" t="s">
        <v>194</v>
      </c>
      <c r="B217" t="s">
        <v>202</v>
      </c>
      <c r="C217" s="70">
        <v>41851</v>
      </c>
      <c r="D217">
        <v>0</v>
      </c>
      <c r="E217" s="70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>
        <v>0</v>
      </c>
      <c r="CY217">
        <v>0</v>
      </c>
      <c r="CZ217">
        <v>0</v>
      </c>
      <c r="DA217">
        <v>0</v>
      </c>
      <c r="DB217">
        <v>0</v>
      </c>
      <c r="DC217">
        <v>0</v>
      </c>
      <c r="DD217">
        <v>0</v>
      </c>
      <c r="DE217">
        <v>0</v>
      </c>
      <c r="DF217">
        <v>0</v>
      </c>
      <c r="DG217">
        <v>0</v>
      </c>
      <c r="DH217">
        <v>0</v>
      </c>
      <c r="DI217">
        <v>0</v>
      </c>
      <c r="DJ217">
        <v>0</v>
      </c>
      <c r="DK217">
        <v>0</v>
      </c>
      <c r="DL217">
        <v>0</v>
      </c>
      <c r="DM217">
        <v>0</v>
      </c>
      <c r="DN217">
        <v>0</v>
      </c>
      <c r="DO217">
        <v>0</v>
      </c>
      <c r="DP217">
        <v>0</v>
      </c>
      <c r="DQ217">
        <v>0</v>
      </c>
      <c r="DR217">
        <v>0</v>
      </c>
      <c r="DS217">
        <v>0</v>
      </c>
      <c r="DT217">
        <v>0</v>
      </c>
      <c r="DU217">
        <v>0</v>
      </c>
      <c r="DV217">
        <v>0</v>
      </c>
      <c r="DW217">
        <v>0</v>
      </c>
      <c r="DX217">
        <v>0</v>
      </c>
      <c r="DY217">
        <v>0</v>
      </c>
      <c r="DZ217">
        <v>0</v>
      </c>
      <c r="EA217">
        <v>0</v>
      </c>
      <c r="EB217">
        <v>0</v>
      </c>
      <c r="EC217">
        <v>0</v>
      </c>
      <c r="ED217">
        <v>0</v>
      </c>
      <c r="EE217">
        <v>0</v>
      </c>
      <c r="EF217">
        <v>0</v>
      </c>
      <c r="EG217">
        <v>0</v>
      </c>
      <c r="EH217">
        <v>0</v>
      </c>
      <c r="EI217">
        <v>0</v>
      </c>
      <c r="EJ217">
        <v>0</v>
      </c>
      <c r="EK217">
        <v>0</v>
      </c>
      <c r="EL217">
        <v>0</v>
      </c>
      <c r="EM217">
        <v>0</v>
      </c>
      <c r="EN217">
        <v>0</v>
      </c>
      <c r="EO217">
        <v>0</v>
      </c>
      <c r="EP217">
        <v>0</v>
      </c>
      <c r="EQ217">
        <v>0</v>
      </c>
      <c r="ER217">
        <v>0</v>
      </c>
      <c r="ES217">
        <v>0</v>
      </c>
      <c r="ET217">
        <v>0</v>
      </c>
      <c r="EU217">
        <v>0</v>
      </c>
      <c r="EV217">
        <v>0</v>
      </c>
      <c r="EW217">
        <v>0</v>
      </c>
      <c r="EX217">
        <v>0</v>
      </c>
      <c r="EY217">
        <v>0</v>
      </c>
      <c r="EZ217">
        <v>0</v>
      </c>
      <c r="FA217">
        <v>0</v>
      </c>
      <c r="FB217">
        <v>0</v>
      </c>
      <c r="FC217">
        <v>0</v>
      </c>
      <c r="FD217">
        <v>0</v>
      </c>
      <c r="FE217">
        <v>0</v>
      </c>
      <c r="FF217">
        <v>0</v>
      </c>
      <c r="FG217">
        <v>0</v>
      </c>
      <c r="FH217">
        <v>0</v>
      </c>
      <c r="FI217">
        <v>0</v>
      </c>
      <c r="FJ217">
        <v>0</v>
      </c>
      <c r="FK217">
        <v>0</v>
      </c>
      <c r="FL217">
        <v>0</v>
      </c>
      <c r="FM217">
        <v>0</v>
      </c>
      <c r="FN217">
        <v>0</v>
      </c>
      <c r="FO217">
        <v>0</v>
      </c>
      <c r="FP217">
        <v>0</v>
      </c>
      <c r="FQ217">
        <v>0</v>
      </c>
      <c r="FR217">
        <v>0</v>
      </c>
      <c r="FT217" s="44"/>
    </row>
    <row r="218" spans="1:176" x14ac:dyDescent="0.2">
      <c r="A218" t="s">
        <v>194</v>
      </c>
      <c r="B218" t="s">
        <v>202</v>
      </c>
      <c r="C218" s="70">
        <v>41852</v>
      </c>
      <c r="D218">
        <v>0</v>
      </c>
      <c r="E218" s="70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0</v>
      </c>
      <c r="CY218">
        <v>0</v>
      </c>
      <c r="CZ218">
        <v>0</v>
      </c>
      <c r="DA218">
        <v>0</v>
      </c>
      <c r="DB218">
        <v>0</v>
      </c>
      <c r="DC218">
        <v>0</v>
      </c>
      <c r="DD218">
        <v>0</v>
      </c>
      <c r="DE218">
        <v>0</v>
      </c>
      <c r="DF218">
        <v>0</v>
      </c>
      <c r="DG218">
        <v>0</v>
      </c>
      <c r="DH218">
        <v>0</v>
      </c>
      <c r="DI218">
        <v>0</v>
      </c>
      <c r="DJ218">
        <v>0</v>
      </c>
      <c r="DK218">
        <v>0</v>
      </c>
      <c r="DL218">
        <v>0</v>
      </c>
      <c r="DM218">
        <v>0</v>
      </c>
      <c r="DN218">
        <v>0</v>
      </c>
      <c r="DO218">
        <v>0</v>
      </c>
      <c r="DP218">
        <v>0</v>
      </c>
      <c r="DQ218">
        <v>0</v>
      </c>
      <c r="DR218">
        <v>0</v>
      </c>
      <c r="DS218">
        <v>0</v>
      </c>
      <c r="DT218">
        <v>0</v>
      </c>
      <c r="DU218">
        <v>0</v>
      </c>
      <c r="DV218">
        <v>0</v>
      </c>
      <c r="DW218">
        <v>0</v>
      </c>
      <c r="DX218">
        <v>0</v>
      </c>
      <c r="DY218">
        <v>0</v>
      </c>
      <c r="DZ218">
        <v>0</v>
      </c>
      <c r="EA218">
        <v>0</v>
      </c>
      <c r="EB218">
        <v>0</v>
      </c>
      <c r="EC218">
        <v>0</v>
      </c>
      <c r="ED218">
        <v>0</v>
      </c>
      <c r="EE218">
        <v>0</v>
      </c>
      <c r="EF218">
        <v>0</v>
      </c>
      <c r="EG218">
        <v>0</v>
      </c>
      <c r="EH218">
        <v>0</v>
      </c>
      <c r="EI218">
        <v>0</v>
      </c>
      <c r="EJ218">
        <v>0</v>
      </c>
      <c r="EK218">
        <v>0</v>
      </c>
      <c r="EL218">
        <v>0</v>
      </c>
      <c r="EM218">
        <v>0</v>
      </c>
      <c r="EN218">
        <v>0</v>
      </c>
      <c r="EO218">
        <v>0</v>
      </c>
      <c r="EP218">
        <v>0</v>
      </c>
      <c r="EQ218">
        <v>0</v>
      </c>
      <c r="ER218">
        <v>0</v>
      </c>
      <c r="ES218">
        <v>0</v>
      </c>
      <c r="ET218">
        <v>0</v>
      </c>
      <c r="EU218">
        <v>0</v>
      </c>
      <c r="EV218">
        <v>0</v>
      </c>
      <c r="EW218">
        <v>0</v>
      </c>
      <c r="EX218">
        <v>0</v>
      </c>
      <c r="EY218">
        <v>0</v>
      </c>
      <c r="EZ218">
        <v>0</v>
      </c>
      <c r="FA218">
        <v>0</v>
      </c>
      <c r="FB218">
        <v>0</v>
      </c>
      <c r="FC218">
        <v>0</v>
      </c>
      <c r="FD218">
        <v>0</v>
      </c>
      <c r="FE218">
        <v>0</v>
      </c>
      <c r="FF218">
        <v>0</v>
      </c>
      <c r="FG218">
        <v>0</v>
      </c>
      <c r="FH218">
        <v>0</v>
      </c>
      <c r="FI218">
        <v>0</v>
      </c>
      <c r="FJ218">
        <v>0</v>
      </c>
      <c r="FK218">
        <v>0</v>
      </c>
      <c r="FL218">
        <v>0</v>
      </c>
      <c r="FM218">
        <v>0</v>
      </c>
      <c r="FN218">
        <v>0</v>
      </c>
      <c r="FO218">
        <v>0</v>
      </c>
      <c r="FP218">
        <v>0</v>
      </c>
      <c r="FQ218">
        <v>0</v>
      </c>
      <c r="FR218">
        <v>0</v>
      </c>
      <c r="FT218" s="44"/>
    </row>
    <row r="219" spans="1:176" x14ac:dyDescent="0.2">
      <c r="A219" t="s">
        <v>194</v>
      </c>
      <c r="B219" t="s">
        <v>202</v>
      </c>
      <c r="C219" s="70">
        <v>41894</v>
      </c>
      <c r="D219">
        <v>0</v>
      </c>
      <c r="E219" s="70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>
        <v>0</v>
      </c>
      <c r="BY219">
        <v>0</v>
      </c>
      <c r="BZ219">
        <v>0</v>
      </c>
      <c r="CA219">
        <v>0</v>
      </c>
      <c r="CB219">
        <v>0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0</v>
      </c>
      <c r="CY219">
        <v>0</v>
      </c>
      <c r="CZ219">
        <v>0</v>
      </c>
      <c r="DA219">
        <v>0</v>
      </c>
      <c r="DB219">
        <v>0</v>
      </c>
      <c r="DC219">
        <v>0</v>
      </c>
      <c r="DD219">
        <v>0</v>
      </c>
      <c r="DE219">
        <v>0</v>
      </c>
      <c r="DF219">
        <v>0</v>
      </c>
      <c r="DG219">
        <v>0</v>
      </c>
      <c r="DH219">
        <v>0</v>
      </c>
      <c r="DI219">
        <v>0</v>
      </c>
      <c r="DJ219">
        <v>0</v>
      </c>
      <c r="DK219">
        <v>0</v>
      </c>
      <c r="DL219">
        <v>0</v>
      </c>
      <c r="DM219">
        <v>0</v>
      </c>
      <c r="DN219">
        <v>0</v>
      </c>
      <c r="DO219">
        <v>0</v>
      </c>
      <c r="DP219">
        <v>0</v>
      </c>
      <c r="DQ219">
        <v>0</v>
      </c>
      <c r="DR219">
        <v>0</v>
      </c>
      <c r="DS219">
        <v>0</v>
      </c>
      <c r="DT219">
        <v>0</v>
      </c>
      <c r="DU219">
        <v>0</v>
      </c>
      <c r="DV219">
        <v>0</v>
      </c>
      <c r="DW219">
        <v>0</v>
      </c>
      <c r="DX219">
        <v>0</v>
      </c>
      <c r="DY219">
        <v>0</v>
      </c>
      <c r="DZ219">
        <v>0</v>
      </c>
      <c r="EA219">
        <v>0</v>
      </c>
      <c r="EB219">
        <v>0</v>
      </c>
      <c r="EC219">
        <v>0</v>
      </c>
      <c r="ED219">
        <v>0</v>
      </c>
      <c r="EE219">
        <v>0</v>
      </c>
      <c r="EF219">
        <v>0</v>
      </c>
      <c r="EG219">
        <v>0</v>
      </c>
      <c r="EH219">
        <v>0</v>
      </c>
      <c r="EI219">
        <v>0</v>
      </c>
      <c r="EJ219">
        <v>0</v>
      </c>
      <c r="EK219">
        <v>0</v>
      </c>
      <c r="EL219">
        <v>0</v>
      </c>
      <c r="EM219">
        <v>0</v>
      </c>
      <c r="EN219">
        <v>0</v>
      </c>
      <c r="EO219">
        <v>0</v>
      </c>
      <c r="EP219">
        <v>0</v>
      </c>
      <c r="EQ219">
        <v>0</v>
      </c>
      <c r="ER219">
        <v>0</v>
      </c>
      <c r="ES219">
        <v>0</v>
      </c>
      <c r="ET219">
        <v>0</v>
      </c>
      <c r="EU219">
        <v>0</v>
      </c>
      <c r="EV219">
        <v>0</v>
      </c>
      <c r="EW219">
        <v>0</v>
      </c>
      <c r="EX219">
        <v>0</v>
      </c>
      <c r="EY219">
        <v>0</v>
      </c>
      <c r="EZ219">
        <v>0</v>
      </c>
      <c r="FA219">
        <v>0</v>
      </c>
      <c r="FB219">
        <v>0</v>
      </c>
      <c r="FC219">
        <v>0</v>
      </c>
      <c r="FD219">
        <v>0</v>
      </c>
      <c r="FE219">
        <v>0</v>
      </c>
      <c r="FF219">
        <v>0</v>
      </c>
      <c r="FG219">
        <v>0</v>
      </c>
      <c r="FH219">
        <v>0</v>
      </c>
      <c r="FI219">
        <v>0</v>
      </c>
      <c r="FJ219">
        <v>0</v>
      </c>
      <c r="FK219">
        <v>0</v>
      </c>
      <c r="FL219">
        <v>0</v>
      </c>
      <c r="FM219">
        <v>0</v>
      </c>
      <c r="FN219">
        <v>0</v>
      </c>
      <c r="FO219">
        <v>0</v>
      </c>
      <c r="FP219">
        <v>0</v>
      </c>
      <c r="FQ219">
        <v>0</v>
      </c>
      <c r="FR219">
        <v>0</v>
      </c>
      <c r="FT219" s="44"/>
    </row>
    <row r="220" spans="1:176" x14ac:dyDescent="0.2">
      <c r="A220" t="s">
        <v>194</v>
      </c>
      <c r="B220" t="s">
        <v>202</v>
      </c>
      <c r="C220" s="70">
        <v>41897</v>
      </c>
      <c r="D220">
        <v>0</v>
      </c>
      <c r="E220" s="7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0</v>
      </c>
      <c r="CZ220">
        <v>0</v>
      </c>
      <c r="DA220">
        <v>0</v>
      </c>
      <c r="DB220">
        <v>0</v>
      </c>
      <c r="DC220">
        <v>0</v>
      </c>
      <c r="DD220">
        <v>0</v>
      </c>
      <c r="DE220">
        <v>0</v>
      </c>
      <c r="DF220">
        <v>0</v>
      </c>
      <c r="DG220">
        <v>0</v>
      </c>
      <c r="DH220">
        <v>0</v>
      </c>
      <c r="DI220">
        <v>0</v>
      </c>
      <c r="DJ220">
        <v>0</v>
      </c>
      <c r="DK220">
        <v>0</v>
      </c>
      <c r="DL220">
        <v>0</v>
      </c>
      <c r="DM220">
        <v>0</v>
      </c>
      <c r="DN220">
        <v>0</v>
      </c>
      <c r="DO220">
        <v>0</v>
      </c>
      <c r="DP220">
        <v>0</v>
      </c>
      <c r="DQ220">
        <v>0</v>
      </c>
      <c r="DR220">
        <v>0</v>
      </c>
      <c r="DS220">
        <v>0</v>
      </c>
      <c r="DT220">
        <v>0</v>
      </c>
      <c r="DU220">
        <v>0</v>
      </c>
      <c r="DV220">
        <v>0</v>
      </c>
      <c r="DW220">
        <v>0</v>
      </c>
      <c r="DX220">
        <v>0</v>
      </c>
      <c r="DY220">
        <v>0</v>
      </c>
      <c r="DZ220">
        <v>0</v>
      </c>
      <c r="EA220">
        <v>0</v>
      </c>
      <c r="EB220">
        <v>0</v>
      </c>
      <c r="EC220">
        <v>0</v>
      </c>
      <c r="ED220">
        <v>0</v>
      </c>
      <c r="EE220">
        <v>0</v>
      </c>
      <c r="EF220">
        <v>0</v>
      </c>
      <c r="EG220">
        <v>0</v>
      </c>
      <c r="EH220">
        <v>0</v>
      </c>
      <c r="EI220">
        <v>0</v>
      </c>
      <c r="EJ220">
        <v>0</v>
      </c>
      <c r="EK220">
        <v>0</v>
      </c>
      <c r="EL220">
        <v>0</v>
      </c>
      <c r="EM220">
        <v>0</v>
      </c>
      <c r="EN220">
        <v>0</v>
      </c>
      <c r="EO220">
        <v>0</v>
      </c>
      <c r="EP220">
        <v>0</v>
      </c>
      <c r="EQ220">
        <v>0</v>
      </c>
      <c r="ER220">
        <v>0</v>
      </c>
      <c r="ES220">
        <v>0</v>
      </c>
      <c r="ET220">
        <v>0</v>
      </c>
      <c r="EU220">
        <v>0</v>
      </c>
      <c r="EV220">
        <v>0</v>
      </c>
      <c r="EW220">
        <v>0</v>
      </c>
      <c r="EX220">
        <v>0</v>
      </c>
      <c r="EY220">
        <v>0</v>
      </c>
      <c r="EZ220">
        <v>0</v>
      </c>
      <c r="FA220">
        <v>0</v>
      </c>
      <c r="FB220">
        <v>0</v>
      </c>
      <c r="FC220">
        <v>0</v>
      </c>
      <c r="FD220">
        <v>0</v>
      </c>
      <c r="FE220">
        <v>0</v>
      </c>
      <c r="FF220">
        <v>0</v>
      </c>
      <c r="FG220">
        <v>0</v>
      </c>
      <c r="FH220">
        <v>0</v>
      </c>
      <c r="FI220">
        <v>0</v>
      </c>
      <c r="FJ220">
        <v>0</v>
      </c>
      <c r="FK220">
        <v>0</v>
      </c>
      <c r="FL220">
        <v>0</v>
      </c>
      <c r="FM220">
        <v>0</v>
      </c>
      <c r="FN220">
        <v>0</v>
      </c>
      <c r="FO220">
        <v>0</v>
      </c>
      <c r="FP220">
        <v>0</v>
      </c>
      <c r="FQ220">
        <v>0</v>
      </c>
      <c r="FR220">
        <v>0</v>
      </c>
      <c r="FT220" s="44"/>
    </row>
    <row r="221" spans="1:176" x14ac:dyDescent="0.2">
      <c r="A221" t="s">
        <v>194</v>
      </c>
      <c r="B221" t="s">
        <v>202</v>
      </c>
      <c r="C221" s="70">
        <v>41898</v>
      </c>
      <c r="D221">
        <v>0</v>
      </c>
      <c r="E221" s="70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0</v>
      </c>
      <c r="CL221">
        <v>0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0</v>
      </c>
      <c r="CZ221">
        <v>0</v>
      </c>
      <c r="DA221">
        <v>0</v>
      </c>
      <c r="DB221">
        <v>0</v>
      </c>
      <c r="DC221">
        <v>0</v>
      </c>
      <c r="DD221">
        <v>0</v>
      </c>
      <c r="DE221">
        <v>0</v>
      </c>
      <c r="DF221">
        <v>0</v>
      </c>
      <c r="DG221">
        <v>0</v>
      </c>
      <c r="DH221">
        <v>0</v>
      </c>
      <c r="DI221">
        <v>0</v>
      </c>
      <c r="DJ221">
        <v>0</v>
      </c>
      <c r="DK221">
        <v>0</v>
      </c>
      <c r="DL221">
        <v>0</v>
      </c>
      <c r="DM221">
        <v>0</v>
      </c>
      <c r="DN221">
        <v>0</v>
      </c>
      <c r="DO221">
        <v>0</v>
      </c>
      <c r="DP221">
        <v>0</v>
      </c>
      <c r="DQ221">
        <v>0</v>
      </c>
      <c r="DR221">
        <v>0</v>
      </c>
      <c r="DS221">
        <v>0</v>
      </c>
      <c r="DT221">
        <v>0</v>
      </c>
      <c r="DU221">
        <v>0</v>
      </c>
      <c r="DV221">
        <v>0</v>
      </c>
      <c r="DW221">
        <v>0</v>
      </c>
      <c r="DX221">
        <v>0</v>
      </c>
      <c r="DY221">
        <v>0</v>
      </c>
      <c r="DZ221">
        <v>0</v>
      </c>
      <c r="EA221">
        <v>0</v>
      </c>
      <c r="EB221">
        <v>0</v>
      </c>
      <c r="EC221">
        <v>0</v>
      </c>
      <c r="ED221">
        <v>0</v>
      </c>
      <c r="EE221">
        <v>0</v>
      </c>
      <c r="EF221">
        <v>0</v>
      </c>
      <c r="EG221">
        <v>0</v>
      </c>
      <c r="EH221">
        <v>0</v>
      </c>
      <c r="EI221">
        <v>0</v>
      </c>
      <c r="EJ221">
        <v>0</v>
      </c>
      <c r="EK221">
        <v>0</v>
      </c>
      <c r="EL221">
        <v>0</v>
      </c>
      <c r="EM221">
        <v>0</v>
      </c>
      <c r="EN221">
        <v>0</v>
      </c>
      <c r="EO221">
        <v>0</v>
      </c>
      <c r="EP221">
        <v>0</v>
      </c>
      <c r="EQ221">
        <v>0</v>
      </c>
      <c r="ER221">
        <v>0</v>
      </c>
      <c r="ES221">
        <v>0</v>
      </c>
      <c r="ET221">
        <v>0</v>
      </c>
      <c r="EU221">
        <v>0</v>
      </c>
      <c r="EV221">
        <v>0</v>
      </c>
      <c r="EW221">
        <v>0</v>
      </c>
      <c r="EX221">
        <v>0</v>
      </c>
      <c r="EY221">
        <v>0</v>
      </c>
      <c r="EZ221">
        <v>0</v>
      </c>
      <c r="FA221">
        <v>0</v>
      </c>
      <c r="FB221">
        <v>0</v>
      </c>
      <c r="FC221">
        <v>0</v>
      </c>
      <c r="FD221">
        <v>0</v>
      </c>
      <c r="FE221">
        <v>0</v>
      </c>
      <c r="FF221">
        <v>0</v>
      </c>
      <c r="FG221">
        <v>0</v>
      </c>
      <c r="FH221">
        <v>0</v>
      </c>
      <c r="FI221">
        <v>0</v>
      </c>
      <c r="FJ221">
        <v>0</v>
      </c>
      <c r="FK221">
        <v>0</v>
      </c>
      <c r="FL221">
        <v>0</v>
      </c>
      <c r="FM221">
        <v>0</v>
      </c>
      <c r="FN221">
        <v>0</v>
      </c>
      <c r="FO221">
        <v>0</v>
      </c>
      <c r="FP221">
        <v>0</v>
      </c>
      <c r="FQ221">
        <v>0</v>
      </c>
      <c r="FR221">
        <v>0</v>
      </c>
      <c r="FT221" s="44"/>
    </row>
    <row r="222" spans="1:176" x14ac:dyDescent="0.2">
      <c r="A222" t="s">
        <v>194</v>
      </c>
      <c r="B222" t="s">
        <v>202</v>
      </c>
      <c r="C222" s="70" t="s">
        <v>2</v>
      </c>
      <c r="D222">
        <v>0</v>
      </c>
      <c r="E222" s="70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BX222">
        <v>0</v>
      </c>
      <c r="BY222">
        <v>0</v>
      </c>
      <c r="BZ222">
        <v>0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0</v>
      </c>
      <c r="CM222">
        <v>0</v>
      </c>
      <c r="CN222">
        <v>0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  <c r="CX222">
        <v>0</v>
      </c>
      <c r="CY222">
        <v>0</v>
      </c>
      <c r="CZ222">
        <v>0</v>
      </c>
      <c r="DA222">
        <v>0</v>
      </c>
      <c r="DB222">
        <v>0</v>
      </c>
      <c r="DC222">
        <v>0</v>
      </c>
      <c r="DD222">
        <v>0</v>
      </c>
      <c r="DE222">
        <v>0</v>
      </c>
      <c r="DF222">
        <v>0</v>
      </c>
      <c r="DG222">
        <v>0</v>
      </c>
      <c r="DH222">
        <v>0</v>
      </c>
      <c r="DI222">
        <v>0</v>
      </c>
      <c r="DJ222">
        <v>0</v>
      </c>
      <c r="DK222">
        <v>0</v>
      </c>
      <c r="DL222">
        <v>0</v>
      </c>
      <c r="DM222">
        <v>0</v>
      </c>
      <c r="DN222">
        <v>0</v>
      </c>
      <c r="DO222">
        <v>0</v>
      </c>
      <c r="DP222">
        <v>0</v>
      </c>
      <c r="DQ222">
        <v>0</v>
      </c>
      <c r="DR222">
        <v>0</v>
      </c>
      <c r="DS222">
        <v>0</v>
      </c>
      <c r="DT222">
        <v>0</v>
      </c>
      <c r="DU222">
        <v>0</v>
      </c>
      <c r="DV222">
        <v>0</v>
      </c>
      <c r="DW222">
        <v>0</v>
      </c>
      <c r="DX222">
        <v>0</v>
      </c>
      <c r="DY222">
        <v>0</v>
      </c>
      <c r="DZ222">
        <v>0</v>
      </c>
      <c r="EA222">
        <v>0</v>
      </c>
      <c r="EB222">
        <v>0</v>
      </c>
      <c r="EC222">
        <v>0</v>
      </c>
      <c r="ED222">
        <v>0</v>
      </c>
      <c r="EE222">
        <v>0</v>
      </c>
      <c r="EF222">
        <v>0</v>
      </c>
      <c r="EG222">
        <v>0</v>
      </c>
      <c r="EH222">
        <v>0</v>
      </c>
      <c r="EI222">
        <v>0</v>
      </c>
      <c r="EJ222">
        <v>0</v>
      </c>
      <c r="EK222">
        <v>0</v>
      </c>
      <c r="EL222">
        <v>0</v>
      </c>
      <c r="EM222">
        <v>0</v>
      </c>
      <c r="EN222">
        <v>0</v>
      </c>
      <c r="EO222">
        <v>0</v>
      </c>
      <c r="EP222">
        <v>0</v>
      </c>
      <c r="EQ222">
        <v>0</v>
      </c>
      <c r="ER222">
        <v>0</v>
      </c>
      <c r="ES222">
        <v>0</v>
      </c>
      <c r="ET222">
        <v>0</v>
      </c>
      <c r="EU222">
        <v>0</v>
      </c>
      <c r="EV222">
        <v>0</v>
      </c>
      <c r="EW222">
        <v>0</v>
      </c>
      <c r="EX222">
        <v>0</v>
      </c>
      <c r="EY222">
        <v>0</v>
      </c>
      <c r="EZ222">
        <v>0</v>
      </c>
      <c r="FA222">
        <v>0</v>
      </c>
      <c r="FB222">
        <v>0</v>
      </c>
      <c r="FC222">
        <v>0</v>
      </c>
      <c r="FD222">
        <v>0</v>
      </c>
      <c r="FE222">
        <v>0</v>
      </c>
      <c r="FF222">
        <v>0</v>
      </c>
      <c r="FG222">
        <v>0</v>
      </c>
      <c r="FH222">
        <v>0</v>
      </c>
      <c r="FI222">
        <v>0</v>
      </c>
      <c r="FJ222">
        <v>0</v>
      </c>
      <c r="FK222">
        <v>0</v>
      </c>
      <c r="FL222">
        <v>0</v>
      </c>
      <c r="FM222">
        <v>0</v>
      </c>
      <c r="FN222">
        <v>0</v>
      </c>
      <c r="FO222">
        <v>0</v>
      </c>
      <c r="FP222">
        <v>0</v>
      </c>
      <c r="FQ222">
        <v>0</v>
      </c>
      <c r="FR222">
        <v>0</v>
      </c>
      <c r="FT222" s="44"/>
    </row>
    <row r="223" spans="1:176" x14ac:dyDescent="0.2">
      <c r="A223" t="s">
        <v>194</v>
      </c>
      <c r="B223" t="s">
        <v>204</v>
      </c>
      <c r="C223" s="70">
        <v>41773</v>
      </c>
      <c r="D223">
        <v>0</v>
      </c>
      <c r="E223" s="70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0</v>
      </c>
      <c r="CL223">
        <v>0</v>
      </c>
      <c r="CM223">
        <v>0</v>
      </c>
      <c r="CN223">
        <v>0</v>
      </c>
      <c r="CO223">
        <v>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  <c r="CX223">
        <v>0</v>
      </c>
      <c r="CY223">
        <v>0</v>
      </c>
      <c r="CZ223">
        <v>0</v>
      </c>
      <c r="DA223">
        <v>0</v>
      </c>
      <c r="DB223">
        <v>0</v>
      </c>
      <c r="DC223">
        <v>0</v>
      </c>
      <c r="DD223">
        <v>0</v>
      </c>
      <c r="DE223">
        <v>0</v>
      </c>
      <c r="DF223">
        <v>0</v>
      </c>
      <c r="DG223">
        <v>0</v>
      </c>
      <c r="DH223">
        <v>0</v>
      </c>
      <c r="DI223">
        <v>0</v>
      </c>
      <c r="DJ223">
        <v>0</v>
      </c>
      <c r="DK223">
        <v>0</v>
      </c>
      <c r="DL223">
        <v>0</v>
      </c>
      <c r="DM223">
        <v>0</v>
      </c>
      <c r="DN223">
        <v>0</v>
      </c>
      <c r="DO223">
        <v>0</v>
      </c>
      <c r="DP223">
        <v>0</v>
      </c>
      <c r="DQ223">
        <v>0</v>
      </c>
      <c r="DR223">
        <v>0</v>
      </c>
      <c r="DS223">
        <v>0</v>
      </c>
      <c r="DT223">
        <v>0</v>
      </c>
      <c r="DU223">
        <v>0</v>
      </c>
      <c r="DV223">
        <v>0</v>
      </c>
      <c r="DW223">
        <v>0</v>
      </c>
      <c r="DX223">
        <v>0</v>
      </c>
      <c r="DY223">
        <v>0</v>
      </c>
      <c r="DZ223">
        <v>0</v>
      </c>
      <c r="EA223">
        <v>0</v>
      </c>
      <c r="EB223">
        <v>0</v>
      </c>
      <c r="EC223">
        <v>0</v>
      </c>
      <c r="ED223">
        <v>0</v>
      </c>
      <c r="EE223">
        <v>0</v>
      </c>
      <c r="EF223">
        <v>0</v>
      </c>
      <c r="EG223">
        <v>0</v>
      </c>
      <c r="EH223">
        <v>0</v>
      </c>
      <c r="EI223">
        <v>0</v>
      </c>
      <c r="EJ223">
        <v>0</v>
      </c>
      <c r="EK223">
        <v>0</v>
      </c>
      <c r="EL223">
        <v>0</v>
      </c>
      <c r="EM223">
        <v>0</v>
      </c>
      <c r="EN223">
        <v>0</v>
      </c>
      <c r="EO223">
        <v>0</v>
      </c>
      <c r="EP223">
        <v>0</v>
      </c>
      <c r="EQ223">
        <v>0</v>
      </c>
      <c r="ER223">
        <v>0</v>
      </c>
      <c r="ES223">
        <v>0</v>
      </c>
      <c r="ET223">
        <v>0</v>
      </c>
      <c r="EU223">
        <v>0</v>
      </c>
      <c r="EV223">
        <v>0</v>
      </c>
      <c r="EW223">
        <v>0</v>
      </c>
      <c r="EX223">
        <v>0</v>
      </c>
      <c r="EY223">
        <v>0</v>
      </c>
      <c r="EZ223">
        <v>0</v>
      </c>
      <c r="FA223">
        <v>0</v>
      </c>
      <c r="FB223">
        <v>0</v>
      </c>
      <c r="FC223">
        <v>0</v>
      </c>
      <c r="FD223">
        <v>0</v>
      </c>
      <c r="FE223">
        <v>0</v>
      </c>
      <c r="FF223">
        <v>0</v>
      </c>
      <c r="FG223">
        <v>0</v>
      </c>
      <c r="FH223">
        <v>0</v>
      </c>
      <c r="FI223">
        <v>0</v>
      </c>
      <c r="FJ223">
        <v>0</v>
      </c>
      <c r="FK223">
        <v>0</v>
      </c>
      <c r="FL223">
        <v>0</v>
      </c>
      <c r="FM223">
        <v>0</v>
      </c>
      <c r="FN223">
        <v>0</v>
      </c>
      <c r="FO223">
        <v>0</v>
      </c>
      <c r="FP223">
        <v>0</v>
      </c>
      <c r="FQ223">
        <v>0</v>
      </c>
      <c r="FR223">
        <v>0</v>
      </c>
      <c r="FT223" s="44"/>
    </row>
    <row r="224" spans="1:176" x14ac:dyDescent="0.2">
      <c r="A224" t="s">
        <v>194</v>
      </c>
      <c r="B224" t="s">
        <v>204</v>
      </c>
      <c r="C224" s="70">
        <v>41820</v>
      </c>
      <c r="D224">
        <v>0</v>
      </c>
      <c r="E224" s="70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0</v>
      </c>
      <c r="CV224">
        <v>0</v>
      </c>
      <c r="CW224">
        <v>0</v>
      </c>
      <c r="CX224">
        <v>0</v>
      </c>
      <c r="CY224">
        <v>0</v>
      </c>
      <c r="CZ224">
        <v>0</v>
      </c>
      <c r="DA224">
        <v>0</v>
      </c>
      <c r="DB224">
        <v>0</v>
      </c>
      <c r="DC224">
        <v>0</v>
      </c>
      <c r="DD224">
        <v>0</v>
      </c>
      <c r="DE224">
        <v>0</v>
      </c>
      <c r="DF224">
        <v>0</v>
      </c>
      <c r="DG224">
        <v>0</v>
      </c>
      <c r="DH224">
        <v>0</v>
      </c>
      <c r="DI224">
        <v>0</v>
      </c>
      <c r="DJ224">
        <v>0</v>
      </c>
      <c r="DK224">
        <v>0</v>
      </c>
      <c r="DL224">
        <v>0</v>
      </c>
      <c r="DM224">
        <v>0</v>
      </c>
      <c r="DN224">
        <v>0</v>
      </c>
      <c r="DO224">
        <v>0</v>
      </c>
      <c r="DP224">
        <v>0</v>
      </c>
      <c r="DQ224">
        <v>0</v>
      </c>
      <c r="DR224">
        <v>0</v>
      </c>
      <c r="DS224">
        <v>0</v>
      </c>
      <c r="DT224">
        <v>0</v>
      </c>
      <c r="DU224">
        <v>0</v>
      </c>
      <c r="DV224">
        <v>0</v>
      </c>
      <c r="DW224">
        <v>0</v>
      </c>
      <c r="DX224">
        <v>0</v>
      </c>
      <c r="DY224">
        <v>0</v>
      </c>
      <c r="DZ224">
        <v>0</v>
      </c>
      <c r="EA224">
        <v>0</v>
      </c>
      <c r="EB224">
        <v>0</v>
      </c>
      <c r="EC224">
        <v>0</v>
      </c>
      <c r="ED224">
        <v>0</v>
      </c>
      <c r="EE224">
        <v>0</v>
      </c>
      <c r="EF224">
        <v>0</v>
      </c>
      <c r="EG224">
        <v>0</v>
      </c>
      <c r="EH224">
        <v>0</v>
      </c>
      <c r="EI224">
        <v>0</v>
      </c>
      <c r="EJ224">
        <v>0</v>
      </c>
      <c r="EK224">
        <v>0</v>
      </c>
      <c r="EL224">
        <v>0</v>
      </c>
      <c r="EM224">
        <v>0</v>
      </c>
      <c r="EN224">
        <v>0</v>
      </c>
      <c r="EO224">
        <v>0</v>
      </c>
      <c r="EP224">
        <v>0</v>
      </c>
      <c r="EQ224">
        <v>0</v>
      </c>
      <c r="ER224">
        <v>0</v>
      </c>
      <c r="ES224">
        <v>0</v>
      </c>
      <c r="ET224">
        <v>0</v>
      </c>
      <c r="EU224">
        <v>0</v>
      </c>
      <c r="EV224">
        <v>0</v>
      </c>
      <c r="EW224">
        <v>0</v>
      </c>
      <c r="EX224">
        <v>0</v>
      </c>
      <c r="EY224">
        <v>0</v>
      </c>
      <c r="EZ224">
        <v>0</v>
      </c>
      <c r="FA224">
        <v>0</v>
      </c>
      <c r="FB224">
        <v>0</v>
      </c>
      <c r="FC224">
        <v>0</v>
      </c>
      <c r="FD224">
        <v>0</v>
      </c>
      <c r="FE224">
        <v>0</v>
      </c>
      <c r="FF224">
        <v>0</v>
      </c>
      <c r="FG224">
        <v>0</v>
      </c>
      <c r="FH224">
        <v>0</v>
      </c>
      <c r="FI224">
        <v>0</v>
      </c>
      <c r="FJ224">
        <v>0</v>
      </c>
      <c r="FK224">
        <v>0</v>
      </c>
      <c r="FL224">
        <v>0</v>
      </c>
      <c r="FM224">
        <v>0</v>
      </c>
      <c r="FN224">
        <v>0</v>
      </c>
      <c r="FO224">
        <v>0</v>
      </c>
      <c r="FP224">
        <v>0</v>
      </c>
      <c r="FQ224">
        <v>0</v>
      </c>
      <c r="FR224">
        <v>0</v>
      </c>
      <c r="FT224" s="44"/>
    </row>
    <row r="225" spans="1:176" x14ac:dyDescent="0.2">
      <c r="A225" t="s">
        <v>194</v>
      </c>
      <c r="B225" t="s">
        <v>204</v>
      </c>
      <c r="C225" s="70">
        <v>41827</v>
      </c>
      <c r="D225">
        <v>0</v>
      </c>
      <c r="E225" s="70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0</v>
      </c>
      <c r="CI225">
        <v>0</v>
      </c>
      <c r="CJ225">
        <v>0</v>
      </c>
      <c r="CK225">
        <v>0</v>
      </c>
      <c r="CL225">
        <v>0</v>
      </c>
      <c r="CM225">
        <v>0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0</v>
      </c>
      <c r="CY225">
        <v>0</v>
      </c>
      <c r="CZ225">
        <v>0</v>
      </c>
      <c r="DA225">
        <v>0</v>
      </c>
      <c r="DB225">
        <v>0</v>
      </c>
      <c r="DC225">
        <v>0</v>
      </c>
      <c r="DD225">
        <v>0</v>
      </c>
      <c r="DE225">
        <v>0</v>
      </c>
      <c r="DF225">
        <v>0</v>
      </c>
      <c r="DG225">
        <v>0</v>
      </c>
      <c r="DH225">
        <v>0</v>
      </c>
      <c r="DI225">
        <v>0</v>
      </c>
      <c r="DJ225">
        <v>0</v>
      </c>
      <c r="DK225">
        <v>0</v>
      </c>
      <c r="DL225">
        <v>0</v>
      </c>
      <c r="DM225">
        <v>0</v>
      </c>
      <c r="DN225">
        <v>0</v>
      </c>
      <c r="DO225">
        <v>0</v>
      </c>
      <c r="DP225">
        <v>0</v>
      </c>
      <c r="DQ225">
        <v>0</v>
      </c>
      <c r="DR225">
        <v>0</v>
      </c>
      <c r="DS225">
        <v>0</v>
      </c>
      <c r="DT225">
        <v>0</v>
      </c>
      <c r="DU225">
        <v>0</v>
      </c>
      <c r="DV225">
        <v>0</v>
      </c>
      <c r="DW225">
        <v>0</v>
      </c>
      <c r="DX225">
        <v>0</v>
      </c>
      <c r="DY225">
        <v>0</v>
      </c>
      <c r="DZ225">
        <v>0</v>
      </c>
      <c r="EA225">
        <v>0</v>
      </c>
      <c r="EB225">
        <v>0</v>
      </c>
      <c r="EC225">
        <v>0</v>
      </c>
      <c r="ED225">
        <v>0</v>
      </c>
      <c r="EE225">
        <v>0</v>
      </c>
      <c r="EF225">
        <v>0</v>
      </c>
      <c r="EG225">
        <v>0</v>
      </c>
      <c r="EH225">
        <v>0</v>
      </c>
      <c r="EI225">
        <v>0</v>
      </c>
      <c r="EJ225">
        <v>0</v>
      </c>
      <c r="EK225">
        <v>0</v>
      </c>
      <c r="EL225">
        <v>0</v>
      </c>
      <c r="EM225">
        <v>0</v>
      </c>
      <c r="EN225">
        <v>0</v>
      </c>
      <c r="EO225">
        <v>0</v>
      </c>
      <c r="EP225">
        <v>0</v>
      </c>
      <c r="EQ225">
        <v>0</v>
      </c>
      <c r="ER225">
        <v>0</v>
      </c>
      <c r="ES225">
        <v>0</v>
      </c>
      <c r="ET225">
        <v>0</v>
      </c>
      <c r="EU225">
        <v>0</v>
      </c>
      <c r="EV225">
        <v>0</v>
      </c>
      <c r="EW225">
        <v>0</v>
      </c>
      <c r="EX225">
        <v>0</v>
      </c>
      <c r="EY225">
        <v>0</v>
      </c>
      <c r="EZ225">
        <v>0</v>
      </c>
      <c r="FA225">
        <v>0</v>
      </c>
      <c r="FB225">
        <v>0</v>
      </c>
      <c r="FC225">
        <v>0</v>
      </c>
      <c r="FD225">
        <v>0</v>
      </c>
      <c r="FE225">
        <v>0</v>
      </c>
      <c r="FF225">
        <v>0</v>
      </c>
      <c r="FG225">
        <v>0</v>
      </c>
      <c r="FH225">
        <v>0</v>
      </c>
      <c r="FI225">
        <v>0</v>
      </c>
      <c r="FJ225">
        <v>0</v>
      </c>
      <c r="FK225">
        <v>0</v>
      </c>
      <c r="FL225">
        <v>0</v>
      </c>
      <c r="FM225">
        <v>0</v>
      </c>
      <c r="FN225">
        <v>0</v>
      </c>
      <c r="FO225">
        <v>0</v>
      </c>
      <c r="FP225">
        <v>0</v>
      </c>
      <c r="FQ225">
        <v>0</v>
      </c>
      <c r="FR225">
        <v>0</v>
      </c>
      <c r="FT225" s="44"/>
    </row>
    <row r="226" spans="1:176" x14ac:dyDescent="0.2">
      <c r="A226" t="s">
        <v>194</v>
      </c>
      <c r="B226" t="s">
        <v>204</v>
      </c>
      <c r="C226" s="70">
        <v>41834</v>
      </c>
      <c r="D226">
        <v>0</v>
      </c>
      <c r="E226" s="70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0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  <c r="CL226">
        <v>0</v>
      </c>
      <c r="CM226">
        <v>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>
        <v>0</v>
      </c>
      <c r="CY226">
        <v>0</v>
      </c>
      <c r="CZ226">
        <v>0</v>
      </c>
      <c r="DA226">
        <v>0</v>
      </c>
      <c r="DB226">
        <v>0</v>
      </c>
      <c r="DC226">
        <v>0</v>
      </c>
      <c r="DD226">
        <v>0</v>
      </c>
      <c r="DE226">
        <v>0</v>
      </c>
      <c r="DF226">
        <v>0</v>
      </c>
      <c r="DG226">
        <v>0</v>
      </c>
      <c r="DH226">
        <v>0</v>
      </c>
      <c r="DI226">
        <v>0</v>
      </c>
      <c r="DJ226">
        <v>0</v>
      </c>
      <c r="DK226">
        <v>0</v>
      </c>
      <c r="DL226">
        <v>0</v>
      </c>
      <c r="DM226">
        <v>0</v>
      </c>
      <c r="DN226">
        <v>0</v>
      </c>
      <c r="DO226">
        <v>0</v>
      </c>
      <c r="DP226">
        <v>0</v>
      </c>
      <c r="DQ226">
        <v>0</v>
      </c>
      <c r="DR226">
        <v>0</v>
      </c>
      <c r="DS226">
        <v>0</v>
      </c>
      <c r="DT226">
        <v>0</v>
      </c>
      <c r="DU226">
        <v>0</v>
      </c>
      <c r="DV226">
        <v>0</v>
      </c>
      <c r="DW226">
        <v>0</v>
      </c>
      <c r="DX226">
        <v>0</v>
      </c>
      <c r="DY226">
        <v>0</v>
      </c>
      <c r="DZ226">
        <v>0</v>
      </c>
      <c r="EA226">
        <v>0</v>
      </c>
      <c r="EB226">
        <v>0</v>
      </c>
      <c r="EC226">
        <v>0</v>
      </c>
      <c r="ED226">
        <v>0</v>
      </c>
      <c r="EE226">
        <v>0</v>
      </c>
      <c r="EF226">
        <v>0</v>
      </c>
      <c r="EG226">
        <v>0</v>
      </c>
      <c r="EH226">
        <v>0</v>
      </c>
      <c r="EI226">
        <v>0</v>
      </c>
      <c r="EJ226">
        <v>0</v>
      </c>
      <c r="EK226">
        <v>0</v>
      </c>
      <c r="EL226">
        <v>0</v>
      </c>
      <c r="EM226">
        <v>0</v>
      </c>
      <c r="EN226">
        <v>0</v>
      </c>
      <c r="EO226">
        <v>0</v>
      </c>
      <c r="EP226">
        <v>0</v>
      </c>
      <c r="EQ226">
        <v>0</v>
      </c>
      <c r="ER226">
        <v>0</v>
      </c>
      <c r="ES226">
        <v>0</v>
      </c>
      <c r="ET226">
        <v>0</v>
      </c>
      <c r="EU226">
        <v>0</v>
      </c>
      <c r="EV226">
        <v>0</v>
      </c>
      <c r="EW226">
        <v>0</v>
      </c>
      <c r="EX226">
        <v>0</v>
      </c>
      <c r="EY226">
        <v>0</v>
      </c>
      <c r="EZ226">
        <v>0</v>
      </c>
      <c r="FA226">
        <v>0</v>
      </c>
      <c r="FB226">
        <v>0</v>
      </c>
      <c r="FC226">
        <v>0</v>
      </c>
      <c r="FD226">
        <v>0</v>
      </c>
      <c r="FE226">
        <v>0</v>
      </c>
      <c r="FF226">
        <v>0</v>
      </c>
      <c r="FG226">
        <v>0</v>
      </c>
      <c r="FH226">
        <v>0</v>
      </c>
      <c r="FI226">
        <v>0</v>
      </c>
      <c r="FJ226">
        <v>0</v>
      </c>
      <c r="FK226">
        <v>0</v>
      </c>
      <c r="FL226">
        <v>0</v>
      </c>
      <c r="FM226">
        <v>0</v>
      </c>
      <c r="FN226">
        <v>0</v>
      </c>
      <c r="FO226">
        <v>0</v>
      </c>
      <c r="FP226">
        <v>0</v>
      </c>
      <c r="FQ226">
        <v>0</v>
      </c>
      <c r="FR226">
        <v>0</v>
      </c>
      <c r="FT226" s="44"/>
    </row>
    <row r="227" spans="1:176" x14ac:dyDescent="0.2">
      <c r="A227" t="s">
        <v>194</v>
      </c>
      <c r="B227" t="s">
        <v>204</v>
      </c>
      <c r="C227" s="70">
        <v>41848</v>
      </c>
      <c r="D227">
        <v>0</v>
      </c>
      <c r="E227" s="70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>
        <v>0</v>
      </c>
      <c r="CY227">
        <v>0</v>
      </c>
      <c r="CZ227">
        <v>0</v>
      </c>
      <c r="DA227">
        <v>0</v>
      </c>
      <c r="DB227">
        <v>0</v>
      </c>
      <c r="DC227">
        <v>0</v>
      </c>
      <c r="DD227">
        <v>0</v>
      </c>
      <c r="DE227">
        <v>0</v>
      </c>
      <c r="DF227">
        <v>0</v>
      </c>
      <c r="DG227">
        <v>0</v>
      </c>
      <c r="DH227">
        <v>0</v>
      </c>
      <c r="DI227">
        <v>0</v>
      </c>
      <c r="DJ227">
        <v>0</v>
      </c>
      <c r="DK227">
        <v>0</v>
      </c>
      <c r="DL227">
        <v>0</v>
      </c>
      <c r="DM227">
        <v>0</v>
      </c>
      <c r="DN227">
        <v>0</v>
      </c>
      <c r="DO227">
        <v>0</v>
      </c>
      <c r="DP227">
        <v>0</v>
      </c>
      <c r="DQ227">
        <v>0</v>
      </c>
      <c r="DR227">
        <v>0</v>
      </c>
      <c r="DS227">
        <v>0</v>
      </c>
      <c r="DT227">
        <v>0</v>
      </c>
      <c r="DU227">
        <v>0</v>
      </c>
      <c r="DV227">
        <v>0</v>
      </c>
      <c r="DW227">
        <v>0</v>
      </c>
      <c r="DX227">
        <v>0</v>
      </c>
      <c r="DY227">
        <v>0</v>
      </c>
      <c r="DZ227">
        <v>0</v>
      </c>
      <c r="EA227">
        <v>0</v>
      </c>
      <c r="EB227">
        <v>0</v>
      </c>
      <c r="EC227">
        <v>0</v>
      </c>
      <c r="ED227">
        <v>0</v>
      </c>
      <c r="EE227">
        <v>0</v>
      </c>
      <c r="EF227">
        <v>0</v>
      </c>
      <c r="EG227">
        <v>0</v>
      </c>
      <c r="EH227">
        <v>0</v>
      </c>
      <c r="EI227">
        <v>0</v>
      </c>
      <c r="EJ227">
        <v>0</v>
      </c>
      <c r="EK227">
        <v>0</v>
      </c>
      <c r="EL227">
        <v>0</v>
      </c>
      <c r="EM227">
        <v>0</v>
      </c>
      <c r="EN227">
        <v>0</v>
      </c>
      <c r="EO227">
        <v>0</v>
      </c>
      <c r="EP227">
        <v>0</v>
      </c>
      <c r="EQ227">
        <v>0</v>
      </c>
      <c r="ER227">
        <v>0</v>
      </c>
      <c r="ES227">
        <v>0</v>
      </c>
      <c r="ET227">
        <v>0</v>
      </c>
      <c r="EU227">
        <v>0</v>
      </c>
      <c r="EV227">
        <v>0</v>
      </c>
      <c r="EW227">
        <v>0</v>
      </c>
      <c r="EX227">
        <v>0</v>
      </c>
      <c r="EY227">
        <v>0</v>
      </c>
      <c r="EZ227">
        <v>0</v>
      </c>
      <c r="FA227">
        <v>0</v>
      </c>
      <c r="FB227">
        <v>0</v>
      </c>
      <c r="FC227">
        <v>0</v>
      </c>
      <c r="FD227">
        <v>0</v>
      </c>
      <c r="FE227">
        <v>0</v>
      </c>
      <c r="FF227">
        <v>0</v>
      </c>
      <c r="FG227">
        <v>0</v>
      </c>
      <c r="FH227">
        <v>0</v>
      </c>
      <c r="FI227">
        <v>0</v>
      </c>
      <c r="FJ227">
        <v>0</v>
      </c>
      <c r="FK227">
        <v>0</v>
      </c>
      <c r="FL227">
        <v>0</v>
      </c>
      <c r="FM227">
        <v>0</v>
      </c>
      <c r="FN227">
        <v>0</v>
      </c>
      <c r="FO227">
        <v>0</v>
      </c>
      <c r="FP227">
        <v>0</v>
      </c>
      <c r="FQ227">
        <v>0</v>
      </c>
      <c r="FR227">
        <v>0</v>
      </c>
      <c r="FT227" s="44"/>
    </row>
    <row r="228" spans="1:176" x14ac:dyDescent="0.2">
      <c r="A228" t="s">
        <v>194</v>
      </c>
      <c r="B228" t="s">
        <v>204</v>
      </c>
      <c r="C228" s="70">
        <v>41849</v>
      </c>
      <c r="D228">
        <v>0</v>
      </c>
      <c r="E228" s="70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0</v>
      </c>
      <c r="CX228">
        <v>0</v>
      </c>
      <c r="CY228">
        <v>0</v>
      </c>
      <c r="CZ228">
        <v>0</v>
      </c>
      <c r="DA228">
        <v>0</v>
      </c>
      <c r="DB228">
        <v>0</v>
      </c>
      <c r="DC228">
        <v>0</v>
      </c>
      <c r="DD228">
        <v>0</v>
      </c>
      <c r="DE228">
        <v>0</v>
      </c>
      <c r="DF228">
        <v>0</v>
      </c>
      <c r="DG228">
        <v>0</v>
      </c>
      <c r="DH228">
        <v>0</v>
      </c>
      <c r="DI228">
        <v>0</v>
      </c>
      <c r="DJ228">
        <v>0</v>
      </c>
      <c r="DK228">
        <v>0</v>
      </c>
      <c r="DL228">
        <v>0</v>
      </c>
      <c r="DM228">
        <v>0</v>
      </c>
      <c r="DN228">
        <v>0</v>
      </c>
      <c r="DO228">
        <v>0</v>
      </c>
      <c r="DP228">
        <v>0</v>
      </c>
      <c r="DQ228">
        <v>0</v>
      </c>
      <c r="DR228">
        <v>0</v>
      </c>
      <c r="DS228">
        <v>0</v>
      </c>
      <c r="DT228">
        <v>0</v>
      </c>
      <c r="DU228">
        <v>0</v>
      </c>
      <c r="DV228">
        <v>0</v>
      </c>
      <c r="DW228">
        <v>0</v>
      </c>
      <c r="DX228">
        <v>0</v>
      </c>
      <c r="DY228">
        <v>0</v>
      </c>
      <c r="DZ228">
        <v>0</v>
      </c>
      <c r="EA228">
        <v>0</v>
      </c>
      <c r="EB228">
        <v>0</v>
      </c>
      <c r="EC228">
        <v>0</v>
      </c>
      <c r="ED228">
        <v>0</v>
      </c>
      <c r="EE228">
        <v>0</v>
      </c>
      <c r="EF228">
        <v>0</v>
      </c>
      <c r="EG228">
        <v>0</v>
      </c>
      <c r="EH228">
        <v>0</v>
      </c>
      <c r="EI228">
        <v>0</v>
      </c>
      <c r="EJ228">
        <v>0</v>
      </c>
      <c r="EK228">
        <v>0</v>
      </c>
      <c r="EL228">
        <v>0</v>
      </c>
      <c r="EM228">
        <v>0</v>
      </c>
      <c r="EN228">
        <v>0</v>
      </c>
      <c r="EO228">
        <v>0</v>
      </c>
      <c r="EP228">
        <v>0</v>
      </c>
      <c r="EQ228">
        <v>0</v>
      </c>
      <c r="ER228">
        <v>0</v>
      </c>
      <c r="ES228">
        <v>0</v>
      </c>
      <c r="ET228">
        <v>0</v>
      </c>
      <c r="EU228">
        <v>0</v>
      </c>
      <c r="EV228">
        <v>0</v>
      </c>
      <c r="EW228">
        <v>0</v>
      </c>
      <c r="EX228">
        <v>0</v>
      </c>
      <c r="EY228">
        <v>0</v>
      </c>
      <c r="EZ228">
        <v>0</v>
      </c>
      <c r="FA228">
        <v>0</v>
      </c>
      <c r="FB228">
        <v>0</v>
      </c>
      <c r="FC228">
        <v>0</v>
      </c>
      <c r="FD228">
        <v>0</v>
      </c>
      <c r="FE228">
        <v>0</v>
      </c>
      <c r="FF228">
        <v>0</v>
      </c>
      <c r="FG228">
        <v>0</v>
      </c>
      <c r="FH228">
        <v>0</v>
      </c>
      <c r="FI228">
        <v>0</v>
      </c>
      <c r="FJ228">
        <v>0</v>
      </c>
      <c r="FK228">
        <v>0</v>
      </c>
      <c r="FL228">
        <v>0</v>
      </c>
      <c r="FM228">
        <v>0</v>
      </c>
      <c r="FN228">
        <v>0</v>
      </c>
      <c r="FO228">
        <v>0</v>
      </c>
      <c r="FP228">
        <v>0</v>
      </c>
      <c r="FQ228">
        <v>0</v>
      </c>
      <c r="FR228">
        <v>0</v>
      </c>
      <c r="FT228" s="44"/>
    </row>
    <row r="229" spans="1:176" x14ac:dyDescent="0.2">
      <c r="A229" t="s">
        <v>194</v>
      </c>
      <c r="B229" t="s">
        <v>204</v>
      </c>
      <c r="C229" s="70">
        <v>41850</v>
      </c>
      <c r="D229">
        <v>0</v>
      </c>
      <c r="E229" s="70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BX229">
        <v>0</v>
      </c>
      <c r="BY229">
        <v>0</v>
      </c>
      <c r="BZ229">
        <v>0</v>
      </c>
      <c r="CA229">
        <v>0</v>
      </c>
      <c r="CB229">
        <v>0</v>
      </c>
      <c r="CC229">
        <v>0</v>
      </c>
      <c r="CD229">
        <v>0</v>
      </c>
      <c r="CE229">
        <v>0</v>
      </c>
      <c r="CF229">
        <v>0</v>
      </c>
      <c r="CG229">
        <v>0</v>
      </c>
      <c r="CH229">
        <v>0</v>
      </c>
      <c r="CI229">
        <v>0</v>
      </c>
      <c r="CJ229">
        <v>0</v>
      </c>
      <c r="CK229">
        <v>0</v>
      </c>
      <c r="CL229">
        <v>0</v>
      </c>
      <c r="CM229">
        <v>0</v>
      </c>
      <c r="CN229">
        <v>0</v>
      </c>
      <c r="CO229">
        <v>0</v>
      </c>
      <c r="CP229">
        <v>0</v>
      </c>
      <c r="CQ229">
        <v>0</v>
      </c>
      <c r="CR229">
        <v>0</v>
      </c>
      <c r="CS229">
        <v>0</v>
      </c>
      <c r="CT229">
        <v>0</v>
      </c>
      <c r="CU229">
        <v>0</v>
      </c>
      <c r="CV229">
        <v>0</v>
      </c>
      <c r="CW229">
        <v>0</v>
      </c>
      <c r="CX229">
        <v>0</v>
      </c>
      <c r="CY229">
        <v>0</v>
      </c>
      <c r="CZ229">
        <v>0</v>
      </c>
      <c r="DA229">
        <v>0</v>
      </c>
      <c r="DB229">
        <v>0</v>
      </c>
      <c r="DC229">
        <v>0</v>
      </c>
      <c r="DD229">
        <v>0</v>
      </c>
      <c r="DE229">
        <v>0</v>
      </c>
      <c r="DF229">
        <v>0</v>
      </c>
      <c r="DG229">
        <v>0</v>
      </c>
      <c r="DH229">
        <v>0</v>
      </c>
      <c r="DI229">
        <v>0</v>
      </c>
      <c r="DJ229">
        <v>0</v>
      </c>
      <c r="DK229">
        <v>0</v>
      </c>
      <c r="DL229">
        <v>0</v>
      </c>
      <c r="DM229">
        <v>0</v>
      </c>
      <c r="DN229">
        <v>0</v>
      </c>
      <c r="DO229">
        <v>0</v>
      </c>
      <c r="DP229">
        <v>0</v>
      </c>
      <c r="DQ229">
        <v>0</v>
      </c>
      <c r="DR229">
        <v>0</v>
      </c>
      <c r="DS229">
        <v>0</v>
      </c>
      <c r="DT229">
        <v>0</v>
      </c>
      <c r="DU229">
        <v>0</v>
      </c>
      <c r="DV229">
        <v>0</v>
      </c>
      <c r="DW229">
        <v>0</v>
      </c>
      <c r="DX229">
        <v>0</v>
      </c>
      <c r="DY229">
        <v>0</v>
      </c>
      <c r="DZ229">
        <v>0</v>
      </c>
      <c r="EA229">
        <v>0</v>
      </c>
      <c r="EB229">
        <v>0</v>
      </c>
      <c r="EC229">
        <v>0</v>
      </c>
      <c r="ED229">
        <v>0</v>
      </c>
      <c r="EE229">
        <v>0</v>
      </c>
      <c r="EF229">
        <v>0</v>
      </c>
      <c r="EG229">
        <v>0</v>
      </c>
      <c r="EH229">
        <v>0</v>
      </c>
      <c r="EI229">
        <v>0</v>
      </c>
      <c r="EJ229">
        <v>0</v>
      </c>
      <c r="EK229">
        <v>0</v>
      </c>
      <c r="EL229">
        <v>0</v>
      </c>
      <c r="EM229">
        <v>0</v>
      </c>
      <c r="EN229">
        <v>0</v>
      </c>
      <c r="EO229">
        <v>0</v>
      </c>
      <c r="EP229">
        <v>0</v>
      </c>
      <c r="EQ229">
        <v>0</v>
      </c>
      <c r="ER229">
        <v>0</v>
      </c>
      <c r="ES229">
        <v>0</v>
      </c>
      <c r="ET229">
        <v>0</v>
      </c>
      <c r="EU229">
        <v>0</v>
      </c>
      <c r="EV229">
        <v>0</v>
      </c>
      <c r="EW229">
        <v>0</v>
      </c>
      <c r="EX229">
        <v>0</v>
      </c>
      <c r="EY229">
        <v>0</v>
      </c>
      <c r="EZ229">
        <v>0</v>
      </c>
      <c r="FA229">
        <v>0</v>
      </c>
      <c r="FB229">
        <v>0</v>
      </c>
      <c r="FC229">
        <v>0</v>
      </c>
      <c r="FD229">
        <v>0</v>
      </c>
      <c r="FE229">
        <v>0</v>
      </c>
      <c r="FF229">
        <v>0</v>
      </c>
      <c r="FG229">
        <v>0</v>
      </c>
      <c r="FH229">
        <v>0</v>
      </c>
      <c r="FI229">
        <v>0</v>
      </c>
      <c r="FJ229">
        <v>0</v>
      </c>
      <c r="FK229">
        <v>0</v>
      </c>
      <c r="FL229">
        <v>0</v>
      </c>
      <c r="FM229">
        <v>0</v>
      </c>
      <c r="FN229">
        <v>0</v>
      </c>
      <c r="FO229">
        <v>0</v>
      </c>
      <c r="FP229">
        <v>0</v>
      </c>
      <c r="FQ229">
        <v>0</v>
      </c>
      <c r="FR229">
        <v>0</v>
      </c>
      <c r="FT229" s="44"/>
    </row>
    <row r="230" spans="1:176" x14ac:dyDescent="0.2">
      <c r="A230" t="s">
        <v>194</v>
      </c>
      <c r="B230" t="s">
        <v>204</v>
      </c>
      <c r="C230" s="70">
        <v>41851</v>
      </c>
      <c r="D230">
        <v>0</v>
      </c>
      <c r="E230" s="7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Y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0</v>
      </c>
      <c r="CL230">
        <v>0</v>
      </c>
      <c r="CM230">
        <v>0</v>
      </c>
      <c r="CN230">
        <v>0</v>
      </c>
      <c r="CO230">
        <v>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>
        <v>0</v>
      </c>
      <c r="CY230">
        <v>0</v>
      </c>
      <c r="CZ230">
        <v>0</v>
      </c>
      <c r="DA230">
        <v>0</v>
      </c>
      <c r="DB230">
        <v>0</v>
      </c>
      <c r="DC230">
        <v>0</v>
      </c>
      <c r="DD230">
        <v>0</v>
      </c>
      <c r="DE230">
        <v>0</v>
      </c>
      <c r="DF230">
        <v>0</v>
      </c>
      <c r="DG230">
        <v>0</v>
      </c>
      <c r="DH230">
        <v>0</v>
      </c>
      <c r="DI230">
        <v>0</v>
      </c>
      <c r="DJ230">
        <v>0</v>
      </c>
      <c r="DK230">
        <v>0</v>
      </c>
      <c r="DL230">
        <v>0</v>
      </c>
      <c r="DM230">
        <v>0</v>
      </c>
      <c r="DN230">
        <v>0</v>
      </c>
      <c r="DO230">
        <v>0</v>
      </c>
      <c r="DP230">
        <v>0</v>
      </c>
      <c r="DQ230">
        <v>0</v>
      </c>
      <c r="DR230">
        <v>0</v>
      </c>
      <c r="DS230">
        <v>0</v>
      </c>
      <c r="DT230">
        <v>0</v>
      </c>
      <c r="DU230">
        <v>0</v>
      </c>
      <c r="DV230">
        <v>0</v>
      </c>
      <c r="DW230">
        <v>0</v>
      </c>
      <c r="DX230">
        <v>0</v>
      </c>
      <c r="DY230">
        <v>0</v>
      </c>
      <c r="DZ230">
        <v>0</v>
      </c>
      <c r="EA230">
        <v>0</v>
      </c>
      <c r="EB230">
        <v>0</v>
      </c>
      <c r="EC230">
        <v>0</v>
      </c>
      <c r="ED230">
        <v>0</v>
      </c>
      <c r="EE230">
        <v>0</v>
      </c>
      <c r="EF230">
        <v>0</v>
      </c>
      <c r="EG230">
        <v>0</v>
      </c>
      <c r="EH230">
        <v>0</v>
      </c>
      <c r="EI230">
        <v>0</v>
      </c>
      <c r="EJ230">
        <v>0</v>
      </c>
      <c r="EK230">
        <v>0</v>
      </c>
      <c r="EL230">
        <v>0</v>
      </c>
      <c r="EM230">
        <v>0</v>
      </c>
      <c r="EN230">
        <v>0</v>
      </c>
      <c r="EO230">
        <v>0</v>
      </c>
      <c r="EP230">
        <v>0</v>
      </c>
      <c r="EQ230">
        <v>0</v>
      </c>
      <c r="ER230">
        <v>0</v>
      </c>
      <c r="ES230">
        <v>0</v>
      </c>
      <c r="ET230">
        <v>0</v>
      </c>
      <c r="EU230">
        <v>0</v>
      </c>
      <c r="EV230">
        <v>0</v>
      </c>
      <c r="EW230">
        <v>0</v>
      </c>
      <c r="EX230">
        <v>0</v>
      </c>
      <c r="EY230">
        <v>0</v>
      </c>
      <c r="EZ230">
        <v>0</v>
      </c>
      <c r="FA230">
        <v>0</v>
      </c>
      <c r="FB230">
        <v>0</v>
      </c>
      <c r="FC230">
        <v>0</v>
      </c>
      <c r="FD230">
        <v>0</v>
      </c>
      <c r="FE230">
        <v>0</v>
      </c>
      <c r="FF230">
        <v>0</v>
      </c>
      <c r="FG230">
        <v>0</v>
      </c>
      <c r="FH230">
        <v>0</v>
      </c>
      <c r="FI230">
        <v>0</v>
      </c>
      <c r="FJ230">
        <v>0</v>
      </c>
      <c r="FK230">
        <v>0</v>
      </c>
      <c r="FL230">
        <v>0</v>
      </c>
      <c r="FM230">
        <v>0</v>
      </c>
      <c r="FN230">
        <v>0</v>
      </c>
      <c r="FO230">
        <v>0</v>
      </c>
      <c r="FP230">
        <v>0</v>
      </c>
      <c r="FQ230">
        <v>0</v>
      </c>
      <c r="FR230">
        <v>0</v>
      </c>
      <c r="FT230" s="44"/>
    </row>
    <row r="231" spans="1:176" x14ac:dyDescent="0.2">
      <c r="A231" t="s">
        <v>194</v>
      </c>
      <c r="B231" t="s">
        <v>204</v>
      </c>
      <c r="C231" s="70">
        <v>41852</v>
      </c>
      <c r="D231">
        <v>0</v>
      </c>
      <c r="E231" s="70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0</v>
      </c>
      <c r="CQ231">
        <v>0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0</v>
      </c>
      <c r="CZ231">
        <v>0</v>
      </c>
      <c r="DA231">
        <v>0</v>
      </c>
      <c r="DB231">
        <v>0</v>
      </c>
      <c r="DC231">
        <v>0</v>
      </c>
      <c r="DD231">
        <v>0</v>
      </c>
      <c r="DE231">
        <v>0</v>
      </c>
      <c r="DF231">
        <v>0</v>
      </c>
      <c r="DG231">
        <v>0</v>
      </c>
      <c r="DH231">
        <v>0</v>
      </c>
      <c r="DI231">
        <v>0</v>
      </c>
      <c r="DJ231">
        <v>0</v>
      </c>
      <c r="DK231">
        <v>0</v>
      </c>
      <c r="DL231">
        <v>0</v>
      </c>
      <c r="DM231">
        <v>0</v>
      </c>
      <c r="DN231">
        <v>0</v>
      </c>
      <c r="DO231">
        <v>0</v>
      </c>
      <c r="DP231">
        <v>0</v>
      </c>
      <c r="DQ231">
        <v>0</v>
      </c>
      <c r="DR231">
        <v>0</v>
      </c>
      <c r="DS231">
        <v>0</v>
      </c>
      <c r="DT231">
        <v>0</v>
      </c>
      <c r="DU231">
        <v>0</v>
      </c>
      <c r="DV231">
        <v>0</v>
      </c>
      <c r="DW231">
        <v>0</v>
      </c>
      <c r="DX231">
        <v>0</v>
      </c>
      <c r="DY231">
        <v>0</v>
      </c>
      <c r="DZ231">
        <v>0</v>
      </c>
      <c r="EA231">
        <v>0</v>
      </c>
      <c r="EB231">
        <v>0</v>
      </c>
      <c r="EC231">
        <v>0</v>
      </c>
      <c r="ED231">
        <v>0</v>
      </c>
      <c r="EE231">
        <v>0</v>
      </c>
      <c r="EF231">
        <v>0</v>
      </c>
      <c r="EG231">
        <v>0</v>
      </c>
      <c r="EH231">
        <v>0</v>
      </c>
      <c r="EI231">
        <v>0</v>
      </c>
      <c r="EJ231">
        <v>0</v>
      </c>
      <c r="EK231">
        <v>0</v>
      </c>
      <c r="EL231">
        <v>0</v>
      </c>
      <c r="EM231">
        <v>0</v>
      </c>
      <c r="EN231">
        <v>0</v>
      </c>
      <c r="EO231">
        <v>0</v>
      </c>
      <c r="EP231">
        <v>0</v>
      </c>
      <c r="EQ231">
        <v>0</v>
      </c>
      <c r="ER231">
        <v>0</v>
      </c>
      <c r="ES231">
        <v>0</v>
      </c>
      <c r="ET231">
        <v>0</v>
      </c>
      <c r="EU231">
        <v>0</v>
      </c>
      <c r="EV231">
        <v>0</v>
      </c>
      <c r="EW231">
        <v>0</v>
      </c>
      <c r="EX231">
        <v>0</v>
      </c>
      <c r="EY231">
        <v>0</v>
      </c>
      <c r="EZ231">
        <v>0</v>
      </c>
      <c r="FA231">
        <v>0</v>
      </c>
      <c r="FB231">
        <v>0</v>
      </c>
      <c r="FC231">
        <v>0</v>
      </c>
      <c r="FD231">
        <v>0</v>
      </c>
      <c r="FE231">
        <v>0</v>
      </c>
      <c r="FF231">
        <v>0</v>
      </c>
      <c r="FG231">
        <v>0</v>
      </c>
      <c r="FH231">
        <v>0</v>
      </c>
      <c r="FI231">
        <v>0</v>
      </c>
      <c r="FJ231">
        <v>0</v>
      </c>
      <c r="FK231">
        <v>0</v>
      </c>
      <c r="FL231">
        <v>0</v>
      </c>
      <c r="FM231">
        <v>0</v>
      </c>
      <c r="FN231">
        <v>0</v>
      </c>
      <c r="FO231">
        <v>0</v>
      </c>
      <c r="FP231">
        <v>0</v>
      </c>
      <c r="FQ231">
        <v>0</v>
      </c>
      <c r="FR231">
        <v>0</v>
      </c>
      <c r="FT231" s="44"/>
    </row>
    <row r="232" spans="1:176" x14ac:dyDescent="0.2">
      <c r="A232" t="s">
        <v>194</v>
      </c>
      <c r="B232" t="s">
        <v>204</v>
      </c>
      <c r="C232" s="70">
        <v>41894</v>
      </c>
      <c r="D232">
        <v>0</v>
      </c>
      <c r="E232" s="70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BX232">
        <v>0</v>
      </c>
      <c r="BY232">
        <v>0</v>
      </c>
      <c r="BZ232">
        <v>0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0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0</v>
      </c>
      <c r="CY232">
        <v>0</v>
      </c>
      <c r="CZ232">
        <v>0</v>
      </c>
      <c r="DA232">
        <v>0</v>
      </c>
      <c r="DB232">
        <v>0</v>
      </c>
      <c r="DC232">
        <v>0</v>
      </c>
      <c r="DD232">
        <v>0</v>
      </c>
      <c r="DE232">
        <v>0</v>
      </c>
      <c r="DF232">
        <v>0</v>
      </c>
      <c r="DG232">
        <v>0</v>
      </c>
      <c r="DH232">
        <v>0</v>
      </c>
      <c r="DI232">
        <v>0</v>
      </c>
      <c r="DJ232">
        <v>0</v>
      </c>
      <c r="DK232">
        <v>0</v>
      </c>
      <c r="DL232">
        <v>0</v>
      </c>
      <c r="DM232">
        <v>0</v>
      </c>
      <c r="DN232">
        <v>0</v>
      </c>
      <c r="DO232">
        <v>0</v>
      </c>
      <c r="DP232">
        <v>0</v>
      </c>
      <c r="DQ232">
        <v>0</v>
      </c>
      <c r="DR232">
        <v>0</v>
      </c>
      <c r="DS232">
        <v>0</v>
      </c>
      <c r="DT232">
        <v>0</v>
      </c>
      <c r="DU232">
        <v>0</v>
      </c>
      <c r="DV232">
        <v>0</v>
      </c>
      <c r="DW232">
        <v>0</v>
      </c>
      <c r="DX232">
        <v>0</v>
      </c>
      <c r="DY232">
        <v>0</v>
      </c>
      <c r="DZ232">
        <v>0</v>
      </c>
      <c r="EA232">
        <v>0</v>
      </c>
      <c r="EB232">
        <v>0</v>
      </c>
      <c r="EC232">
        <v>0</v>
      </c>
      <c r="ED232">
        <v>0</v>
      </c>
      <c r="EE232">
        <v>0</v>
      </c>
      <c r="EF232">
        <v>0</v>
      </c>
      <c r="EG232">
        <v>0</v>
      </c>
      <c r="EH232">
        <v>0</v>
      </c>
      <c r="EI232">
        <v>0</v>
      </c>
      <c r="EJ232">
        <v>0</v>
      </c>
      <c r="EK232">
        <v>0</v>
      </c>
      <c r="EL232">
        <v>0</v>
      </c>
      <c r="EM232">
        <v>0</v>
      </c>
      <c r="EN232">
        <v>0</v>
      </c>
      <c r="EO232">
        <v>0</v>
      </c>
      <c r="EP232">
        <v>0</v>
      </c>
      <c r="EQ232">
        <v>0</v>
      </c>
      <c r="ER232">
        <v>0</v>
      </c>
      <c r="ES232">
        <v>0</v>
      </c>
      <c r="ET232">
        <v>0</v>
      </c>
      <c r="EU232">
        <v>0</v>
      </c>
      <c r="EV232">
        <v>0</v>
      </c>
      <c r="EW232">
        <v>0</v>
      </c>
      <c r="EX232">
        <v>0</v>
      </c>
      <c r="EY232">
        <v>0</v>
      </c>
      <c r="EZ232">
        <v>0</v>
      </c>
      <c r="FA232">
        <v>0</v>
      </c>
      <c r="FB232">
        <v>0</v>
      </c>
      <c r="FC232">
        <v>0</v>
      </c>
      <c r="FD232">
        <v>0</v>
      </c>
      <c r="FE232">
        <v>0</v>
      </c>
      <c r="FF232">
        <v>0</v>
      </c>
      <c r="FG232">
        <v>0</v>
      </c>
      <c r="FH232">
        <v>0</v>
      </c>
      <c r="FI232">
        <v>0</v>
      </c>
      <c r="FJ232">
        <v>0</v>
      </c>
      <c r="FK232">
        <v>0</v>
      </c>
      <c r="FL232">
        <v>0</v>
      </c>
      <c r="FM232">
        <v>0</v>
      </c>
      <c r="FN232">
        <v>0</v>
      </c>
      <c r="FO232">
        <v>0</v>
      </c>
      <c r="FP232">
        <v>0</v>
      </c>
      <c r="FQ232">
        <v>0</v>
      </c>
      <c r="FR232">
        <v>0</v>
      </c>
      <c r="FT232" s="44"/>
    </row>
    <row r="233" spans="1:176" x14ac:dyDescent="0.2">
      <c r="A233" t="s">
        <v>194</v>
      </c>
      <c r="B233" t="s">
        <v>204</v>
      </c>
      <c r="C233" s="70">
        <v>41897</v>
      </c>
      <c r="D233">
        <v>0</v>
      </c>
      <c r="E233" s="70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0</v>
      </c>
      <c r="BZ233">
        <v>0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0</v>
      </c>
      <c r="DA233">
        <v>0</v>
      </c>
      <c r="DB233">
        <v>0</v>
      </c>
      <c r="DC233">
        <v>0</v>
      </c>
      <c r="DD233">
        <v>0</v>
      </c>
      <c r="DE233">
        <v>0</v>
      </c>
      <c r="DF233">
        <v>0</v>
      </c>
      <c r="DG233">
        <v>0</v>
      </c>
      <c r="DH233">
        <v>0</v>
      </c>
      <c r="DI233">
        <v>0</v>
      </c>
      <c r="DJ233">
        <v>0</v>
      </c>
      <c r="DK233">
        <v>0</v>
      </c>
      <c r="DL233">
        <v>0</v>
      </c>
      <c r="DM233">
        <v>0</v>
      </c>
      <c r="DN233">
        <v>0</v>
      </c>
      <c r="DO233">
        <v>0</v>
      </c>
      <c r="DP233">
        <v>0</v>
      </c>
      <c r="DQ233">
        <v>0</v>
      </c>
      <c r="DR233">
        <v>0</v>
      </c>
      <c r="DS233">
        <v>0</v>
      </c>
      <c r="DT233">
        <v>0</v>
      </c>
      <c r="DU233">
        <v>0</v>
      </c>
      <c r="DV233">
        <v>0</v>
      </c>
      <c r="DW233">
        <v>0</v>
      </c>
      <c r="DX233">
        <v>0</v>
      </c>
      <c r="DY233">
        <v>0</v>
      </c>
      <c r="DZ233">
        <v>0</v>
      </c>
      <c r="EA233">
        <v>0</v>
      </c>
      <c r="EB233">
        <v>0</v>
      </c>
      <c r="EC233">
        <v>0</v>
      </c>
      <c r="ED233">
        <v>0</v>
      </c>
      <c r="EE233">
        <v>0</v>
      </c>
      <c r="EF233">
        <v>0</v>
      </c>
      <c r="EG233">
        <v>0</v>
      </c>
      <c r="EH233">
        <v>0</v>
      </c>
      <c r="EI233">
        <v>0</v>
      </c>
      <c r="EJ233">
        <v>0</v>
      </c>
      <c r="EK233">
        <v>0</v>
      </c>
      <c r="EL233">
        <v>0</v>
      </c>
      <c r="EM233">
        <v>0</v>
      </c>
      <c r="EN233">
        <v>0</v>
      </c>
      <c r="EO233">
        <v>0</v>
      </c>
      <c r="EP233">
        <v>0</v>
      </c>
      <c r="EQ233">
        <v>0</v>
      </c>
      <c r="ER233">
        <v>0</v>
      </c>
      <c r="ES233">
        <v>0</v>
      </c>
      <c r="ET233">
        <v>0</v>
      </c>
      <c r="EU233">
        <v>0</v>
      </c>
      <c r="EV233">
        <v>0</v>
      </c>
      <c r="EW233">
        <v>0</v>
      </c>
      <c r="EX233">
        <v>0</v>
      </c>
      <c r="EY233">
        <v>0</v>
      </c>
      <c r="EZ233">
        <v>0</v>
      </c>
      <c r="FA233">
        <v>0</v>
      </c>
      <c r="FB233">
        <v>0</v>
      </c>
      <c r="FC233">
        <v>0</v>
      </c>
      <c r="FD233">
        <v>0</v>
      </c>
      <c r="FE233">
        <v>0</v>
      </c>
      <c r="FF233">
        <v>0</v>
      </c>
      <c r="FG233">
        <v>0</v>
      </c>
      <c r="FH233">
        <v>0</v>
      </c>
      <c r="FI233">
        <v>0</v>
      </c>
      <c r="FJ233">
        <v>0</v>
      </c>
      <c r="FK233">
        <v>0</v>
      </c>
      <c r="FL233">
        <v>0</v>
      </c>
      <c r="FM233">
        <v>0</v>
      </c>
      <c r="FN233">
        <v>0</v>
      </c>
      <c r="FO233">
        <v>0</v>
      </c>
      <c r="FP233">
        <v>0</v>
      </c>
      <c r="FQ233">
        <v>0</v>
      </c>
      <c r="FR233">
        <v>0</v>
      </c>
      <c r="FT233" s="44"/>
    </row>
    <row r="234" spans="1:176" x14ac:dyDescent="0.2">
      <c r="A234" t="s">
        <v>194</v>
      </c>
      <c r="B234" t="s">
        <v>204</v>
      </c>
      <c r="C234" s="70">
        <v>41898</v>
      </c>
      <c r="D234">
        <v>0</v>
      </c>
      <c r="E234" s="70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0</v>
      </c>
      <c r="CA234">
        <v>0</v>
      </c>
      <c r="CB234">
        <v>0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0</v>
      </c>
      <c r="CN234">
        <v>0</v>
      </c>
      <c r="CO234">
        <v>0</v>
      </c>
      <c r="CP234">
        <v>0</v>
      </c>
      <c r="CQ234">
        <v>0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>
        <v>0</v>
      </c>
      <c r="CY234">
        <v>0</v>
      </c>
      <c r="CZ234">
        <v>0</v>
      </c>
      <c r="DA234">
        <v>0</v>
      </c>
      <c r="DB234">
        <v>0</v>
      </c>
      <c r="DC234">
        <v>0</v>
      </c>
      <c r="DD234">
        <v>0</v>
      </c>
      <c r="DE234">
        <v>0</v>
      </c>
      <c r="DF234">
        <v>0</v>
      </c>
      <c r="DG234">
        <v>0</v>
      </c>
      <c r="DH234">
        <v>0</v>
      </c>
      <c r="DI234">
        <v>0</v>
      </c>
      <c r="DJ234">
        <v>0</v>
      </c>
      <c r="DK234">
        <v>0</v>
      </c>
      <c r="DL234">
        <v>0</v>
      </c>
      <c r="DM234">
        <v>0</v>
      </c>
      <c r="DN234">
        <v>0</v>
      </c>
      <c r="DO234">
        <v>0</v>
      </c>
      <c r="DP234">
        <v>0</v>
      </c>
      <c r="DQ234">
        <v>0</v>
      </c>
      <c r="DR234">
        <v>0</v>
      </c>
      <c r="DS234">
        <v>0</v>
      </c>
      <c r="DT234">
        <v>0</v>
      </c>
      <c r="DU234">
        <v>0</v>
      </c>
      <c r="DV234">
        <v>0</v>
      </c>
      <c r="DW234">
        <v>0</v>
      </c>
      <c r="DX234">
        <v>0</v>
      </c>
      <c r="DY234">
        <v>0</v>
      </c>
      <c r="DZ234">
        <v>0</v>
      </c>
      <c r="EA234">
        <v>0</v>
      </c>
      <c r="EB234">
        <v>0</v>
      </c>
      <c r="EC234">
        <v>0</v>
      </c>
      <c r="ED234">
        <v>0</v>
      </c>
      <c r="EE234">
        <v>0</v>
      </c>
      <c r="EF234">
        <v>0</v>
      </c>
      <c r="EG234">
        <v>0</v>
      </c>
      <c r="EH234">
        <v>0</v>
      </c>
      <c r="EI234">
        <v>0</v>
      </c>
      <c r="EJ234">
        <v>0</v>
      </c>
      <c r="EK234">
        <v>0</v>
      </c>
      <c r="EL234">
        <v>0</v>
      </c>
      <c r="EM234">
        <v>0</v>
      </c>
      <c r="EN234">
        <v>0</v>
      </c>
      <c r="EO234">
        <v>0</v>
      </c>
      <c r="EP234">
        <v>0</v>
      </c>
      <c r="EQ234">
        <v>0</v>
      </c>
      <c r="ER234">
        <v>0</v>
      </c>
      <c r="ES234">
        <v>0</v>
      </c>
      <c r="ET234">
        <v>0</v>
      </c>
      <c r="EU234">
        <v>0</v>
      </c>
      <c r="EV234">
        <v>0</v>
      </c>
      <c r="EW234">
        <v>0</v>
      </c>
      <c r="EX234">
        <v>0</v>
      </c>
      <c r="EY234">
        <v>0</v>
      </c>
      <c r="EZ234">
        <v>0</v>
      </c>
      <c r="FA234">
        <v>0</v>
      </c>
      <c r="FB234">
        <v>0</v>
      </c>
      <c r="FC234">
        <v>0</v>
      </c>
      <c r="FD234">
        <v>0</v>
      </c>
      <c r="FE234">
        <v>0</v>
      </c>
      <c r="FF234">
        <v>0</v>
      </c>
      <c r="FG234">
        <v>0</v>
      </c>
      <c r="FH234">
        <v>0</v>
      </c>
      <c r="FI234">
        <v>0</v>
      </c>
      <c r="FJ234">
        <v>0</v>
      </c>
      <c r="FK234">
        <v>0</v>
      </c>
      <c r="FL234">
        <v>0</v>
      </c>
      <c r="FM234">
        <v>0</v>
      </c>
      <c r="FN234">
        <v>0</v>
      </c>
      <c r="FO234">
        <v>0</v>
      </c>
      <c r="FP234">
        <v>0</v>
      </c>
      <c r="FQ234">
        <v>0</v>
      </c>
      <c r="FR234">
        <v>0</v>
      </c>
      <c r="FT234" s="44"/>
    </row>
    <row r="235" spans="1:176" x14ac:dyDescent="0.2">
      <c r="A235" t="s">
        <v>194</v>
      </c>
      <c r="B235" t="s">
        <v>204</v>
      </c>
      <c r="C235" s="70" t="s">
        <v>2</v>
      </c>
      <c r="D235">
        <v>0</v>
      </c>
      <c r="E235" s="70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0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  <c r="CL235">
        <v>0</v>
      </c>
      <c r="CM235">
        <v>0</v>
      </c>
      <c r="CN235">
        <v>0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X235">
        <v>0</v>
      </c>
      <c r="CY235">
        <v>0</v>
      </c>
      <c r="CZ235">
        <v>0</v>
      </c>
      <c r="DA235">
        <v>0</v>
      </c>
      <c r="DB235">
        <v>0</v>
      </c>
      <c r="DC235">
        <v>0</v>
      </c>
      <c r="DD235">
        <v>0</v>
      </c>
      <c r="DE235">
        <v>0</v>
      </c>
      <c r="DF235">
        <v>0</v>
      </c>
      <c r="DG235">
        <v>0</v>
      </c>
      <c r="DH235">
        <v>0</v>
      </c>
      <c r="DI235">
        <v>0</v>
      </c>
      <c r="DJ235">
        <v>0</v>
      </c>
      <c r="DK235">
        <v>0</v>
      </c>
      <c r="DL235">
        <v>0</v>
      </c>
      <c r="DM235">
        <v>0</v>
      </c>
      <c r="DN235">
        <v>0</v>
      </c>
      <c r="DO235">
        <v>0</v>
      </c>
      <c r="DP235">
        <v>0</v>
      </c>
      <c r="DQ235">
        <v>0</v>
      </c>
      <c r="DR235">
        <v>0</v>
      </c>
      <c r="DS235">
        <v>0</v>
      </c>
      <c r="DT235">
        <v>0</v>
      </c>
      <c r="DU235">
        <v>0</v>
      </c>
      <c r="DV235">
        <v>0</v>
      </c>
      <c r="DW235">
        <v>0</v>
      </c>
      <c r="DX235">
        <v>0</v>
      </c>
      <c r="DY235">
        <v>0</v>
      </c>
      <c r="DZ235">
        <v>0</v>
      </c>
      <c r="EA235">
        <v>0</v>
      </c>
      <c r="EB235">
        <v>0</v>
      </c>
      <c r="EC235">
        <v>0</v>
      </c>
      <c r="ED235">
        <v>0</v>
      </c>
      <c r="EE235">
        <v>0</v>
      </c>
      <c r="EF235">
        <v>0</v>
      </c>
      <c r="EG235">
        <v>0</v>
      </c>
      <c r="EH235">
        <v>0</v>
      </c>
      <c r="EI235">
        <v>0</v>
      </c>
      <c r="EJ235">
        <v>0</v>
      </c>
      <c r="EK235">
        <v>0</v>
      </c>
      <c r="EL235">
        <v>0</v>
      </c>
      <c r="EM235">
        <v>0</v>
      </c>
      <c r="EN235">
        <v>0</v>
      </c>
      <c r="EO235">
        <v>0</v>
      </c>
      <c r="EP235">
        <v>0</v>
      </c>
      <c r="EQ235">
        <v>0</v>
      </c>
      <c r="ER235">
        <v>0</v>
      </c>
      <c r="ES235">
        <v>0</v>
      </c>
      <c r="ET235">
        <v>0</v>
      </c>
      <c r="EU235">
        <v>0</v>
      </c>
      <c r="EV235">
        <v>0</v>
      </c>
      <c r="EW235">
        <v>0</v>
      </c>
      <c r="EX235">
        <v>0</v>
      </c>
      <c r="EY235">
        <v>0</v>
      </c>
      <c r="EZ235">
        <v>0</v>
      </c>
      <c r="FA235">
        <v>0</v>
      </c>
      <c r="FB235">
        <v>0</v>
      </c>
      <c r="FC235">
        <v>0</v>
      </c>
      <c r="FD235">
        <v>0</v>
      </c>
      <c r="FE235">
        <v>0</v>
      </c>
      <c r="FF235">
        <v>0</v>
      </c>
      <c r="FG235">
        <v>0</v>
      </c>
      <c r="FH235">
        <v>0</v>
      </c>
      <c r="FI235">
        <v>0</v>
      </c>
      <c r="FJ235">
        <v>0</v>
      </c>
      <c r="FK235">
        <v>0</v>
      </c>
      <c r="FL235">
        <v>0</v>
      </c>
      <c r="FM235">
        <v>0</v>
      </c>
      <c r="FN235">
        <v>0</v>
      </c>
      <c r="FO235">
        <v>0</v>
      </c>
      <c r="FP235">
        <v>0</v>
      </c>
      <c r="FQ235">
        <v>0</v>
      </c>
      <c r="FR235">
        <v>0</v>
      </c>
      <c r="FT235" s="44"/>
    </row>
    <row r="236" spans="1:176" x14ac:dyDescent="0.2">
      <c r="A236" t="s">
        <v>194</v>
      </c>
      <c r="B236" t="s">
        <v>1</v>
      </c>
      <c r="C236" s="70">
        <v>41773</v>
      </c>
      <c r="D236">
        <v>0</v>
      </c>
      <c r="E236" s="70">
        <v>42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0</v>
      </c>
      <c r="CC236">
        <v>0</v>
      </c>
      <c r="CD236">
        <v>0</v>
      </c>
      <c r="CE236">
        <v>0</v>
      </c>
      <c r="CF236">
        <v>0</v>
      </c>
      <c r="CG236">
        <v>0</v>
      </c>
      <c r="CH236">
        <v>0</v>
      </c>
      <c r="CI236">
        <v>0</v>
      </c>
      <c r="CJ236">
        <v>0</v>
      </c>
      <c r="CK236">
        <v>0</v>
      </c>
      <c r="CL236">
        <v>0</v>
      </c>
      <c r="CM236">
        <v>0</v>
      </c>
      <c r="CN236">
        <v>0</v>
      </c>
      <c r="CO236">
        <v>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0</v>
      </c>
      <c r="CW236">
        <v>0</v>
      </c>
      <c r="CX236">
        <v>0</v>
      </c>
      <c r="CY236">
        <v>0</v>
      </c>
      <c r="CZ236">
        <v>0</v>
      </c>
      <c r="DA236">
        <v>0</v>
      </c>
      <c r="DB236">
        <v>0</v>
      </c>
      <c r="DC236">
        <v>0</v>
      </c>
      <c r="DD236">
        <v>0</v>
      </c>
      <c r="DE236">
        <v>0</v>
      </c>
      <c r="DF236">
        <v>0</v>
      </c>
      <c r="DG236">
        <v>0</v>
      </c>
      <c r="DH236">
        <v>0</v>
      </c>
      <c r="DI236">
        <v>0</v>
      </c>
      <c r="DJ236">
        <v>0</v>
      </c>
      <c r="DK236">
        <v>0</v>
      </c>
      <c r="DL236">
        <v>0</v>
      </c>
      <c r="DM236">
        <v>0</v>
      </c>
      <c r="DN236">
        <v>0</v>
      </c>
      <c r="DO236">
        <v>0</v>
      </c>
      <c r="DP236">
        <v>0</v>
      </c>
      <c r="DQ236">
        <v>0</v>
      </c>
      <c r="DR236">
        <v>0</v>
      </c>
      <c r="DS236">
        <v>0</v>
      </c>
      <c r="DT236">
        <v>0</v>
      </c>
      <c r="DU236">
        <v>0</v>
      </c>
      <c r="DV236">
        <v>0</v>
      </c>
      <c r="DW236">
        <v>0</v>
      </c>
      <c r="DX236">
        <v>0</v>
      </c>
      <c r="DY236">
        <v>0</v>
      </c>
      <c r="DZ236">
        <v>0</v>
      </c>
      <c r="EA236">
        <v>0</v>
      </c>
      <c r="EB236">
        <v>0</v>
      </c>
      <c r="EC236">
        <v>0</v>
      </c>
      <c r="ED236">
        <v>0</v>
      </c>
      <c r="EE236">
        <v>0</v>
      </c>
      <c r="EF236">
        <v>0</v>
      </c>
      <c r="EG236">
        <v>0</v>
      </c>
      <c r="EH236">
        <v>0</v>
      </c>
      <c r="EI236">
        <v>0</v>
      </c>
      <c r="EJ236">
        <v>0</v>
      </c>
      <c r="EK236">
        <v>0</v>
      </c>
      <c r="EL236">
        <v>0</v>
      </c>
      <c r="EM236">
        <v>0</v>
      </c>
      <c r="EN236">
        <v>0</v>
      </c>
      <c r="EO236">
        <v>0</v>
      </c>
      <c r="EP236">
        <v>0</v>
      </c>
      <c r="EQ236">
        <v>0</v>
      </c>
      <c r="ER236">
        <v>0</v>
      </c>
      <c r="ES236">
        <v>0</v>
      </c>
      <c r="ET236">
        <v>0</v>
      </c>
      <c r="EU236">
        <v>0</v>
      </c>
      <c r="EV236">
        <v>0</v>
      </c>
      <c r="EW236">
        <v>0</v>
      </c>
      <c r="EX236">
        <v>0</v>
      </c>
      <c r="EY236">
        <v>0</v>
      </c>
      <c r="EZ236">
        <v>0</v>
      </c>
      <c r="FA236">
        <v>0</v>
      </c>
      <c r="FB236">
        <v>0</v>
      </c>
      <c r="FC236">
        <v>0</v>
      </c>
      <c r="FD236">
        <v>0</v>
      </c>
      <c r="FE236">
        <v>0</v>
      </c>
      <c r="FF236">
        <v>0</v>
      </c>
      <c r="FG236">
        <v>0</v>
      </c>
      <c r="FH236">
        <v>0</v>
      </c>
      <c r="FI236">
        <v>0</v>
      </c>
      <c r="FJ236">
        <v>0</v>
      </c>
      <c r="FK236">
        <v>0</v>
      </c>
      <c r="FL236">
        <v>0</v>
      </c>
      <c r="FM236">
        <v>0</v>
      </c>
      <c r="FN236">
        <v>0</v>
      </c>
      <c r="FO236">
        <v>0</v>
      </c>
      <c r="FP236">
        <v>0</v>
      </c>
      <c r="FQ236">
        <v>0</v>
      </c>
      <c r="FR236">
        <v>0</v>
      </c>
      <c r="FT236" s="44"/>
    </row>
    <row r="237" spans="1:176" x14ac:dyDescent="0.2">
      <c r="A237" t="s">
        <v>194</v>
      </c>
      <c r="B237" t="s">
        <v>1</v>
      </c>
      <c r="C237" s="70">
        <v>41820</v>
      </c>
      <c r="D237">
        <v>0</v>
      </c>
      <c r="E237" s="70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0</v>
      </c>
      <c r="CN237">
        <v>0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0</v>
      </c>
      <c r="CY237">
        <v>0</v>
      </c>
      <c r="CZ237">
        <v>0</v>
      </c>
      <c r="DA237">
        <v>0</v>
      </c>
      <c r="DB237">
        <v>0</v>
      </c>
      <c r="DC237">
        <v>0</v>
      </c>
      <c r="DD237">
        <v>0</v>
      </c>
      <c r="DE237">
        <v>0</v>
      </c>
      <c r="DF237">
        <v>0</v>
      </c>
      <c r="DG237">
        <v>0</v>
      </c>
      <c r="DH237">
        <v>0</v>
      </c>
      <c r="DI237">
        <v>0</v>
      </c>
      <c r="DJ237">
        <v>0</v>
      </c>
      <c r="DK237">
        <v>0</v>
      </c>
      <c r="DL237">
        <v>0</v>
      </c>
      <c r="DM237">
        <v>0</v>
      </c>
      <c r="DN237">
        <v>0</v>
      </c>
      <c r="DO237">
        <v>0</v>
      </c>
      <c r="DP237">
        <v>0</v>
      </c>
      <c r="DQ237">
        <v>0</v>
      </c>
      <c r="DR237">
        <v>0</v>
      </c>
      <c r="DS237">
        <v>0</v>
      </c>
      <c r="DT237">
        <v>0</v>
      </c>
      <c r="DU237">
        <v>0</v>
      </c>
      <c r="DV237">
        <v>0</v>
      </c>
      <c r="DW237">
        <v>0</v>
      </c>
      <c r="DX237">
        <v>0</v>
      </c>
      <c r="DY237">
        <v>0</v>
      </c>
      <c r="DZ237">
        <v>0</v>
      </c>
      <c r="EA237">
        <v>0</v>
      </c>
      <c r="EB237">
        <v>0</v>
      </c>
      <c r="EC237">
        <v>0</v>
      </c>
      <c r="ED237">
        <v>0</v>
      </c>
      <c r="EE237">
        <v>0</v>
      </c>
      <c r="EF237">
        <v>0</v>
      </c>
      <c r="EG237">
        <v>0</v>
      </c>
      <c r="EH237">
        <v>0</v>
      </c>
      <c r="EI237">
        <v>0</v>
      </c>
      <c r="EJ237">
        <v>0</v>
      </c>
      <c r="EK237">
        <v>0</v>
      </c>
      <c r="EL237">
        <v>0</v>
      </c>
      <c r="EM237">
        <v>0</v>
      </c>
      <c r="EN237">
        <v>0</v>
      </c>
      <c r="EO237">
        <v>0</v>
      </c>
      <c r="EP237">
        <v>0</v>
      </c>
      <c r="EQ237">
        <v>0</v>
      </c>
      <c r="ER237">
        <v>0</v>
      </c>
      <c r="ES237">
        <v>0</v>
      </c>
      <c r="ET237">
        <v>0</v>
      </c>
      <c r="EU237">
        <v>0</v>
      </c>
      <c r="EV237">
        <v>0</v>
      </c>
      <c r="EW237">
        <v>0</v>
      </c>
      <c r="EX237">
        <v>0</v>
      </c>
      <c r="EY237">
        <v>0</v>
      </c>
      <c r="EZ237">
        <v>0</v>
      </c>
      <c r="FA237">
        <v>0</v>
      </c>
      <c r="FB237">
        <v>0</v>
      </c>
      <c r="FC237">
        <v>0</v>
      </c>
      <c r="FD237">
        <v>0</v>
      </c>
      <c r="FE237">
        <v>0</v>
      </c>
      <c r="FF237">
        <v>0</v>
      </c>
      <c r="FG237">
        <v>0</v>
      </c>
      <c r="FH237">
        <v>0</v>
      </c>
      <c r="FI237">
        <v>0</v>
      </c>
      <c r="FJ237">
        <v>0</v>
      </c>
      <c r="FK237">
        <v>0</v>
      </c>
      <c r="FL237">
        <v>0</v>
      </c>
      <c r="FM237">
        <v>0</v>
      </c>
      <c r="FN237">
        <v>0</v>
      </c>
      <c r="FO237">
        <v>0</v>
      </c>
      <c r="FP237">
        <v>0</v>
      </c>
      <c r="FQ237">
        <v>0</v>
      </c>
      <c r="FR237">
        <v>0</v>
      </c>
      <c r="FT237" s="44"/>
    </row>
    <row r="238" spans="1:176" x14ac:dyDescent="0.2">
      <c r="A238" t="s">
        <v>194</v>
      </c>
      <c r="B238" t="s">
        <v>1</v>
      </c>
      <c r="C238" s="70">
        <v>41827</v>
      </c>
      <c r="D238">
        <v>0</v>
      </c>
      <c r="E238" s="70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0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0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  <c r="CL238">
        <v>0</v>
      </c>
      <c r="CM238">
        <v>0</v>
      </c>
      <c r="CN238">
        <v>0</v>
      </c>
      <c r="CO238">
        <v>0</v>
      </c>
      <c r="CP238">
        <v>0</v>
      </c>
      <c r="CQ238">
        <v>0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0</v>
      </c>
      <c r="CX238">
        <v>0</v>
      </c>
      <c r="CY238">
        <v>0</v>
      </c>
      <c r="CZ238">
        <v>0</v>
      </c>
      <c r="DA238">
        <v>0</v>
      </c>
      <c r="DB238">
        <v>0</v>
      </c>
      <c r="DC238">
        <v>0</v>
      </c>
      <c r="DD238">
        <v>0</v>
      </c>
      <c r="DE238">
        <v>0</v>
      </c>
      <c r="DF238">
        <v>0</v>
      </c>
      <c r="DG238">
        <v>0</v>
      </c>
      <c r="DH238">
        <v>0</v>
      </c>
      <c r="DI238">
        <v>0</v>
      </c>
      <c r="DJ238">
        <v>0</v>
      </c>
      <c r="DK238">
        <v>0</v>
      </c>
      <c r="DL238">
        <v>0</v>
      </c>
      <c r="DM238">
        <v>0</v>
      </c>
      <c r="DN238">
        <v>0</v>
      </c>
      <c r="DO238">
        <v>0</v>
      </c>
      <c r="DP238">
        <v>0</v>
      </c>
      <c r="DQ238">
        <v>0</v>
      </c>
      <c r="DR238">
        <v>0</v>
      </c>
      <c r="DS238">
        <v>0</v>
      </c>
      <c r="DT238">
        <v>0</v>
      </c>
      <c r="DU238">
        <v>0</v>
      </c>
      <c r="DV238">
        <v>0</v>
      </c>
      <c r="DW238">
        <v>0</v>
      </c>
      <c r="DX238">
        <v>0</v>
      </c>
      <c r="DY238">
        <v>0</v>
      </c>
      <c r="DZ238">
        <v>0</v>
      </c>
      <c r="EA238">
        <v>0</v>
      </c>
      <c r="EB238">
        <v>0</v>
      </c>
      <c r="EC238">
        <v>0</v>
      </c>
      <c r="ED238">
        <v>0</v>
      </c>
      <c r="EE238">
        <v>0</v>
      </c>
      <c r="EF238">
        <v>0</v>
      </c>
      <c r="EG238">
        <v>0</v>
      </c>
      <c r="EH238">
        <v>0</v>
      </c>
      <c r="EI238">
        <v>0</v>
      </c>
      <c r="EJ238">
        <v>0</v>
      </c>
      <c r="EK238">
        <v>0</v>
      </c>
      <c r="EL238">
        <v>0</v>
      </c>
      <c r="EM238">
        <v>0</v>
      </c>
      <c r="EN238">
        <v>0</v>
      </c>
      <c r="EO238">
        <v>0</v>
      </c>
      <c r="EP238">
        <v>0</v>
      </c>
      <c r="EQ238">
        <v>0</v>
      </c>
      <c r="ER238">
        <v>0</v>
      </c>
      <c r="ES238">
        <v>0</v>
      </c>
      <c r="ET238">
        <v>0</v>
      </c>
      <c r="EU238">
        <v>0</v>
      </c>
      <c r="EV238">
        <v>0</v>
      </c>
      <c r="EW238">
        <v>0</v>
      </c>
      <c r="EX238">
        <v>0</v>
      </c>
      <c r="EY238">
        <v>0</v>
      </c>
      <c r="EZ238">
        <v>0</v>
      </c>
      <c r="FA238">
        <v>0</v>
      </c>
      <c r="FB238">
        <v>0</v>
      </c>
      <c r="FC238">
        <v>0</v>
      </c>
      <c r="FD238">
        <v>0</v>
      </c>
      <c r="FE238">
        <v>0</v>
      </c>
      <c r="FF238">
        <v>0</v>
      </c>
      <c r="FG238">
        <v>0</v>
      </c>
      <c r="FH238">
        <v>0</v>
      </c>
      <c r="FI238">
        <v>0</v>
      </c>
      <c r="FJ238">
        <v>0</v>
      </c>
      <c r="FK238">
        <v>0</v>
      </c>
      <c r="FL238">
        <v>0</v>
      </c>
      <c r="FM238">
        <v>0</v>
      </c>
      <c r="FN238">
        <v>0</v>
      </c>
      <c r="FO238">
        <v>0</v>
      </c>
      <c r="FP238">
        <v>0</v>
      </c>
      <c r="FQ238">
        <v>0</v>
      </c>
      <c r="FR238">
        <v>0</v>
      </c>
      <c r="FT238" s="44"/>
    </row>
    <row r="239" spans="1:176" x14ac:dyDescent="0.2">
      <c r="A239" t="s">
        <v>194</v>
      </c>
      <c r="B239" t="s">
        <v>1</v>
      </c>
      <c r="C239" s="70">
        <v>41834</v>
      </c>
      <c r="D239">
        <v>0</v>
      </c>
      <c r="E239" s="70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BX239">
        <v>0</v>
      </c>
      <c r="BY239">
        <v>0</v>
      </c>
      <c r="BZ239">
        <v>0</v>
      </c>
      <c r="CA239">
        <v>0</v>
      </c>
      <c r="CB239">
        <v>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  <c r="CL239">
        <v>0</v>
      </c>
      <c r="CM239">
        <v>0</v>
      </c>
      <c r="CN239">
        <v>0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  <c r="CX239">
        <v>0</v>
      </c>
      <c r="CY239">
        <v>0</v>
      </c>
      <c r="CZ239">
        <v>0</v>
      </c>
      <c r="DA239">
        <v>0</v>
      </c>
      <c r="DB239">
        <v>0</v>
      </c>
      <c r="DC239">
        <v>0</v>
      </c>
      <c r="DD239">
        <v>0</v>
      </c>
      <c r="DE239">
        <v>0</v>
      </c>
      <c r="DF239">
        <v>0</v>
      </c>
      <c r="DG239">
        <v>0</v>
      </c>
      <c r="DH239">
        <v>0</v>
      </c>
      <c r="DI239">
        <v>0</v>
      </c>
      <c r="DJ239">
        <v>0</v>
      </c>
      <c r="DK239">
        <v>0</v>
      </c>
      <c r="DL239">
        <v>0</v>
      </c>
      <c r="DM239">
        <v>0</v>
      </c>
      <c r="DN239">
        <v>0</v>
      </c>
      <c r="DO239">
        <v>0</v>
      </c>
      <c r="DP239">
        <v>0</v>
      </c>
      <c r="DQ239">
        <v>0</v>
      </c>
      <c r="DR239">
        <v>0</v>
      </c>
      <c r="DS239">
        <v>0</v>
      </c>
      <c r="DT239">
        <v>0</v>
      </c>
      <c r="DU239">
        <v>0</v>
      </c>
      <c r="DV239">
        <v>0</v>
      </c>
      <c r="DW239">
        <v>0</v>
      </c>
      <c r="DX239">
        <v>0</v>
      </c>
      <c r="DY239">
        <v>0</v>
      </c>
      <c r="DZ239">
        <v>0</v>
      </c>
      <c r="EA239">
        <v>0</v>
      </c>
      <c r="EB239">
        <v>0</v>
      </c>
      <c r="EC239">
        <v>0</v>
      </c>
      <c r="ED239">
        <v>0</v>
      </c>
      <c r="EE239">
        <v>0</v>
      </c>
      <c r="EF239">
        <v>0</v>
      </c>
      <c r="EG239">
        <v>0</v>
      </c>
      <c r="EH239">
        <v>0</v>
      </c>
      <c r="EI239">
        <v>0</v>
      </c>
      <c r="EJ239">
        <v>0</v>
      </c>
      <c r="EK239">
        <v>0</v>
      </c>
      <c r="EL239">
        <v>0</v>
      </c>
      <c r="EM239">
        <v>0</v>
      </c>
      <c r="EN239">
        <v>0</v>
      </c>
      <c r="EO239">
        <v>0</v>
      </c>
      <c r="EP239">
        <v>0</v>
      </c>
      <c r="EQ239">
        <v>0</v>
      </c>
      <c r="ER239">
        <v>0</v>
      </c>
      <c r="ES239">
        <v>0</v>
      </c>
      <c r="ET239">
        <v>0</v>
      </c>
      <c r="EU239">
        <v>0</v>
      </c>
      <c r="EV239">
        <v>0</v>
      </c>
      <c r="EW239">
        <v>0</v>
      </c>
      <c r="EX239">
        <v>0</v>
      </c>
      <c r="EY239">
        <v>0</v>
      </c>
      <c r="EZ239">
        <v>0</v>
      </c>
      <c r="FA239">
        <v>0</v>
      </c>
      <c r="FB239">
        <v>0</v>
      </c>
      <c r="FC239">
        <v>0</v>
      </c>
      <c r="FD239">
        <v>0</v>
      </c>
      <c r="FE239">
        <v>0</v>
      </c>
      <c r="FF239">
        <v>0</v>
      </c>
      <c r="FG239">
        <v>0</v>
      </c>
      <c r="FH239">
        <v>0</v>
      </c>
      <c r="FI239">
        <v>0</v>
      </c>
      <c r="FJ239">
        <v>0</v>
      </c>
      <c r="FK239">
        <v>0</v>
      </c>
      <c r="FL239">
        <v>0</v>
      </c>
      <c r="FM239">
        <v>0</v>
      </c>
      <c r="FN239">
        <v>0</v>
      </c>
      <c r="FO239">
        <v>0</v>
      </c>
      <c r="FP239">
        <v>0</v>
      </c>
      <c r="FQ239">
        <v>0</v>
      </c>
      <c r="FR239">
        <v>0</v>
      </c>
      <c r="FT239" s="44"/>
    </row>
    <row r="240" spans="1:176" x14ac:dyDescent="0.2">
      <c r="A240" t="s">
        <v>194</v>
      </c>
      <c r="B240" t="s">
        <v>1</v>
      </c>
      <c r="C240" s="70">
        <v>41848</v>
      </c>
      <c r="D240">
        <v>0</v>
      </c>
      <c r="E240" s="7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Y240">
        <v>0</v>
      </c>
      <c r="BZ240">
        <v>0</v>
      </c>
      <c r="CA240">
        <v>0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0</v>
      </c>
      <c r="CM240">
        <v>0</v>
      </c>
      <c r="CN240">
        <v>0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  <c r="CX240">
        <v>0</v>
      </c>
      <c r="CY240">
        <v>0</v>
      </c>
      <c r="CZ240">
        <v>0</v>
      </c>
      <c r="DA240">
        <v>0</v>
      </c>
      <c r="DB240">
        <v>0</v>
      </c>
      <c r="DC240">
        <v>0</v>
      </c>
      <c r="DD240">
        <v>0</v>
      </c>
      <c r="DE240">
        <v>0</v>
      </c>
      <c r="DF240">
        <v>0</v>
      </c>
      <c r="DG240">
        <v>0</v>
      </c>
      <c r="DH240">
        <v>0</v>
      </c>
      <c r="DI240">
        <v>0</v>
      </c>
      <c r="DJ240">
        <v>0</v>
      </c>
      <c r="DK240">
        <v>0</v>
      </c>
      <c r="DL240">
        <v>0</v>
      </c>
      <c r="DM240">
        <v>0</v>
      </c>
      <c r="DN240">
        <v>0</v>
      </c>
      <c r="DO240">
        <v>0</v>
      </c>
      <c r="DP240">
        <v>0</v>
      </c>
      <c r="DQ240">
        <v>0</v>
      </c>
      <c r="DR240">
        <v>0</v>
      </c>
      <c r="DS240">
        <v>0</v>
      </c>
      <c r="DT240">
        <v>0</v>
      </c>
      <c r="DU240">
        <v>0</v>
      </c>
      <c r="DV240">
        <v>0</v>
      </c>
      <c r="DW240">
        <v>0</v>
      </c>
      <c r="DX240">
        <v>0</v>
      </c>
      <c r="DY240">
        <v>0</v>
      </c>
      <c r="DZ240">
        <v>0</v>
      </c>
      <c r="EA240">
        <v>0</v>
      </c>
      <c r="EB240">
        <v>0</v>
      </c>
      <c r="EC240">
        <v>0</v>
      </c>
      <c r="ED240">
        <v>0</v>
      </c>
      <c r="EE240">
        <v>0</v>
      </c>
      <c r="EF240">
        <v>0</v>
      </c>
      <c r="EG240">
        <v>0</v>
      </c>
      <c r="EH240">
        <v>0</v>
      </c>
      <c r="EI240">
        <v>0</v>
      </c>
      <c r="EJ240">
        <v>0</v>
      </c>
      <c r="EK240">
        <v>0</v>
      </c>
      <c r="EL240">
        <v>0</v>
      </c>
      <c r="EM240">
        <v>0</v>
      </c>
      <c r="EN240">
        <v>0</v>
      </c>
      <c r="EO240">
        <v>0</v>
      </c>
      <c r="EP240">
        <v>0</v>
      </c>
      <c r="EQ240">
        <v>0</v>
      </c>
      <c r="ER240">
        <v>0</v>
      </c>
      <c r="ES240">
        <v>0</v>
      </c>
      <c r="ET240">
        <v>0</v>
      </c>
      <c r="EU240">
        <v>0</v>
      </c>
      <c r="EV240">
        <v>0</v>
      </c>
      <c r="EW240">
        <v>0</v>
      </c>
      <c r="EX240">
        <v>0</v>
      </c>
      <c r="EY240">
        <v>0</v>
      </c>
      <c r="EZ240">
        <v>0</v>
      </c>
      <c r="FA240">
        <v>0</v>
      </c>
      <c r="FB240">
        <v>0</v>
      </c>
      <c r="FC240">
        <v>0</v>
      </c>
      <c r="FD240">
        <v>0</v>
      </c>
      <c r="FE240">
        <v>0</v>
      </c>
      <c r="FF240">
        <v>0</v>
      </c>
      <c r="FG240">
        <v>0</v>
      </c>
      <c r="FH240">
        <v>0</v>
      </c>
      <c r="FI240">
        <v>0</v>
      </c>
      <c r="FJ240">
        <v>0</v>
      </c>
      <c r="FK240">
        <v>0</v>
      </c>
      <c r="FL240">
        <v>0</v>
      </c>
      <c r="FM240">
        <v>0</v>
      </c>
      <c r="FN240">
        <v>0</v>
      </c>
      <c r="FO240">
        <v>0</v>
      </c>
      <c r="FP240">
        <v>0</v>
      </c>
      <c r="FQ240">
        <v>0</v>
      </c>
      <c r="FR240">
        <v>0</v>
      </c>
      <c r="FT240" s="44"/>
    </row>
    <row r="241" spans="1:176" x14ac:dyDescent="0.2">
      <c r="A241" t="s">
        <v>194</v>
      </c>
      <c r="B241" t="s">
        <v>1</v>
      </c>
      <c r="C241" s="70">
        <v>41849</v>
      </c>
      <c r="D241">
        <v>0</v>
      </c>
      <c r="E241" s="70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Y241">
        <v>0</v>
      </c>
      <c r="BZ241">
        <v>0</v>
      </c>
      <c r="CA241">
        <v>0</v>
      </c>
      <c r="CB241">
        <v>0</v>
      </c>
      <c r="CC241">
        <v>0</v>
      </c>
      <c r="CD241">
        <v>0</v>
      </c>
      <c r="CE241">
        <v>0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0</v>
      </c>
      <c r="CN241">
        <v>0</v>
      </c>
      <c r="CO241">
        <v>0</v>
      </c>
      <c r="CP241">
        <v>0</v>
      </c>
      <c r="CQ241">
        <v>0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X241">
        <v>0</v>
      </c>
      <c r="CY241">
        <v>0</v>
      </c>
      <c r="CZ241">
        <v>0</v>
      </c>
      <c r="DA241">
        <v>0</v>
      </c>
      <c r="DB241">
        <v>0</v>
      </c>
      <c r="DC241">
        <v>0</v>
      </c>
      <c r="DD241">
        <v>0</v>
      </c>
      <c r="DE241">
        <v>0</v>
      </c>
      <c r="DF241">
        <v>0</v>
      </c>
      <c r="DG241">
        <v>0</v>
      </c>
      <c r="DH241">
        <v>0</v>
      </c>
      <c r="DI241">
        <v>0</v>
      </c>
      <c r="DJ241">
        <v>0</v>
      </c>
      <c r="DK241">
        <v>0</v>
      </c>
      <c r="DL241">
        <v>0</v>
      </c>
      <c r="DM241">
        <v>0</v>
      </c>
      <c r="DN241">
        <v>0</v>
      </c>
      <c r="DO241">
        <v>0</v>
      </c>
      <c r="DP241">
        <v>0</v>
      </c>
      <c r="DQ241">
        <v>0</v>
      </c>
      <c r="DR241">
        <v>0</v>
      </c>
      <c r="DS241">
        <v>0</v>
      </c>
      <c r="DT241">
        <v>0</v>
      </c>
      <c r="DU241">
        <v>0</v>
      </c>
      <c r="DV241">
        <v>0</v>
      </c>
      <c r="DW241">
        <v>0</v>
      </c>
      <c r="DX241">
        <v>0</v>
      </c>
      <c r="DY241">
        <v>0</v>
      </c>
      <c r="DZ241">
        <v>0</v>
      </c>
      <c r="EA241">
        <v>0</v>
      </c>
      <c r="EB241">
        <v>0</v>
      </c>
      <c r="EC241">
        <v>0</v>
      </c>
      <c r="ED241">
        <v>0</v>
      </c>
      <c r="EE241">
        <v>0</v>
      </c>
      <c r="EF241">
        <v>0</v>
      </c>
      <c r="EG241">
        <v>0</v>
      </c>
      <c r="EH241">
        <v>0</v>
      </c>
      <c r="EI241">
        <v>0</v>
      </c>
      <c r="EJ241">
        <v>0</v>
      </c>
      <c r="EK241">
        <v>0</v>
      </c>
      <c r="EL241">
        <v>0</v>
      </c>
      <c r="EM241">
        <v>0</v>
      </c>
      <c r="EN241">
        <v>0</v>
      </c>
      <c r="EO241">
        <v>0</v>
      </c>
      <c r="EP241">
        <v>0</v>
      </c>
      <c r="EQ241">
        <v>0</v>
      </c>
      <c r="ER241">
        <v>0</v>
      </c>
      <c r="ES241">
        <v>0</v>
      </c>
      <c r="ET241">
        <v>0</v>
      </c>
      <c r="EU241">
        <v>0</v>
      </c>
      <c r="EV241">
        <v>0</v>
      </c>
      <c r="EW241">
        <v>0</v>
      </c>
      <c r="EX241">
        <v>0</v>
      </c>
      <c r="EY241">
        <v>0</v>
      </c>
      <c r="EZ241">
        <v>0</v>
      </c>
      <c r="FA241">
        <v>0</v>
      </c>
      <c r="FB241">
        <v>0</v>
      </c>
      <c r="FC241">
        <v>0</v>
      </c>
      <c r="FD241">
        <v>0</v>
      </c>
      <c r="FE241">
        <v>0</v>
      </c>
      <c r="FF241">
        <v>0</v>
      </c>
      <c r="FG241">
        <v>0</v>
      </c>
      <c r="FH241">
        <v>0</v>
      </c>
      <c r="FI241">
        <v>0</v>
      </c>
      <c r="FJ241">
        <v>0</v>
      </c>
      <c r="FK241">
        <v>0</v>
      </c>
      <c r="FL241">
        <v>0</v>
      </c>
      <c r="FM241">
        <v>0</v>
      </c>
      <c r="FN241">
        <v>0</v>
      </c>
      <c r="FO241">
        <v>0</v>
      </c>
      <c r="FP241">
        <v>0</v>
      </c>
      <c r="FQ241">
        <v>0</v>
      </c>
      <c r="FR241">
        <v>0</v>
      </c>
      <c r="FT241" s="44"/>
    </row>
    <row r="242" spans="1:176" x14ac:dyDescent="0.2">
      <c r="A242" t="s">
        <v>194</v>
      </c>
      <c r="B242" t="s">
        <v>1</v>
      </c>
      <c r="C242" s="70">
        <v>41850</v>
      </c>
      <c r="D242">
        <v>0</v>
      </c>
      <c r="E242" s="70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0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BX242">
        <v>0</v>
      </c>
      <c r="BY242">
        <v>0</v>
      </c>
      <c r="BZ242">
        <v>0</v>
      </c>
      <c r="CA242">
        <v>0</v>
      </c>
      <c r="CB242">
        <v>0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0</v>
      </c>
      <c r="CI242">
        <v>0</v>
      </c>
      <c r="CJ242">
        <v>0</v>
      </c>
      <c r="CK242">
        <v>0</v>
      </c>
      <c r="CL242">
        <v>0</v>
      </c>
      <c r="CM242">
        <v>0</v>
      </c>
      <c r="CN242">
        <v>0</v>
      </c>
      <c r="CO242">
        <v>0</v>
      </c>
      <c r="CP242">
        <v>0</v>
      </c>
      <c r="CQ242">
        <v>0</v>
      </c>
      <c r="CR242">
        <v>0</v>
      </c>
      <c r="CS242">
        <v>0</v>
      </c>
      <c r="CT242">
        <v>0</v>
      </c>
      <c r="CU242">
        <v>0</v>
      </c>
      <c r="CV242">
        <v>0</v>
      </c>
      <c r="CW242">
        <v>0</v>
      </c>
      <c r="CX242">
        <v>0</v>
      </c>
      <c r="CY242">
        <v>0</v>
      </c>
      <c r="CZ242">
        <v>0</v>
      </c>
      <c r="DA242">
        <v>0</v>
      </c>
      <c r="DB242">
        <v>0</v>
      </c>
      <c r="DC242">
        <v>0</v>
      </c>
      <c r="DD242">
        <v>0</v>
      </c>
      <c r="DE242">
        <v>0</v>
      </c>
      <c r="DF242">
        <v>0</v>
      </c>
      <c r="DG242">
        <v>0</v>
      </c>
      <c r="DH242">
        <v>0</v>
      </c>
      <c r="DI242">
        <v>0</v>
      </c>
      <c r="DJ242">
        <v>0</v>
      </c>
      <c r="DK242">
        <v>0</v>
      </c>
      <c r="DL242">
        <v>0</v>
      </c>
      <c r="DM242">
        <v>0</v>
      </c>
      <c r="DN242">
        <v>0</v>
      </c>
      <c r="DO242">
        <v>0</v>
      </c>
      <c r="DP242">
        <v>0</v>
      </c>
      <c r="DQ242">
        <v>0</v>
      </c>
      <c r="DR242">
        <v>0</v>
      </c>
      <c r="DS242">
        <v>0</v>
      </c>
      <c r="DT242">
        <v>0</v>
      </c>
      <c r="DU242">
        <v>0</v>
      </c>
      <c r="DV242">
        <v>0</v>
      </c>
      <c r="DW242">
        <v>0</v>
      </c>
      <c r="DX242">
        <v>0</v>
      </c>
      <c r="DY242">
        <v>0</v>
      </c>
      <c r="DZ242">
        <v>0</v>
      </c>
      <c r="EA242">
        <v>0</v>
      </c>
      <c r="EB242">
        <v>0</v>
      </c>
      <c r="EC242">
        <v>0</v>
      </c>
      <c r="ED242">
        <v>0</v>
      </c>
      <c r="EE242">
        <v>0</v>
      </c>
      <c r="EF242">
        <v>0</v>
      </c>
      <c r="EG242">
        <v>0</v>
      </c>
      <c r="EH242">
        <v>0</v>
      </c>
      <c r="EI242">
        <v>0</v>
      </c>
      <c r="EJ242">
        <v>0</v>
      </c>
      <c r="EK242">
        <v>0</v>
      </c>
      <c r="EL242">
        <v>0</v>
      </c>
      <c r="EM242">
        <v>0</v>
      </c>
      <c r="EN242">
        <v>0</v>
      </c>
      <c r="EO242">
        <v>0</v>
      </c>
      <c r="EP242">
        <v>0</v>
      </c>
      <c r="EQ242">
        <v>0</v>
      </c>
      <c r="ER242">
        <v>0</v>
      </c>
      <c r="ES242">
        <v>0</v>
      </c>
      <c r="ET242">
        <v>0</v>
      </c>
      <c r="EU242">
        <v>0</v>
      </c>
      <c r="EV242">
        <v>0</v>
      </c>
      <c r="EW242">
        <v>0</v>
      </c>
      <c r="EX242">
        <v>0</v>
      </c>
      <c r="EY242">
        <v>0</v>
      </c>
      <c r="EZ242">
        <v>0</v>
      </c>
      <c r="FA242">
        <v>0</v>
      </c>
      <c r="FB242">
        <v>0</v>
      </c>
      <c r="FC242">
        <v>0</v>
      </c>
      <c r="FD242">
        <v>0</v>
      </c>
      <c r="FE242">
        <v>0</v>
      </c>
      <c r="FF242">
        <v>0</v>
      </c>
      <c r="FG242">
        <v>0</v>
      </c>
      <c r="FH242">
        <v>0</v>
      </c>
      <c r="FI242">
        <v>0</v>
      </c>
      <c r="FJ242">
        <v>0</v>
      </c>
      <c r="FK242">
        <v>0</v>
      </c>
      <c r="FL242">
        <v>0</v>
      </c>
      <c r="FM242">
        <v>0</v>
      </c>
      <c r="FN242">
        <v>0</v>
      </c>
      <c r="FO242">
        <v>0</v>
      </c>
      <c r="FP242">
        <v>0</v>
      </c>
      <c r="FQ242">
        <v>0</v>
      </c>
      <c r="FR242">
        <v>0</v>
      </c>
      <c r="FT242" s="44"/>
    </row>
    <row r="243" spans="1:176" x14ac:dyDescent="0.2">
      <c r="A243" t="s">
        <v>194</v>
      </c>
      <c r="B243" t="s">
        <v>1</v>
      </c>
      <c r="C243" s="70">
        <v>41851</v>
      </c>
      <c r="D243">
        <v>0</v>
      </c>
      <c r="E243" s="70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0</v>
      </c>
      <c r="CN243">
        <v>0</v>
      </c>
      <c r="CO243">
        <v>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V243">
        <v>0</v>
      </c>
      <c r="CW243">
        <v>0</v>
      </c>
      <c r="CX243">
        <v>0</v>
      </c>
      <c r="CY243">
        <v>0</v>
      </c>
      <c r="CZ243">
        <v>0</v>
      </c>
      <c r="DA243">
        <v>0</v>
      </c>
      <c r="DB243">
        <v>0</v>
      </c>
      <c r="DC243">
        <v>0</v>
      </c>
      <c r="DD243">
        <v>0</v>
      </c>
      <c r="DE243">
        <v>0</v>
      </c>
      <c r="DF243">
        <v>0</v>
      </c>
      <c r="DG243">
        <v>0</v>
      </c>
      <c r="DH243">
        <v>0</v>
      </c>
      <c r="DI243">
        <v>0</v>
      </c>
      <c r="DJ243">
        <v>0</v>
      </c>
      <c r="DK243">
        <v>0</v>
      </c>
      <c r="DL243">
        <v>0</v>
      </c>
      <c r="DM243">
        <v>0</v>
      </c>
      <c r="DN243">
        <v>0</v>
      </c>
      <c r="DO243">
        <v>0</v>
      </c>
      <c r="DP243">
        <v>0</v>
      </c>
      <c r="DQ243">
        <v>0</v>
      </c>
      <c r="DR243">
        <v>0</v>
      </c>
      <c r="DS243">
        <v>0</v>
      </c>
      <c r="DT243">
        <v>0</v>
      </c>
      <c r="DU243">
        <v>0</v>
      </c>
      <c r="DV243">
        <v>0</v>
      </c>
      <c r="DW243">
        <v>0</v>
      </c>
      <c r="DX243">
        <v>0</v>
      </c>
      <c r="DY243">
        <v>0</v>
      </c>
      <c r="DZ243">
        <v>0</v>
      </c>
      <c r="EA243">
        <v>0</v>
      </c>
      <c r="EB243">
        <v>0</v>
      </c>
      <c r="EC243">
        <v>0</v>
      </c>
      <c r="ED243">
        <v>0</v>
      </c>
      <c r="EE243">
        <v>0</v>
      </c>
      <c r="EF243">
        <v>0</v>
      </c>
      <c r="EG243">
        <v>0</v>
      </c>
      <c r="EH243">
        <v>0</v>
      </c>
      <c r="EI243">
        <v>0</v>
      </c>
      <c r="EJ243">
        <v>0</v>
      </c>
      <c r="EK243">
        <v>0</v>
      </c>
      <c r="EL243">
        <v>0</v>
      </c>
      <c r="EM243">
        <v>0</v>
      </c>
      <c r="EN243">
        <v>0</v>
      </c>
      <c r="EO243">
        <v>0</v>
      </c>
      <c r="EP243">
        <v>0</v>
      </c>
      <c r="EQ243">
        <v>0</v>
      </c>
      <c r="ER243">
        <v>0</v>
      </c>
      <c r="ES243">
        <v>0</v>
      </c>
      <c r="ET243">
        <v>0</v>
      </c>
      <c r="EU243">
        <v>0</v>
      </c>
      <c r="EV243">
        <v>0</v>
      </c>
      <c r="EW243">
        <v>0</v>
      </c>
      <c r="EX243">
        <v>0</v>
      </c>
      <c r="EY243">
        <v>0</v>
      </c>
      <c r="EZ243">
        <v>0</v>
      </c>
      <c r="FA243">
        <v>0</v>
      </c>
      <c r="FB243">
        <v>0</v>
      </c>
      <c r="FC243">
        <v>0</v>
      </c>
      <c r="FD243">
        <v>0</v>
      </c>
      <c r="FE243">
        <v>0</v>
      </c>
      <c r="FF243">
        <v>0</v>
      </c>
      <c r="FG243">
        <v>0</v>
      </c>
      <c r="FH243">
        <v>0</v>
      </c>
      <c r="FI243">
        <v>0</v>
      </c>
      <c r="FJ243">
        <v>0</v>
      </c>
      <c r="FK243">
        <v>0</v>
      </c>
      <c r="FL243">
        <v>0</v>
      </c>
      <c r="FM243">
        <v>0</v>
      </c>
      <c r="FN243">
        <v>0</v>
      </c>
      <c r="FO243">
        <v>0</v>
      </c>
      <c r="FP243">
        <v>0</v>
      </c>
      <c r="FQ243">
        <v>0</v>
      </c>
      <c r="FR243">
        <v>0</v>
      </c>
      <c r="FT243" s="44"/>
    </row>
    <row r="244" spans="1:176" x14ac:dyDescent="0.2">
      <c r="A244" t="s">
        <v>194</v>
      </c>
      <c r="B244" t="s">
        <v>1</v>
      </c>
      <c r="C244" s="70">
        <v>41852</v>
      </c>
      <c r="D244">
        <v>0</v>
      </c>
      <c r="E244" s="70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BX244">
        <v>0</v>
      </c>
      <c r="BY244">
        <v>0</v>
      </c>
      <c r="BZ244">
        <v>0</v>
      </c>
      <c r="CA244">
        <v>0</v>
      </c>
      <c r="CB244">
        <v>0</v>
      </c>
      <c r="CC244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0</v>
      </c>
      <c r="CM244">
        <v>0</v>
      </c>
      <c r="CN244">
        <v>0</v>
      </c>
      <c r="CO244">
        <v>0</v>
      </c>
      <c r="CP244">
        <v>0</v>
      </c>
      <c r="CQ244">
        <v>0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0</v>
      </c>
      <c r="CZ244">
        <v>0</v>
      </c>
      <c r="DA244">
        <v>0</v>
      </c>
      <c r="DB244">
        <v>0</v>
      </c>
      <c r="DC244">
        <v>0</v>
      </c>
      <c r="DD244">
        <v>0</v>
      </c>
      <c r="DE244">
        <v>0</v>
      </c>
      <c r="DF244">
        <v>0</v>
      </c>
      <c r="DG244">
        <v>0</v>
      </c>
      <c r="DH244">
        <v>0</v>
      </c>
      <c r="DI244">
        <v>0</v>
      </c>
      <c r="DJ244">
        <v>0</v>
      </c>
      <c r="DK244">
        <v>0</v>
      </c>
      <c r="DL244">
        <v>0</v>
      </c>
      <c r="DM244">
        <v>0</v>
      </c>
      <c r="DN244">
        <v>0</v>
      </c>
      <c r="DO244">
        <v>0</v>
      </c>
      <c r="DP244">
        <v>0</v>
      </c>
      <c r="DQ244">
        <v>0</v>
      </c>
      <c r="DR244">
        <v>0</v>
      </c>
      <c r="DS244">
        <v>0</v>
      </c>
      <c r="DT244">
        <v>0</v>
      </c>
      <c r="DU244">
        <v>0</v>
      </c>
      <c r="DV244">
        <v>0</v>
      </c>
      <c r="DW244">
        <v>0</v>
      </c>
      <c r="DX244">
        <v>0</v>
      </c>
      <c r="DY244">
        <v>0</v>
      </c>
      <c r="DZ244">
        <v>0</v>
      </c>
      <c r="EA244">
        <v>0</v>
      </c>
      <c r="EB244">
        <v>0</v>
      </c>
      <c r="EC244">
        <v>0</v>
      </c>
      <c r="ED244">
        <v>0</v>
      </c>
      <c r="EE244">
        <v>0</v>
      </c>
      <c r="EF244">
        <v>0</v>
      </c>
      <c r="EG244">
        <v>0</v>
      </c>
      <c r="EH244">
        <v>0</v>
      </c>
      <c r="EI244">
        <v>0</v>
      </c>
      <c r="EJ244">
        <v>0</v>
      </c>
      <c r="EK244">
        <v>0</v>
      </c>
      <c r="EL244">
        <v>0</v>
      </c>
      <c r="EM244">
        <v>0</v>
      </c>
      <c r="EN244">
        <v>0</v>
      </c>
      <c r="EO244">
        <v>0</v>
      </c>
      <c r="EP244">
        <v>0</v>
      </c>
      <c r="EQ244">
        <v>0</v>
      </c>
      <c r="ER244">
        <v>0</v>
      </c>
      <c r="ES244">
        <v>0</v>
      </c>
      <c r="ET244">
        <v>0</v>
      </c>
      <c r="EU244">
        <v>0</v>
      </c>
      <c r="EV244">
        <v>0</v>
      </c>
      <c r="EW244">
        <v>0</v>
      </c>
      <c r="EX244">
        <v>0</v>
      </c>
      <c r="EY244">
        <v>0</v>
      </c>
      <c r="EZ244">
        <v>0</v>
      </c>
      <c r="FA244">
        <v>0</v>
      </c>
      <c r="FB244">
        <v>0</v>
      </c>
      <c r="FC244">
        <v>0</v>
      </c>
      <c r="FD244">
        <v>0</v>
      </c>
      <c r="FE244">
        <v>0</v>
      </c>
      <c r="FF244">
        <v>0</v>
      </c>
      <c r="FG244">
        <v>0</v>
      </c>
      <c r="FH244">
        <v>0</v>
      </c>
      <c r="FI244">
        <v>0</v>
      </c>
      <c r="FJ244">
        <v>0</v>
      </c>
      <c r="FK244">
        <v>0</v>
      </c>
      <c r="FL244">
        <v>0</v>
      </c>
      <c r="FM244">
        <v>0</v>
      </c>
      <c r="FN244">
        <v>0</v>
      </c>
      <c r="FO244">
        <v>0</v>
      </c>
      <c r="FP244">
        <v>0</v>
      </c>
      <c r="FQ244">
        <v>0</v>
      </c>
      <c r="FR244">
        <v>0</v>
      </c>
      <c r="FT244" s="44"/>
    </row>
    <row r="245" spans="1:176" x14ac:dyDescent="0.2">
      <c r="A245" t="s">
        <v>194</v>
      </c>
      <c r="B245" t="s">
        <v>1</v>
      </c>
      <c r="C245" s="70">
        <v>41894</v>
      </c>
      <c r="D245">
        <v>0</v>
      </c>
      <c r="E245" s="70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0</v>
      </c>
      <c r="AX245">
        <v>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BX245">
        <v>0</v>
      </c>
      <c r="BY245">
        <v>0</v>
      </c>
      <c r="BZ245">
        <v>0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0</v>
      </c>
      <c r="CG245">
        <v>0</v>
      </c>
      <c r="CH245">
        <v>0</v>
      </c>
      <c r="CI245">
        <v>0</v>
      </c>
      <c r="CJ245">
        <v>0</v>
      </c>
      <c r="CK245">
        <v>0</v>
      </c>
      <c r="CL245">
        <v>0</v>
      </c>
      <c r="CM245">
        <v>0</v>
      </c>
      <c r="CN245">
        <v>0</v>
      </c>
      <c r="CO245">
        <v>0</v>
      </c>
      <c r="CP245">
        <v>0</v>
      </c>
      <c r="CQ245">
        <v>0</v>
      </c>
      <c r="CR245">
        <v>0</v>
      </c>
      <c r="CS245">
        <v>0</v>
      </c>
      <c r="CT245">
        <v>0</v>
      </c>
      <c r="CU245">
        <v>0</v>
      </c>
      <c r="CV245">
        <v>0</v>
      </c>
      <c r="CW245">
        <v>0</v>
      </c>
      <c r="CX245">
        <v>0</v>
      </c>
      <c r="CY245">
        <v>0</v>
      </c>
      <c r="CZ245">
        <v>0</v>
      </c>
      <c r="DA245">
        <v>0</v>
      </c>
      <c r="DB245">
        <v>0</v>
      </c>
      <c r="DC245">
        <v>0</v>
      </c>
      <c r="DD245">
        <v>0</v>
      </c>
      <c r="DE245">
        <v>0</v>
      </c>
      <c r="DF245">
        <v>0</v>
      </c>
      <c r="DG245">
        <v>0</v>
      </c>
      <c r="DH245">
        <v>0</v>
      </c>
      <c r="DI245">
        <v>0</v>
      </c>
      <c r="DJ245">
        <v>0</v>
      </c>
      <c r="DK245">
        <v>0</v>
      </c>
      <c r="DL245">
        <v>0</v>
      </c>
      <c r="DM245">
        <v>0</v>
      </c>
      <c r="DN245">
        <v>0</v>
      </c>
      <c r="DO245">
        <v>0</v>
      </c>
      <c r="DP245">
        <v>0</v>
      </c>
      <c r="DQ245">
        <v>0</v>
      </c>
      <c r="DR245">
        <v>0</v>
      </c>
      <c r="DS245">
        <v>0</v>
      </c>
      <c r="DT245">
        <v>0</v>
      </c>
      <c r="DU245">
        <v>0</v>
      </c>
      <c r="DV245">
        <v>0</v>
      </c>
      <c r="DW245">
        <v>0</v>
      </c>
      <c r="DX245">
        <v>0</v>
      </c>
      <c r="DY245">
        <v>0</v>
      </c>
      <c r="DZ245">
        <v>0</v>
      </c>
      <c r="EA245">
        <v>0</v>
      </c>
      <c r="EB245">
        <v>0</v>
      </c>
      <c r="EC245">
        <v>0</v>
      </c>
      <c r="ED245">
        <v>0</v>
      </c>
      <c r="EE245">
        <v>0</v>
      </c>
      <c r="EF245">
        <v>0</v>
      </c>
      <c r="EG245">
        <v>0</v>
      </c>
      <c r="EH245">
        <v>0</v>
      </c>
      <c r="EI245">
        <v>0</v>
      </c>
      <c r="EJ245">
        <v>0</v>
      </c>
      <c r="EK245">
        <v>0</v>
      </c>
      <c r="EL245">
        <v>0</v>
      </c>
      <c r="EM245">
        <v>0</v>
      </c>
      <c r="EN245">
        <v>0</v>
      </c>
      <c r="EO245">
        <v>0</v>
      </c>
      <c r="EP245">
        <v>0</v>
      </c>
      <c r="EQ245">
        <v>0</v>
      </c>
      <c r="ER245">
        <v>0</v>
      </c>
      <c r="ES245">
        <v>0</v>
      </c>
      <c r="ET245">
        <v>0</v>
      </c>
      <c r="EU245">
        <v>0</v>
      </c>
      <c r="EV245">
        <v>0</v>
      </c>
      <c r="EW245">
        <v>0</v>
      </c>
      <c r="EX245">
        <v>0</v>
      </c>
      <c r="EY245">
        <v>0</v>
      </c>
      <c r="EZ245">
        <v>0</v>
      </c>
      <c r="FA245">
        <v>0</v>
      </c>
      <c r="FB245">
        <v>0</v>
      </c>
      <c r="FC245">
        <v>0</v>
      </c>
      <c r="FD245">
        <v>0</v>
      </c>
      <c r="FE245">
        <v>0</v>
      </c>
      <c r="FF245">
        <v>0</v>
      </c>
      <c r="FG245">
        <v>0</v>
      </c>
      <c r="FH245">
        <v>0</v>
      </c>
      <c r="FI245">
        <v>0</v>
      </c>
      <c r="FJ245">
        <v>0</v>
      </c>
      <c r="FK245">
        <v>0</v>
      </c>
      <c r="FL245">
        <v>0</v>
      </c>
      <c r="FM245">
        <v>0</v>
      </c>
      <c r="FN245">
        <v>0</v>
      </c>
      <c r="FO245">
        <v>0</v>
      </c>
      <c r="FP245">
        <v>0</v>
      </c>
      <c r="FQ245">
        <v>0</v>
      </c>
      <c r="FR245">
        <v>0</v>
      </c>
      <c r="FT245" s="44"/>
    </row>
    <row r="246" spans="1:176" x14ac:dyDescent="0.2">
      <c r="A246" t="s">
        <v>194</v>
      </c>
      <c r="B246" t="s">
        <v>1</v>
      </c>
      <c r="C246" s="70">
        <v>41897</v>
      </c>
      <c r="D246">
        <v>0</v>
      </c>
      <c r="E246" s="70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0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0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0</v>
      </c>
      <c r="CL246">
        <v>0</v>
      </c>
      <c r="CM246">
        <v>0</v>
      </c>
      <c r="CN246">
        <v>0</v>
      </c>
      <c r="CO246">
        <v>0</v>
      </c>
      <c r="CP246">
        <v>0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X246">
        <v>0</v>
      </c>
      <c r="CY246">
        <v>0</v>
      </c>
      <c r="CZ246">
        <v>0</v>
      </c>
      <c r="DA246">
        <v>0</v>
      </c>
      <c r="DB246">
        <v>0</v>
      </c>
      <c r="DC246">
        <v>0</v>
      </c>
      <c r="DD246">
        <v>0</v>
      </c>
      <c r="DE246">
        <v>0</v>
      </c>
      <c r="DF246">
        <v>0</v>
      </c>
      <c r="DG246">
        <v>0</v>
      </c>
      <c r="DH246">
        <v>0</v>
      </c>
      <c r="DI246">
        <v>0</v>
      </c>
      <c r="DJ246">
        <v>0</v>
      </c>
      <c r="DK246">
        <v>0</v>
      </c>
      <c r="DL246">
        <v>0</v>
      </c>
      <c r="DM246">
        <v>0</v>
      </c>
      <c r="DN246">
        <v>0</v>
      </c>
      <c r="DO246">
        <v>0</v>
      </c>
      <c r="DP246">
        <v>0</v>
      </c>
      <c r="DQ246">
        <v>0</v>
      </c>
      <c r="DR246">
        <v>0</v>
      </c>
      <c r="DS246">
        <v>0</v>
      </c>
      <c r="DT246">
        <v>0</v>
      </c>
      <c r="DU246">
        <v>0</v>
      </c>
      <c r="DV246">
        <v>0</v>
      </c>
      <c r="DW246">
        <v>0</v>
      </c>
      <c r="DX246">
        <v>0</v>
      </c>
      <c r="DY246">
        <v>0</v>
      </c>
      <c r="DZ246">
        <v>0</v>
      </c>
      <c r="EA246">
        <v>0</v>
      </c>
      <c r="EB246">
        <v>0</v>
      </c>
      <c r="EC246">
        <v>0</v>
      </c>
      <c r="ED246">
        <v>0</v>
      </c>
      <c r="EE246">
        <v>0</v>
      </c>
      <c r="EF246">
        <v>0</v>
      </c>
      <c r="EG246">
        <v>0</v>
      </c>
      <c r="EH246">
        <v>0</v>
      </c>
      <c r="EI246">
        <v>0</v>
      </c>
      <c r="EJ246">
        <v>0</v>
      </c>
      <c r="EK246">
        <v>0</v>
      </c>
      <c r="EL246">
        <v>0</v>
      </c>
      <c r="EM246">
        <v>0</v>
      </c>
      <c r="EN246">
        <v>0</v>
      </c>
      <c r="EO246">
        <v>0</v>
      </c>
      <c r="EP246">
        <v>0</v>
      </c>
      <c r="EQ246">
        <v>0</v>
      </c>
      <c r="ER246">
        <v>0</v>
      </c>
      <c r="ES246">
        <v>0</v>
      </c>
      <c r="ET246">
        <v>0</v>
      </c>
      <c r="EU246">
        <v>0</v>
      </c>
      <c r="EV246">
        <v>0</v>
      </c>
      <c r="EW246">
        <v>0</v>
      </c>
      <c r="EX246">
        <v>0</v>
      </c>
      <c r="EY246">
        <v>0</v>
      </c>
      <c r="EZ246">
        <v>0</v>
      </c>
      <c r="FA246">
        <v>0</v>
      </c>
      <c r="FB246">
        <v>0</v>
      </c>
      <c r="FC246">
        <v>0</v>
      </c>
      <c r="FD246">
        <v>0</v>
      </c>
      <c r="FE246">
        <v>0</v>
      </c>
      <c r="FF246">
        <v>0</v>
      </c>
      <c r="FG246">
        <v>0</v>
      </c>
      <c r="FH246">
        <v>0</v>
      </c>
      <c r="FI246">
        <v>0</v>
      </c>
      <c r="FJ246">
        <v>0</v>
      </c>
      <c r="FK246">
        <v>0</v>
      </c>
      <c r="FL246">
        <v>0</v>
      </c>
      <c r="FM246">
        <v>0</v>
      </c>
      <c r="FN246">
        <v>0</v>
      </c>
      <c r="FO246">
        <v>0</v>
      </c>
      <c r="FP246">
        <v>0</v>
      </c>
      <c r="FQ246">
        <v>0</v>
      </c>
      <c r="FR246">
        <v>0</v>
      </c>
      <c r="FT246" s="44"/>
    </row>
    <row r="247" spans="1:176" x14ac:dyDescent="0.2">
      <c r="A247" t="s">
        <v>194</v>
      </c>
      <c r="B247" t="s">
        <v>1</v>
      </c>
      <c r="C247" s="70">
        <v>41898</v>
      </c>
      <c r="D247">
        <v>0</v>
      </c>
      <c r="E247" s="70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0</v>
      </c>
      <c r="AG247">
        <v>0</v>
      </c>
      <c r="AH247">
        <v>0</v>
      </c>
      <c r="AI247">
        <v>0</v>
      </c>
      <c r="AJ247">
        <v>0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0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0</v>
      </c>
      <c r="BX247">
        <v>0</v>
      </c>
      <c r="BY247">
        <v>0</v>
      </c>
      <c r="BZ247">
        <v>0</v>
      </c>
      <c r="CA247">
        <v>0</v>
      </c>
      <c r="CB247">
        <v>0</v>
      </c>
      <c r="CC247">
        <v>0</v>
      </c>
      <c r="CD247">
        <v>0</v>
      </c>
      <c r="CE247">
        <v>0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0</v>
      </c>
      <c r="CL247">
        <v>0</v>
      </c>
      <c r="CM247">
        <v>0</v>
      </c>
      <c r="CN247">
        <v>0</v>
      </c>
      <c r="CO247">
        <v>0</v>
      </c>
      <c r="CP247">
        <v>0</v>
      </c>
      <c r="CQ247">
        <v>0</v>
      </c>
      <c r="CR247">
        <v>0</v>
      </c>
      <c r="CS247">
        <v>0</v>
      </c>
      <c r="CT247">
        <v>0</v>
      </c>
      <c r="CU247">
        <v>0</v>
      </c>
      <c r="CV247">
        <v>0</v>
      </c>
      <c r="CW247">
        <v>0</v>
      </c>
      <c r="CX247">
        <v>0</v>
      </c>
      <c r="CY247">
        <v>0</v>
      </c>
      <c r="CZ247">
        <v>0</v>
      </c>
      <c r="DA247">
        <v>0</v>
      </c>
      <c r="DB247">
        <v>0</v>
      </c>
      <c r="DC247">
        <v>0</v>
      </c>
      <c r="DD247">
        <v>0</v>
      </c>
      <c r="DE247">
        <v>0</v>
      </c>
      <c r="DF247">
        <v>0</v>
      </c>
      <c r="DG247">
        <v>0</v>
      </c>
      <c r="DH247">
        <v>0</v>
      </c>
      <c r="DI247">
        <v>0</v>
      </c>
      <c r="DJ247">
        <v>0</v>
      </c>
      <c r="DK247">
        <v>0</v>
      </c>
      <c r="DL247">
        <v>0</v>
      </c>
      <c r="DM247">
        <v>0</v>
      </c>
      <c r="DN247">
        <v>0</v>
      </c>
      <c r="DO247">
        <v>0</v>
      </c>
      <c r="DP247">
        <v>0</v>
      </c>
      <c r="DQ247">
        <v>0</v>
      </c>
      <c r="DR247">
        <v>0</v>
      </c>
      <c r="DS247">
        <v>0</v>
      </c>
      <c r="DT247">
        <v>0</v>
      </c>
      <c r="DU247">
        <v>0</v>
      </c>
      <c r="DV247">
        <v>0</v>
      </c>
      <c r="DW247">
        <v>0</v>
      </c>
      <c r="DX247">
        <v>0</v>
      </c>
      <c r="DY247">
        <v>0</v>
      </c>
      <c r="DZ247">
        <v>0</v>
      </c>
      <c r="EA247">
        <v>0</v>
      </c>
      <c r="EB247">
        <v>0</v>
      </c>
      <c r="EC247">
        <v>0</v>
      </c>
      <c r="ED247">
        <v>0</v>
      </c>
      <c r="EE247">
        <v>0</v>
      </c>
      <c r="EF247">
        <v>0</v>
      </c>
      <c r="EG247">
        <v>0</v>
      </c>
      <c r="EH247">
        <v>0</v>
      </c>
      <c r="EI247">
        <v>0</v>
      </c>
      <c r="EJ247">
        <v>0</v>
      </c>
      <c r="EK247">
        <v>0</v>
      </c>
      <c r="EL247">
        <v>0</v>
      </c>
      <c r="EM247">
        <v>0</v>
      </c>
      <c r="EN247">
        <v>0</v>
      </c>
      <c r="EO247">
        <v>0</v>
      </c>
      <c r="EP247">
        <v>0</v>
      </c>
      <c r="EQ247">
        <v>0</v>
      </c>
      <c r="ER247">
        <v>0</v>
      </c>
      <c r="ES247">
        <v>0</v>
      </c>
      <c r="ET247">
        <v>0</v>
      </c>
      <c r="EU247">
        <v>0</v>
      </c>
      <c r="EV247">
        <v>0</v>
      </c>
      <c r="EW247">
        <v>0</v>
      </c>
      <c r="EX247">
        <v>0</v>
      </c>
      <c r="EY247">
        <v>0</v>
      </c>
      <c r="EZ247">
        <v>0</v>
      </c>
      <c r="FA247">
        <v>0</v>
      </c>
      <c r="FB247">
        <v>0</v>
      </c>
      <c r="FC247">
        <v>0</v>
      </c>
      <c r="FD247">
        <v>0</v>
      </c>
      <c r="FE247">
        <v>0</v>
      </c>
      <c r="FF247">
        <v>0</v>
      </c>
      <c r="FG247">
        <v>0</v>
      </c>
      <c r="FH247">
        <v>0</v>
      </c>
      <c r="FI247">
        <v>0</v>
      </c>
      <c r="FJ247">
        <v>0</v>
      </c>
      <c r="FK247">
        <v>0</v>
      </c>
      <c r="FL247">
        <v>0</v>
      </c>
      <c r="FM247">
        <v>0</v>
      </c>
      <c r="FN247">
        <v>0</v>
      </c>
      <c r="FO247">
        <v>0</v>
      </c>
      <c r="FP247">
        <v>0</v>
      </c>
      <c r="FQ247">
        <v>0</v>
      </c>
      <c r="FR247">
        <v>0</v>
      </c>
      <c r="FT247" s="44"/>
    </row>
    <row r="248" spans="1:176" x14ac:dyDescent="0.2">
      <c r="A248" t="s">
        <v>194</v>
      </c>
      <c r="B248" t="s">
        <v>1</v>
      </c>
      <c r="C248" s="70" t="s">
        <v>2</v>
      </c>
      <c r="D248">
        <v>0</v>
      </c>
      <c r="E248" s="70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0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>
        <v>0</v>
      </c>
      <c r="CY248">
        <v>0</v>
      </c>
      <c r="CZ248">
        <v>0</v>
      </c>
      <c r="DA248">
        <v>0</v>
      </c>
      <c r="DB248">
        <v>0</v>
      </c>
      <c r="DC248">
        <v>0</v>
      </c>
      <c r="DD248">
        <v>0</v>
      </c>
      <c r="DE248">
        <v>0</v>
      </c>
      <c r="DF248">
        <v>0</v>
      </c>
      <c r="DG248">
        <v>0</v>
      </c>
      <c r="DH248">
        <v>0</v>
      </c>
      <c r="DI248">
        <v>0</v>
      </c>
      <c r="DJ248">
        <v>0</v>
      </c>
      <c r="DK248">
        <v>0</v>
      </c>
      <c r="DL248">
        <v>0</v>
      </c>
      <c r="DM248">
        <v>0</v>
      </c>
      <c r="DN248">
        <v>0</v>
      </c>
      <c r="DO248">
        <v>0</v>
      </c>
      <c r="DP248">
        <v>0</v>
      </c>
      <c r="DQ248">
        <v>0</v>
      </c>
      <c r="DR248">
        <v>0</v>
      </c>
      <c r="DS248">
        <v>0</v>
      </c>
      <c r="DT248">
        <v>0</v>
      </c>
      <c r="DU248">
        <v>0</v>
      </c>
      <c r="DV248">
        <v>0</v>
      </c>
      <c r="DW248">
        <v>0</v>
      </c>
      <c r="DX248">
        <v>0</v>
      </c>
      <c r="DY248">
        <v>0</v>
      </c>
      <c r="DZ248">
        <v>0</v>
      </c>
      <c r="EA248">
        <v>0</v>
      </c>
      <c r="EB248">
        <v>0</v>
      </c>
      <c r="EC248">
        <v>0</v>
      </c>
      <c r="ED248">
        <v>0</v>
      </c>
      <c r="EE248">
        <v>0</v>
      </c>
      <c r="EF248">
        <v>0</v>
      </c>
      <c r="EG248">
        <v>0</v>
      </c>
      <c r="EH248">
        <v>0</v>
      </c>
      <c r="EI248">
        <v>0</v>
      </c>
      <c r="EJ248">
        <v>0</v>
      </c>
      <c r="EK248">
        <v>0</v>
      </c>
      <c r="EL248">
        <v>0</v>
      </c>
      <c r="EM248">
        <v>0</v>
      </c>
      <c r="EN248">
        <v>0</v>
      </c>
      <c r="EO248">
        <v>0</v>
      </c>
      <c r="EP248">
        <v>0</v>
      </c>
      <c r="EQ248">
        <v>0</v>
      </c>
      <c r="ER248">
        <v>0</v>
      </c>
      <c r="ES248">
        <v>0</v>
      </c>
      <c r="ET248">
        <v>0</v>
      </c>
      <c r="EU248">
        <v>0</v>
      </c>
      <c r="EV248">
        <v>0</v>
      </c>
      <c r="EW248">
        <v>0</v>
      </c>
      <c r="EX248">
        <v>0</v>
      </c>
      <c r="EY248">
        <v>0</v>
      </c>
      <c r="EZ248">
        <v>0</v>
      </c>
      <c r="FA248">
        <v>0</v>
      </c>
      <c r="FB248">
        <v>0</v>
      </c>
      <c r="FC248">
        <v>0</v>
      </c>
      <c r="FD248">
        <v>0</v>
      </c>
      <c r="FE248">
        <v>0</v>
      </c>
      <c r="FF248">
        <v>0</v>
      </c>
      <c r="FG248">
        <v>0</v>
      </c>
      <c r="FH248">
        <v>0</v>
      </c>
      <c r="FI248">
        <v>0</v>
      </c>
      <c r="FJ248">
        <v>0</v>
      </c>
      <c r="FK248">
        <v>0</v>
      </c>
      <c r="FL248">
        <v>0</v>
      </c>
      <c r="FM248">
        <v>0</v>
      </c>
      <c r="FN248">
        <v>0</v>
      </c>
      <c r="FO248">
        <v>0</v>
      </c>
      <c r="FP248">
        <v>0</v>
      </c>
      <c r="FQ248">
        <v>0</v>
      </c>
      <c r="FR248">
        <v>0</v>
      </c>
      <c r="FT248" s="44"/>
    </row>
    <row r="249" spans="1:176" x14ac:dyDescent="0.2">
      <c r="A249" t="s">
        <v>194</v>
      </c>
      <c r="B249" t="s">
        <v>203</v>
      </c>
      <c r="C249" s="70">
        <v>41773</v>
      </c>
      <c r="D249">
        <v>0</v>
      </c>
      <c r="E249" s="70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BX249">
        <v>0</v>
      </c>
      <c r="BY249">
        <v>0</v>
      </c>
      <c r="BZ249">
        <v>0</v>
      </c>
      <c r="CA249">
        <v>0</v>
      </c>
      <c r="CB249">
        <v>0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0</v>
      </c>
      <c r="CL249">
        <v>0</v>
      </c>
      <c r="CM249">
        <v>0</v>
      </c>
      <c r="CN249">
        <v>0</v>
      </c>
      <c r="CO249">
        <v>0</v>
      </c>
      <c r="CP249">
        <v>0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X249">
        <v>0</v>
      </c>
      <c r="CY249">
        <v>0</v>
      </c>
      <c r="CZ249">
        <v>0</v>
      </c>
      <c r="DA249">
        <v>0</v>
      </c>
      <c r="DB249">
        <v>0</v>
      </c>
      <c r="DC249">
        <v>0</v>
      </c>
      <c r="DD249">
        <v>0</v>
      </c>
      <c r="DE249">
        <v>0</v>
      </c>
      <c r="DF249">
        <v>0</v>
      </c>
      <c r="DG249">
        <v>0</v>
      </c>
      <c r="DH249">
        <v>0</v>
      </c>
      <c r="DI249">
        <v>0</v>
      </c>
      <c r="DJ249">
        <v>0</v>
      </c>
      <c r="DK249">
        <v>0</v>
      </c>
      <c r="DL249">
        <v>0</v>
      </c>
      <c r="DM249">
        <v>0</v>
      </c>
      <c r="DN249">
        <v>0</v>
      </c>
      <c r="DO249">
        <v>0</v>
      </c>
      <c r="DP249">
        <v>0</v>
      </c>
      <c r="DQ249">
        <v>0</v>
      </c>
      <c r="DR249">
        <v>0</v>
      </c>
      <c r="DS249">
        <v>0</v>
      </c>
      <c r="DT249">
        <v>0</v>
      </c>
      <c r="DU249">
        <v>0</v>
      </c>
      <c r="DV249">
        <v>0</v>
      </c>
      <c r="DW249">
        <v>0</v>
      </c>
      <c r="DX249">
        <v>0</v>
      </c>
      <c r="DY249">
        <v>0</v>
      </c>
      <c r="DZ249">
        <v>0</v>
      </c>
      <c r="EA249">
        <v>0</v>
      </c>
      <c r="EB249">
        <v>0</v>
      </c>
      <c r="EC249">
        <v>0</v>
      </c>
      <c r="ED249">
        <v>0</v>
      </c>
      <c r="EE249">
        <v>0</v>
      </c>
      <c r="EF249">
        <v>0</v>
      </c>
      <c r="EG249">
        <v>0</v>
      </c>
      <c r="EH249">
        <v>0</v>
      </c>
      <c r="EI249">
        <v>0</v>
      </c>
      <c r="EJ249">
        <v>0</v>
      </c>
      <c r="EK249">
        <v>0</v>
      </c>
      <c r="EL249">
        <v>0</v>
      </c>
      <c r="EM249">
        <v>0</v>
      </c>
      <c r="EN249">
        <v>0</v>
      </c>
      <c r="EO249">
        <v>0</v>
      </c>
      <c r="EP249">
        <v>0</v>
      </c>
      <c r="EQ249">
        <v>0</v>
      </c>
      <c r="ER249">
        <v>0</v>
      </c>
      <c r="ES249">
        <v>0</v>
      </c>
      <c r="ET249">
        <v>0</v>
      </c>
      <c r="EU249">
        <v>0</v>
      </c>
      <c r="EV249">
        <v>0</v>
      </c>
      <c r="EW249">
        <v>0</v>
      </c>
      <c r="EX249">
        <v>0</v>
      </c>
      <c r="EY249">
        <v>0</v>
      </c>
      <c r="EZ249">
        <v>0</v>
      </c>
      <c r="FA249">
        <v>0</v>
      </c>
      <c r="FB249">
        <v>0</v>
      </c>
      <c r="FC249">
        <v>0</v>
      </c>
      <c r="FD249">
        <v>0</v>
      </c>
      <c r="FE249">
        <v>0</v>
      </c>
      <c r="FF249">
        <v>0</v>
      </c>
      <c r="FG249">
        <v>0</v>
      </c>
      <c r="FH249">
        <v>0</v>
      </c>
      <c r="FI249">
        <v>0</v>
      </c>
      <c r="FJ249">
        <v>0</v>
      </c>
      <c r="FK249">
        <v>0</v>
      </c>
      <c r="FL249">
        <v>0</v>
      </c>
      <c r="FM249">
        <v>0</v>
      </c>
      <c r="FN249">
        <v>0</v>
      </c>
      <c r="FO249">
        <v>0</v>
      </c>
      <c r="FP249">
        <v>0</v>
      </c>
      <c r="FQ249">
        <v>0</v>
      </c>
      <c r="FR249">
        <v>0</v>
      </c>
      <c r="FT249" s="44"/>
    </row>
    <row r="250" spans="1:176" x14ac:dyDescent="0.2">
      <c r="A250" t="s">
        <v>194</v>
      </c>
      <c r="B250" t="s">
        <v>203</v>
      </c>
      <c r="C250" s="70">
        <v>41820</v>
      </c>
      <c r="D250">
        <v>0</v>
      </c>
      <c r="E250" s="7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AX250">
        <v>0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BX250">
        <v>0</v>
      </c>
      <c r="BY250">
        <v>0</v>
      </c>
      <c r="BZ250">
        <v>0</v>
      </c>
      <c r="CA250">
        <v>0</v>
      </c>
      <c r="CB250">
        <v>0</v>
      </c>
      <c r="CC250">
        <v>0</v>
      </c>
      <c r="CD250">
        <v>0</v>
      </c>
      <c r="CE250">
        <v>0</v>
      </c>
      <c r="CF250">
        <v>0</v>
      </c>
      <c r="CG250">
        <v>0</v>
      </c>
      <c r="CH250">
        <v>0</v>
      </c>
      <c r="CI250">
        <v>0</v>
      </c>
      <c r="CJ250">
        <v>0</v>
      </c>
      <c r="CK250">
        <v>0</v>
      </c>
      <c r="CL250">
        <v>0</v>
      </c>
      <c r="CM250">
        <v>0</v>
      </c>
      <c r="CN250">
        <v>0</v>
      </c>
      <c r="CO250">
        <v>0</v>
      </c>
      <c r="CP250">
        <v>0</v>
      </c>
      <c r="CQ250">
        <v>0</v>
      </c>
      <c r="CR250">
        <v>0</v>
      </c>
      <c r="CS250">
        <v>0</v>
      </c>
      <c r="CT250">
        <v>0</v>
      </c>
      <c r="CU250">
        <v>0</v>
      </c>
      <c r="CV250">
        <v>0</v>
      </c>
      <c r="CW250">
        <v>0</v>
      </c>
      <c r="CX250">
        <v>0</v>
      </c>
      <c r="CY250">
        <v>0</v>
      </c>
      <c r="CZ250">
        <v>0</v>
      </c>
      <c r="DA250">
        <v>0</v>
      </c>
      <c r="DB250">
        <v>0</v>
      </c>
      <c r="DC250">
        <v>0</v>
      </c>
      <c r="DD250">
        <v>0</v>
      </c>
      <c r="DE250">
        <v>0</v>
      </c>
      <c r="DF250">
        <v>0</v>
      </c>
      <c r="DG250">
        <v>0</v>
      </c>
      <c r="DH250">
        <v>0</v>
      </c>
      <c r="DI250">
        <v>0</v>
      </c>
      <c r="DJ250">
        <v>0</v>
      </c>
      <c r="DK250">
        <v>0</v>
      </c>
      <c r="DL250">
        <v>0</v>
      </c>
      <c r="DM250">
        <v>0</v>
      </c>
      <c r="DN250">
        <v>0</v>
      </c>
      <c r="DO250">
        <v>0</v>
      </c>
      <c r="DP250">
        <v>0</v>
      </c>
      <c r="DQ250">
        <v>0</v>
      </c>
      <c r="DR250">
        <v>0</v>
      </c>
      <c r="DS250">
        <v>0</v>
      </c>
      <c r="DT250">
        <v>0</v>
      </c>
      <c r="DU250">
        <v>0</v>
      </c>
      <c r="DV250">
        <v>0</v>
      </c>
      <c r="DW250">
        <v>0</v>
      </c>
      <c r="DX250">
        <v>0</v>
      </c>
      <c r="DY250">
        <v>0</v>
      </c>
      <c r="DZ250">
        <v>0</v>
      </c>
      <c r="EA250">
        <v>0</v>
      </c>
      <c r="EB250">
        <v>0</v>
      </c>
      <c r="EC250">
        <v>0</v>
      </c>
      <c r="ED250">
        <v>0</v>
      </c>
      <c r="EE250">
        <v>0</v>
      </c>
      <c r="EF250">
        <v>0</v>
      </c>
      <c r="EG250">
        <v>0</v>
      </c>
      <c r="EH250">
        <v>0</v>
      </c>
      <c r="EI250">
        <v>0</v>
      </c>
      <c r="EJ250">
        <v>0</v>
      </c>
      <c r="EK250">
        <v>0</v>
      </c>
      <c r="EL250">
        <v>0</v>
      </c>
      <c r="EM250">
        <v>0</v>
      </c>
      <c r="EN250">
        <v>0</v>
      </c>
      <c r="EO250">
        <v>0</v>
      </c>
      <c r="EP250">
        <v>0</v>
      </c>
      <c r="EQ250">
        <v>0</v>
      </c>
      <c r="ER250">
        <v>0</v>
      </c>
      <c r="ES250">
        <v>0</v>
      </c>
      <c r="ET250">
        <v>0</v>
      </c>
      <c r="EU250">
        <v>0</v>
      </c>
      <c r="EV250">
        <v>0</v>
      </c>
      <c r="EW250">
        <v>0</v>
      </c>
      <c r="EX250">
        <v>0</v>
      </c>
      <c r="EY250">
        <v>0</v>
      </c>
      <c r="EZ250">
        <v>0</v>
      </c>
      <c r="FA250">
        <v>0</v>
      </c>
      <c r="FB250">
        <v>0</v>
      </c>
      <c r="FC250">
        <v>0</v>
      </c>
      <c r="FD250">
        <v>0</v>
      </c>
      <c r="FE250">
        <v>0</v>
      </c>
      <c r="FF250">
        <v>0</v>
      </c>
      <c r="FG250">
        <v>0</v>
      </c>
      <c r="FH250">
        <v>0</v>
      </c>
      <c r="FI250">
        <v>0</v>
      </c>
      <c r="FJ250">
        <v>0</v>
      </c>
      <c r="FK250">
        <v>0</v>
      </c>
      <c r="FL250">
        <v>0</v>
      </c>
      <c r="FM250">
        <v>0</v>
      </c>
      <c r="FN250">
        <v>0</v>
      </c>
      <c r="FO250">
        <v>0</v>
      </c>
      <c r="FP250">
        <v>0</v>
      </c>
      <c r="FQ250">
        <v>0</v>
      </c>
      <c r="FR250">
        <v>0</v>
      </c>
      <c r="FT250" s="44"/>
    </row>
    <row r="251" spans="1:176" x14ac:dyDescent="0.2">
      <c r="A251" t="s">
        <v>194</v>
      </c>
      <c r="B251" t="s">
        <v>203</v>
      </c>
      <c r="C251" s="70">
        <v>41827</v>
      </c>
      <c r="D251">
        <v>0</v>
      </c>
      <c r="E251" s="70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Y251">
        <v>0</v>
      </c>
      <c r="BZ251">
        <v>0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0</v>
      </c>
      <c r="CM251">
        <v>0</v>
      </c>
      <c r="CN251">
        <v>0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0</v>
      </c>
      <c r="CY251">
        <v>0</v>
      </c>
      <c r="CZ251">
        <v>0</v>
      </c>
      <c r="DA251">
        <v>0</v>
      </c>
      <c r="DB251">
        <v>0</v>
      </c>
      <c r="DC251">
        <v>0</v>
      </c>
      <c r="DD251">
        <v>0</v>
      </c>
      <c r="DE251">
        <v>0</v>
      </c>
      <c r="DF251">
        <v>0</v>
      </c>
      <c r="DG251">
        <v>0</v>
      </c>
      <c r="DH251">
        <v>0</v>
      </c>
      <c r="DI251">
        <v>0</v>
      </c>
      <c r="DJ251">
        <v>0</v>
      </c>
      <c r="DK251">
        <v>0</v>
      </c>
      <c r="DL251">
        <v>0</v>
      </c>
      <c r="DM251">
        <v>0</v>
      </c>
      <c r="DN251">
        <v>0</v>
      </c>
      <c r="DO251">
        <v>0</v>
      </c>
      <c r="DP251">
        <v>0</v>
      </c>
      <c r="DQ251">
        <v>0</v>
      </c>
      <c r="DR251">
        <v>0</v>
      </c>
      <c r="DS251">
        <v>0</v>
      </c>
      <c r="DT251">
        <v>0</v>
      </c>
      <c r="DU251">
        <v>0</v>
      </c>
      <c r="DV251">
        <v>0</v>
      </c>
      <c r="DW251">
        <v>0</v>
      </c>
      <c r="DX251">
        <v>0</v>
      </c>
      <c r="DY251">
        <v>0</v>
      </c>
      <c r="DZ251">
        <v>0</v>
      </c>
      <c r="EA251">
        <v>0</v>
      </c>
      <c r="EB251">
        <v>0</v>
      </c>
      <c r="EC251">
        <v>0</v>
      </c>
      <c r="ED251">
        <v>0</v>
      </c>
      <c r="EE251">
        <v>0</v>
      </c>
      <c r="EF251">
        <v>0</v>
      </c>
      <c r="EG251">
        <v>0</v>
      </c>
      <c r="EH251">
        <v>0</v>
      </c>
      <c r="EI251">
        <v>0</v>
      </c>
      <c r="EJ251">
        <v>0</v>
      </c>
      <c r="EK251">
        <v>0</v>
      </c>
      <c r="EL251">
        <v>0</v>
      </c>
      <c r="EM251">
        <v>0</v>
      </c>
      <c r="EN251">
        <v>0</v>
      </c>
      <c r="EO251">
        <v>0</v>
      </c>
      <c r="EP251">
        <v>0</v>
      </c>
      <c r="EQ251">
        <v>0</v>
      </c>
      <c r="ER251">
        <v>0</v>
      </c>
      <c r="ES251">
        <v>0</v>
      </c>
      <c r="ET251">
        <v>0</v>
      </c>
      <c r="EU251">
        <v>0</v>
      </c>
      <c r="EV251">
        <v>0</v>
      </c>
      <c r="EW251">
        <v>0</v>
      </c>
      <c r="EX251">
        <v>0</v>
      </c>
      <c r="EY251">
        <v>0</v>
      </c>
      <c r="EZ251">
        <v>0</v>
      </c>
      <c r="FA251">
        <v>0</v>
      </c>
      <c r="FB251">
        <v>0</v>
      </c>
      <c r="FC251">
        <v>0</v>
      </c>
      <c r="FD251">
        <v>0</v>
      </c>
      <c r="FE251">
        <v>0</v>
      </c>
      <c r="FF251">
        <v>0</v>
      </c>
      <c r="FG251">
        <v>0</v>
      </c>
      <c r="FH251">
        <v>0</v>
      </c>
      <c r="FI251">
        <v>0</v>
      </c>
      <c r="FJ251">
        <v>0</v>
      </c>
      <c r="FK251">
        <v>0</v>
      </c>
      <c r="FL251">
        <v>0</v>
      </c>
      <c r="FM251">
        <v>0</v>
      </c>
      <c r="FN251">
        <v>0</v>
      </c>
      <c r="FO251">
        <v>0</v>
      </c>
      <c r="FP251">
        <v>0</v>
      </c>
      <c r="FQ251">
        <v>0</v>
      </c>
      <c r="FR251">
        <v>0</v>
      </c>
      <c r="FT251" s="44"/>
    </row>
    <row r="252" spans="1:176" x14ac:dyDescent="0.2">
      <c r="A252" t="s">
        <v>194</v>
      </c>
      <c r="B252" t="s">
        <v>203</v>
      </c>
      <c r="C252" s="70">
        <v>41834</v>
      </c>
      <c r="D252">
        <v>0</v>
      </c>
      <c r="E252" s="70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0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BX252">
        <v>0</v>
      </c>
      <c r="BY252">
        <v>0</v>
      </c>
      <c r="BZ252">
        <v>0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0</v>
      </c>
      <c r="CJ252">
        <v>0</v>
      </c>
      <c r="CK252">
        <v>0</v>
      </c>
      <c r="CL252">
        <v>0</v>
      </c>
      <c r="CM252">
        <v>0</v>
      </c>
      <c r="CN252">
        <v>0</v>
      </c>
      <c r="CO252">
        <v>0</v>
      </c>
      <c r="CP252">
        <v>0</v>
      </c>
      <c r="CQ252">
        <v>0</v>
      </c>
      <c r="CR252">
        <v>0</v>
      </c>
      <c r="CS252">
        <v>0</v>
      </c>
      <c r="CT252">
        <v>0</v>
      </c>
      <c r="CU252">
        <v>0</v>
      </c>
      <c r="CV252">
        <v>0</v>
      </c>
      <c r="CW252">
        <v>0</v>
      </c>
      <c r="CX252">
        <v>0</v>
      </c>
      <c r="CY252">
        <v>0</v>
      </c>
      <c r="CZ252">
        <v>0</v>
      </c>
      <c r="DA252">
        <v>0</v>
      </c>
      <c r="DB252">
        <v>0</v>
      </c>
      <c r="DC252">
        <v>0</v>
      </c>
      <c r="DD252">
        <v>0</v>
      </c>
      <c r="DE252">
        <v>0</v>
      </c>
      <c r="DF252">
        <v>0</v>
      </c>
      <c r="DG252">
        <v>0</v>
      </c>
      <c r="DH252">
        <v>0</v>
      </c>
      <c r="DI252">
        <v>0</v>
      </c>
      <c r="DJ252">
        <v>0</v>
      </c>
      <c r="DK252">
        <v>0</v>
      </c>
      <c r="DL252">
        <v>0</v>
      </c>
      <c r="DM252">
        <v>0</v>
      </c>
      <c r="DN252">
        <v>0</v>
      </c>
      <c r="DO252">
        <v>0</v>
      </c>
      <c r="DP252">
        <v>0</v>
      </c>
      <c r="DQ252">
        <v>0</v>
      </c>
      <c r="DR252">
        <v>0</v>
      </c>
      <c r="DS252">
        <v>0</v>
      </c>
      <c r="DT252">
        <v>0</v>
      </c>
      <c r="DU252">
        <v>0</v>
      </c>
      <c r="DV252">
        <v>0</v>
      </c>
      <c r="DW252">
        <v>0</v>
      </c>
      <c r="DX252">
        <v>0</v>
      </c>
      <c r="DY252">
        <v>0</v>
      </c>
      <c r="DZ252">
        <v>0</v>
      </c>
      <c r="EA252">
        <v>0</v>
      </c>
      <c r="EB252">
        <v>0</v>
      </c>
      <c r="EC252">
        <v>0</v>
      </c>
      <c r="ED252">
        <v>0</v>
      </c>
      <c r="EE252">
        <v>0</v>
      </c>
      <c r="EF252">
        <v>0</v>
      </c>
      <c r="EG252">
        <v>0</v>
      </c>
      <c r="EH252">
        <v>0</v>
      </c>
      <c r="EI252">
        <v>0</v>
      </c>
      <c r="EJ252">
        <v>0</v>
      </c>
      <c r="EK252">
        <v>0</v>
      </c>
      <c r="EL252">
        <v>0</v>
      </c>
      <c r="EM252">
        <v>0</v>
      </c>
      <c r="EN252">
        <v>0</v>
      </c>
      <c r="EO252">
        <v>0</v>
      </c>
      <c r="EP252">
        <v>0</v>
      </c>
      <c r="EQ252">
        <v>0</v>
      </c>
      <c r="ER252">
        <v>0</v>
      </c>
      <c r="ES252">
        <v>0</v>
      </c>
      <c r="ET252">
        <v>0</v>
      </c>
      <c r="EU252">
        <v>0</v>
      </c>
      <c r="EV252">
        <v>0</v>
      </c>
      <c r="EW252">
        <v>0</v>
      </c>
      <c r="EX252">
        <v>0</v>
      </c>
      <c r="EY252">
        <v>0</v>
      </c>
      <c r="EZ252">
        <v>0</v>
      </c>
      <c r="FA252">
        <v>0</v>
      </c>
      <c r="FB252">
        <v>0</v>
      </c>
      <c r="FC252">
        <v>0</v>
      </c>
      <c r="FD252">
        <v>0</v>
      </c>
      <c r="FE252">
        <v>0</v>
      </c>
      <c r="FF252">
        <v>0</v>
      </c>
      <c r="FG252">
        <v>0</v>
      </c>
      <c r="FH252">
        <v>0</v>
      </c>
      <c r="FI252">
        <v>0</v>
      </c>
      <c r="FJ252">
        <v>0</v>
      </c>
      <c r="FK252">
        <v>0</v>
      </c>
      <c r="FL252">
        <v>0</v>
      </c>
      <c r="FM252">
        <v>0</v>
      </c>
      <c r="FN252">
        <v>0</v>
      </c>
      <c r="FO252">
        <v>0</v>
      </c>
      <c r="FP252">
        <v>0</v>
      </c>
      <c r="FQ252">
        <v>0</v>
      </c>
      <c r="FR252">
        <v>0</v>
      </c>
      <c r="FT252" s="44"/>
    </row>
    <row r="253" spans="1:176" x14ac:dyDescent="0.2">
      <c r="A253" t="s">
        <v>194</v>
      </c>
      <c r="B253" t="s">
        <v>203</v>
      </c>
      <c r="C253" s="70">
        <v>41848</v>
      </c>
      <c r="D253">
        <v>0</v>
      </c>
      <c r="E253" s="70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0</v>
      </c>
      <c r="AJ253">
        <v>0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0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0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0</v>
      </c>
      <c r="BS253">
        <v>0</v>
      </c>
      <c r="BT253">
        <v>0</v>
      </c>
      <c r="BU253">
        <v>0</v>
      </c>
      <c r="BV253">
        <v>0</v>
      </c>
      <c r="BW253">
        <v>0</v>
      </c>
      <c r="BX253">
        <v>0</v>
      </c>
      <c r="BY253">
        <v>0</v>
      </c>
      <c r="BZ253">
        <v>0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0</v>
      </c>
      <c r="CG253">
        <v>0</v>
      </c>
      <c r="CH253">
        <v>0</v>
      </c>
      <c r="CI253">
        <v>0</v>
      </c>
      <c r="CJ253">
        <v>0</v>
      </c>
      <c r="CK253">
        <v>0</v>
      </c>
      <c r="CL253">
        <v>0</v>
      </c>
      <c r="CM253">
        <v>0</v>
      </c>
      <c r="CN253">
        <v>0</v>
      </c>
      <c r="CO253">
        <v>0</v>
      </c>
      <c r="CP253">
        <v>0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0</v>
      </c>
      <c r="CY253">
        <v>0</v>
      </c>
      <c r="CZ253">
        <v>0</v>
      </c>
      <c r="DA253">
        <v>0</v>
      </c>
      <c r="DB253">
        <v>0</v>
      </c>
      <c r="DC253">
        <v>0</v>
      </c>
      <c r="DD253">
        <v>0</v>
      </c>
      <c r="DE253">
        <v>0</v>
      </c>
      <c r="DF253">
        <v>0</v>
      </c>
      <c r="DG253">
        <v>0</v>
      </c>
      <c r="DH253">
        <v>0</v>
      </c>
      <c r="DI253">
        <v>0</v>
      </c>
      <c r="DJ253">
        <v>0</v>
      </c>
      <c r="DK253">
        <v>0</v>
      </c>
      <c r="DL253">
        <v>0</v>
      </c>
      <c r="DM253">
        <v>0</v>
      </c>
      <c r="DN253">
        <v>0</v>
      </c>
      <c r="DO253">
        <v>0</v>
      </c>
      <c r="DP253">
        <v>0</v>
      </c>
      <c r="DQ253">
        <v>0</v>
      </c>
      <c r="DR253">
        <v>0</v>
      </c>
      <c r="DS253">
        <v>0</v>
      </c>
      <c r="DT253">
        <v>0</v>
      </c>
      <c r="DU253">
        <v>0</v>
      </c>
      <c r="DV253">
        <v>0</v>
      </c>
      <c r="DW253">
        <v>0</v>
      </c>
      <c r="DX253">
        <v>0</v>
      </c>
      <c r="DY253">
        <v>0</v>
      </c>
      <c r="DZ253">
        <v>0</v>
      </c>
      <c r="EA253">
        <v>0</v>
      </c>
      <c r="EB253">
        <v>0</v>
      </c>
      <c r="EC253">
        <v>0</v>
      </c>
      <c r="ED253">
        <v>0</v>
      </c>
      <c r="EE253">
        <v>0</v>
      </c>
      <c r="EF253">
        <v>0</v>
      </c>
      <c r="EG253">
        <v>0</v>
      </c>
      <c r="EH253">
        <v>0</v>
      </c>
      <c r="EI253">
        <v>0</v>
      </c>
      <c r="EJ253">
        <v>0</v>
      </c>
      <c r="EK253">
        <v>0</v>
      </c>
      <c r="EL253">
        <v>0</v>
      </c>
      <c r="EM253">
        <v>0</v>
      </c>
      <c r="EN253">
        <v>0</v>
      </c>
      <c r="EO253">
        <v>0</v>
      </c>
      <c r="EP253">
        <v>0</v>
      </c>
      <c r="EQ253">
        <v>0</v>
      </c>
      <c r="ER253">
        <v>0</v>
      </c>
      <c r="ES253">
        <v>0</v>
      </c>
      <c r="ET253">
        <v>0</v>
      </c>
      <c r="EU253">
        <v>0</v>
      </c>
      <c r="EV253">
        <v>0</v>
      </c>
      <c r="EW253">
        <v>0</v>
      </c>
      <c r="EX253">
        <v>0</v>
      </c>
      <c r="EY253">
        <v>0</v>
      </c>
      <c r="EZ253">
        <v>0</v>
      </c>
      <c r="FA253">
        <v>0</v>
      </c>
      <c r="FB253">
        <v>0</v>
      </c>
      <c r="FC253">
        <v>0</v>
      </c>
      <c r="FD253">
        <v>0</v>
      </c>
      <c r="FE253">
        <v>0</v>
      </c>
      <c r="FF253">
        <v>0</v>
      </c>
      <c r="FG253">
        <v>0</v>
      </c>
      <c r="FH253">
        <v>0</v>
      </c>
      <c r="FI253">
        <v>0</v>
      </c>
      <c r="FJ253">
        <v>0</v>
      </c>
      <c r="FK253">
        <v>0</v>
      </c>
      <c r="FL253">
        <v>0</v>
      </c>
      <c r="FM253">
        <v>0</v>
      </c>
      <c r="FN253">
        <v>0</v>
      </c>
      <c r="FO253">
        <v>0</v>
      </c>
      <c r="FP253">
        <v>0</v>
      </c>
      <c r="FQ253">
        <v>0</v>
      </c>
      <c r="FR253">
        <v>0</v>
      </c>
      <c r="FT253" s="44"/>
    </row>
    <row r="254" spans="1:176" x14ac:dyDescent="0.2">
      <c r="A254" t="s">
        <v>194</v>
      </c>
      <c r="B254" t="s">
        <v>203</v>
      </c>
      <c r="C254" s="70">
        <v>41849</v>
      </c>
      <c r="D254">
        <v>0</v>
      </c>
      <c r="E254" s="70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0</v>
      </c>
      <c r="AJ254">
        <v>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0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Y254">
        <v>0</v>
      </c>
      <c r="BZ254">
        <v>0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0</v>
      </c>
      <c r="CI254">
        <v>0</v>
      </c>
      <c r="CJ254">
        <v>0</v>
      </c>
      <c r="CK254">
        <v>0</v>
      </c>
      <c r="CL254">
        <v>0</v>
      </c>
      <c r="CM254">
        <v>0</v>
      </c>
      <c r="CN254">
        <v>0</v>
      </c>
      <c r="CO254">
        <v>0</v>
      </c>
      <c r="CP254">
        <v>0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X254">
        <v>0</v>
      </c>
      <c r="CY254">
        <v>0</v>
      </c>
      <c r="CZ254">
        <v>0</v>
      </c>
      <c r="DA254">
        <v>0</v>
      </c>
      <c r="DB254">
        <v>0</v>
      </c>
      <c r="DC254">
        <v>0</v>
      </c>
      <c r="DD254">
        <v>0</v>
      </c>
      <c r="DE254">
        <v>0</v>
      </c>
      <c r="DF254">
        <v>0</v>
      </c>
      <c r="DG254">
        <v>0</v>
      </c>
      <c r="DH254">
        <v>0</v>
      </c>
      <c r="DI254">
        <v>0</v>
      </c>
      <c r="DJ254">
        <v>0</v>
      </c>
      <c r="DK254">
        <v>0</v>
      </c>
      <c r="DL254">
        <v>0</v>
      </c>
      <c r="DM254">
        <v>0</v>
      </c>
      <c r="DN254">
        <v>0</v>
      </c>
      <c r="DO254">
        <v>0</v>
      </c>
      <c r="DP254">
        <v>0</v>
      </c>
      <c r="DQ254">
        <v>0</v>
      </c>
      <c r="DR254">
        <v>0</v>
      </c>
      <c r="DS254">
        <v>0</v>
      </c>
      <c r="DT254">
        <v>0</v>
      </c>
      <c r="DU254">
        <v>0</v>
      </c>
      <c r="DV254">
        <v>0</v>
      </c>
      <c r="DW254">
        <v>0</v>
      </c>
      <c r="DX254">
        <v>0</v>
      </c>
      <c r="DY254">
        <v>0</v>
      </c>
      <c r="DZ254">
        <v>0</v>
      </c>
      <c r="EA254">
        <v>0</v>
      </c>
      <c r="EB254">
        <v>0</v>
      </c>
      <c r="EC254">
        <v>0</v>
      </c>
      <c r="ED254">
        <v>0</v>
      </c>
      <c r="EE254">
        <v>0</v>
      </c>
      <c r="EF254">
        <v>0</v>
      </c>
      <c r="EG254">
        <v>0</v>
      </c>
      <c r="EH254">
        <v>0</v>
      </c>
      <c r="EI254">
        <v>0</v>
      </c>
      <c r="EJ254">
        <v>0</v>
      </c>
      <c r="EK254">
        <v>0</v>
      </c>
      <c r="EL254">
        <v>0</v>
      </c>
      <c r="EM254">
        <v>0</v>
      </c>
      <c r="EN254">
        <v>0</v>
      </c>
      <c r="EO254">
        <v>0</v>
      </c>
      <c r="EP254">
        <v>0</v>
      </c>
      <c r="EQ254">
        <v>0</v>
      </c>
      <c r="ER254">
        <v>0</v>
      </c>
      <c r="ES254">
        <v>0</v>
      </c>
      <c r="ET254">
        <v>0</v>
      </c>
      <c r="EU254">
        <v>0</v>
      </c>
      <c r="EV254">
        <v>0</v>
      </c>
      <c r="EW254">
        <v>0</v>
      </c>
      <c r="EX254">
        <v>0</v>
      </c>
      <c r="EY254">
        <v>0</v>
      </c>
      <c r="EZ254">
        <v>0</v>
      </c>
      <c r="FA254">
        <v>0</v>
      </c>
      <c r="FB254">
        <v>0</v>
      </c>
      <c r="FC254">
        <v>0</v>
      </c>
      <c r="FD254">
        <v>0</v>
      </c>
      <c r="FE254">
        <v>0</v>
      </c>
      <c r="FF254">
        <v>0</v>
      </c>
      <c r="FG254">
        <v>0</v>
      </c>
      <c r="FH254">
        <v>0</v>
      </c>
      <c r="FI254">
        <v>0</v>
      </c>
      <c r="FJ254">
        <v>0</v>
      </c>
      <c r="FK254">
        <v>0</v>
      </c>
      <c r="FL254">
        <v>0</v>
      </c>
      <c r="FM254">
        <v>0</v>
      </c>
      <c r="FN254">
        <v>0</v>
      </c>
      <c r="FO254">
        <v>0</v>
      </c>
      <c r="FP254">
        <v>0</v>
      </c>
      <c r="FQ254">
        <v>0</v>
      </c>
      <c r="FR254">
        <v>0</v>
      </c>
      <c r="FT254" s="44"/>
    </row>
    <row r="255" spans="1:176" x14ac:dyDescent="0.2">
      <c r="A255" t="s">
        <v>194</v>
      </c>
      <c r="B255" t="s">
        <v>203</v>
      </c>
      <c r="C255" s="70">
        <v>41850</v>
      </c>
      <c r="D255">
        <v>0</v>
      </c>
      <c r="E255" s="70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0</v>
      </c>
      <c r="AJ255">
        <v>0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0</v>
      </c>
      <c r="AX255">
        <v>0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0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0</v>
      </c>
      <c r="CI255">
        <v>0</v>
      </c>
      <c r="CJ255">
        <v>0</v>
      </c>
      <c r="CK255">
        <v>0</v>
      </c>
      <c r="CL255">
        <v>0</v>
      </c>
      <c r="CM255">
        <v>0</v>
      </c>
      <c r="CN255">
        <v>0</v>
      </c>
      <c r="CO255">
        <v>0</v>
      </c>
      <c r="CP255">
        <v>0</v>
      </c>
      <c r="CQ255">
        <v>0</v>
      </c>
      <c r="CR255">
        <v>0</v>
      </c>
      <c r="CS255">
        <v>0</v>
      </c>
      <c r="CT255">
        <v>0</v>
      </c>
      <c r="CU255">
        <v>0</v>
      </c>
      <c r="CV255">
        <v>0</v>
      </c>
      <c r="CW255">
        <v>0</v>
      </c>
      <c r="CX255">
        <v>0</v>
      </c>
      <c r="CY255">
        <v>0</v>
      </c>
      <c r="CZ255">
        <v>0</v>
      </c>
      <c r="DA255">
        <v>0</v>
      </c>
      <c r="DB255">
        <v>0</v>
      </c>
      <c r="DC255">
        <v>0</v>
      </c>
      <c r="DD255">
        <v>0</v>
      </c>
      <c r="DE255">
        <v>0</v>
      </c>
      <c r="DF255">
        <v>0</v>
      </c>
      <c r="DG255">
        <v>0</v>
      </c>
      <c r="DH255">
        <v>0</v>
      </c>
      <c r="DI255">
        <v>0</v>
      </c>
      <c r="DJ255">
        <v>0</v>
      </c>
      <c r="DK255">
        <v>0</v>
      </c>
      <c r="DL255">
        <v>0</v>
      </c>
      <c r="DM255">
        <v>0</v>
      </c>
      <c r="DN255">
        <v>0</v>
      </c>
      <c r="DO255">
        <v>0</v>
      </c>
      <c r="DP255">
        <v>0</v>
      </c>
      <c r="DQ255">
        <v>0</v>
      </c>
      <c r="DR255">
        <v>0</v>
      </c>
      <c r="DS255">
        <v>0</v>
      </c>
      <c r="DT255">
        <v>0</v>
      </c>
      <c r="DU255">
        <v>0</v>
      </c>
      <c r="DV255">
        <v>0</v>
      </c>
      <c r="DW255">
        <v>0</v>
      </c>
      <c r="DX255">
        <v>0</v>
      </c>
      <c r="DY255">
        <v>0</v>
      </c>
      <c r="DZ255">
        <v>0</v>
      </c>
      <c r="EA255">
        <v>0</v>
      </c>
      <c r="EB255">
        <v>0</v>
      </c>
      <c r="EC255">
        <v>0</v>
      </c>
      <c r="ED255">
        <v>0</v>
      </c>
      <c r="EE255">
        <v>0</v>
      </c>
      <c r="EF255">
        <v>0</v>
      </c>
      <c r="EG255">
        <v>0</v>
      </c>
      <c r="EH255">
        <v>0</v>
      </c>
      <c r="EI255">
        <v>0</v>
      </c>
      <c r="EJ255">
        <v>0</v>
      </c>
      <c r="EK255">
        <v>0</v>
      </c>
      <c r="EL255">
        <v>0</v>
      </c>
      <c r="EM255">
        <v>0</v>
      </c>
      <c r="EN255">
        <v>0</v>
      </c>
      <c r="EO255">
        <v>0</v>
      </c>
      <c r="EP255">
        <v>0</v>
      </c>
      <c r="EQ255">
        <v>0</v>
      </c>
      <c r="ER255">
        <v>0</v>
      </c>
      <c r="ES255">
        <v>0</v>
      </c>
      <c r="ET255">
        <v>0</v>
      </c>
      <c r="EU255">
        <v>0</v>
      </c>
      <c r="EV255">
        <v>0</v>
      </c>
      <c r="EW255">
        <v>0</v>
      </c>
      <c r="EX255">
        <v>0</v>
      </c>
      <c r="EY255">
        <v>0</v>
      </c>
      <c r="EZ255">
        <v>0</v>
      </c>
      <c r="FA255">
        <v>0</v>
      </c>
      <c r="FB255">
        <v>0</v>
      </c>
      <c r="FC255">
        <v>0</v>
      </c>
      <c r="FD255">
        <v>0</v>
      </c>
      <c r="FE255">
        <v>0</v>
      </c>
      <c r="FF255">
        <v>0</v>
      </c>
      <c r="FG255">
        <v>0</v>
      </c>
      <c r="FH255">
        <v>0</v>
      </c>
      <c r="FI255">
        <v>0</v>
      </c>
      <c r="FJ255">
        <v>0</v>
      </c>
      <c r="FK255">
        <v>0</v>
      </c>
      <c r="FL255">
        <v>0</v>
      </c>
      <c r="FM255">
        <v>0</v>
      </c>
      <c r="FN255">
        <v>0</v>
      </c>
      <c r="FO255">
        <v>0</v>
      </c>
      <c r="FP255">
        <v>0</v>
      </c>
      <c r="FQ255">
        <v>0</v>
      </c>
      <c r="FR255">
        <v>0</v>
      </c>
      <c r="FT255" s="44"/>
    </row>
    <row r="256" spans="1:176" x14ac:dyDescent="0.2">
      <c r="A256" t="s">
        <v>194</v>
      </c>
      <c r="B256" t="s">
        <v>203</v>
      </c>
      <c r="C256" s="70">
        <v>41851</v>
      </c>
      <c r="D256">
        <v>0</v>
      </c>
      <c r="E256" s="70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0</v>
      </c>
      <c r="P256">
        <v>0</v>
      </c>
      <c r="Q256">
        <v>0</v>
      </c>
      <c r="R256">
        <v>0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0</v>
      </c>
      <c r="AX256">
        <v>0</v>
      </c>
      <c r="AY256">
        <v>0</v>
      </c>
      <c r="AZ256">
        <v>0</v>
      </c>
      <c r="BA256">
        <v>0</v>
      </c>
      <c r="BB256">
        <v>0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0</v>
      </c>
      <c r="BX256">
        <v>0</v>
      </c>
      <c r="BY256">
        <v>0</v>
      </c>
      <c r="BZ256">
        <v>0</v>
      </c>
      <c r="CA256">
        <v>0</v>
      </c>
      <c r="CB256">
        <v>0</v>
      </c>
      <c r="CC256">
        <v>0</v>
      </c>
      <c r="CD256">
        <v>0</v>
      </c>
      <c r="CE256">
        <v>0</v>
      </c>
      <c r="CF256">
        <v>0</v>
      </c>
      <c r="CG256">
        <v>0</v>
      </c>
      <c r="CH256">
        <v>0</v>
      </c>
      <c r="CI256">
        <v>0</v>
      </c>
      <c r="CJ256">
        <v>0</v>
      </c>
      <c r="CK256">
        <v>0</v>
      </c>
      <c r="CL256">
        <v>0</v>
      </c>
      <c r="CM256">
        <v>0</v>
      </c>
      <c r="CN256">
        <v>0</v>
      </c>
      <c r="CO256">
        <v>0</v>
      </c>
      <c r="CP256">
        <v>0</v>
      </c>
      <c r="CQ256">
        <v>0</v>
      </c>
      <c r="CR256">
        <v>0</v>
      </c>
      <c r="CS256">
        <v>0</v>
      </c>
      <c r="CT256">
        <v>0</v>
      </c>
      <c r="CU256">
        <v>0</v>
      </c>
      <c r="CV256">
        <v>0</v>
      </c>
      <c r="CW256">
        <v>0</v>
      </c>
      <c r="CX256">
        <v>0</v>
      </c>
      <c r="CY256">
        <v>0</v>
      </c>
      <c r="CZ256">
        <v>0</v>
      </c>
      <c r="DA256">
        <v>0</v>
      </c>
      <c r="DB256">
        <v>0</v>
      </c>
      <c r="DC256">
        <v>0</v>
      </c>
      <c r="DD256">
        <v>0</v>
      </c>
      <c r="DE256">
        <v>0</v>
      </c>
      <c r="DF256">
        <v>0</v>
      </c>
      <c r="DG256">
        <v>0</v>
      </c>
      <c r="DH256">
        <v>0</v>
      </c>
      <c r="DI256">
        <v>0</v>
      </c>
      <c r="DJ256">
        <v>0</v>
      </c>
      <c r="DK256">
        <v>0</v>
      </c>
      <c r="DL256">
        <v>0</v>
      </c>
      <c r="DM256">
        <v>0</v>
      </c>
      <c r="DN256">
        <v>0</v>
      </c>
      <c r="DO256">
        <v>0</v>
      </c>
      <c r="DP256">
        <v>0</v>
      </c>
      <c r="DQ256">
        <v>0</v>
      </c>
      <c r="DR256">
        <v>0</v>
      </c>
      <c r="DS256">
        <v>0</v>
      </c>
      <c r="DT256">
        <v>0</v>
      </c>
      <c r="DU256">
        <v>0</v>
      </c>
      <c r="DV256">
        <v>0</v>
      </c>
      <c r="DW256">
        <v>0</v>
      </c>
      <c r="DX256">
        <v>0</v>
      </c>
      <c r="DY256">
        <v>0</v>
      </c>
      <c r="DZ256">
        <v>0</v>
      </c>
      <c r="EA256">
        <v>0</v>
      </c>
      <c r="EB256">
        <v>0</v>
      </c>
      <c r="EC256">
        <v>0</v>
      </c>
      <c r="ED256">
        <v>0</v>
      </c>
      <c r="EE256">
        <v>0</v>
      </c>
      <c r="EF256">
        <v>0</v>
      </c>
      <c r="EG256">
        <v>0</v>
      </c>
      <c r="EH256">
        <v>0</v>
      </c>
      <c r="EI256">
        <v>0</v>
      </c>
      <c r="EJ256">
        <v>0</v>
      </c>
      <c r="EK256">
        <v>0</v>
      </c>
      <c r="EL256">
        <v>0</v>
      </c>
      <c r="EM256">
        <v>0</v>
      </c>
      <c r="EN256">
        <v>0</v>
      </c>
      <c r="EO256">
        <v>0</v>
      </c>
      <c r="EP256">
        <v>0</v>
      </c>
      <c r="EQ256">
        <v>0</v>
      </c>
      <c r="ER256">
        <v>0</v>
      </c>
      <c r="ES256">
        <v>0</v>
      </c>
      <c r="ET256">
        <v>0</v>
      </c>
      <c r="EU256">
        <v>0</v>
      </c>
      <c r="EV256">
        <v>0</v>
      </c>
      <c r="EW256">
        <v>0</v>
      </c>
      <c r="EX256">
        <v>0</v>
      </c>
      <c r="EY256">
        <v>0</v>
      </c>
      <c r="EZ256">
        <v>0</v>
      </c>
      <c r="FA256">
        <v>0</v>
      </c>
      <c r="FB256">
        <v>0</v>
      </c>
      <c r="FC256">
        <v>0</v>
      </c>
      <c r="FD256">
        <v>0</v>
      </c>
      <c r="FE256">
        <v>0</v>
      </c>
      <c r="FF256">
        <v>0</v>
      </c>
      <c r="FG256">
        <v>0</v>
      </c>
      <c r="FH256">
        <v>0</v>
      </c>
      <c r="FI256">
        <v>0</v>
      </c>
      <c r="FJ256">
        <v>0</v>
      </c>
      <c r="FK256">
        <v>0</v>
      </c>
      <c r="FL256">
        <v>0</v>
      </c>
      <c r="FM256">
        <v>0</v>
      </c>
      <c r="FN256">
        <v>0</v>
      </c>
      <c r="FO256">
        <v>0</v>
      </c>
      <c r="FP256">
        <v>0</v>
      </c>
      <c r="FQ256">
        <v>0</v>
      </c>
      <c r="FR256">
        <v>0</v>
      </c>
      <c r="FT256" s="44"/>
    </row>
    <row r="257" spans="1:176" x14ac:dyDescent="0.2">
      <c r="A257" t="s">
        <v>194</v>
      </c>
      <c r="B257" t="s">
        <v>203</v>
      </c>
      <c r="C257" s="70">
        <v>41852</v>
      </c>
      <c r="D257">
        <v>0</v>
      </c>
      <c r="E257" s="70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0</v>
      </c>
      <c r="O257">
        <v>0</v>
      </c>
      <c r="P257">
        <v>0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0</v>
      </c>
      <c r="AX257">
        <v>0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0</v>
      </c>
      <c r="BS257">
        <v>0</v>
      </c>
      <c r="BT257">
        <v>0</v>
      </c>
      <c r="BU257">
        <v>0</v>
      </c>
      <c r="BV257">
        <v>0</v>
      </c>
      <c r="BW257">
        <v>0</v>
      </c>
      <c r="BX257">
        <v>0</v>
      </c>
      <c r="BY257">
        <v>0</v>
      </c>
      <c r="BZ257">
        <v>0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0</v>
      </c>
      <c r="CG257">
        <v>0</v>
      </c>
      <c r="CH257">
        <v>0</v>
      </c>
      <c r="CI257">
        <v>0</v>
      </c>
      <c r="CJ257">
        <v>0</v>
      </c>
      <c r="CK257">
        <v>0</v>
      </c>
      <c r="CL257">
        <v>0</v>
      </c>
      <c r="CM257">
        <v>0</v>
      </c>
      <c r="CN257">
        <v>0</v>
      </c>
      <c r="CO257">
        <v>0</v>
      </c>
      <c r="CP257">
        <v>0</v>
      </c>
      <c r="CQ257">
        <v>0</v>
      </c>
      <c r="CR257">
        <v>0</v>
      </c>
      <c r="CS257">
        <v>0</v>
      </c>
      <c r="CT257">
        <v>0</v>
      </c>
      <c r="CU257">
        <v>0</v>
      </c>
      <c r="CV257">
        <v>0</v>
      </c>
      <c r="CW257">
        <v>0</v>
      </c>
      <c r="CX257">
        <v>0</v>
      </c>
      <c r="CY257">
        <v>0</v>
      </c>
      <c r="CZ257">
        <v>0</v>
      </c>
      <c r="DA257">
        <v>0</v>
      </c>
      <c r="DB257">
        <v>0</v>
      </c>
      <c r="DC257">
        <v>0</v>
      </c>
      <c r="DD257">
        <v>0</v>
      </c>
      <c r="DE257">
        <v>0</v>
      </c>
      <c r="DF257">
        <v>0</v>
      </c>
      <c r="DG257">
        <v>0</v>
      </c>
      <c r="DH257">
        <v>0</v>
      </c>
      <c r="DI257">
        <v>0</v>
      </c>
      <c r="DJ257">
        <v>0</v>
      </c>
      <c r="DK257">
        <v>0</v>
      </c>
      <c r="DL257">
        <v>0</v>
      </c>
      <c r="DM257">
        <v>0</v>
      </c>
      <c r="DN257">
        <v>0</v>
      </c>
      <c r="DO257">
        <v>0</v>
      </c>
      <c r="DP257">
        <v>0</v>
      </c>
      <c r="DQ257">
        <v>0</v>
      </c>
      <c r="DR257">
        <v>0</v>
      </c>
      <c r="DS257">
        <v>0</v>
      </c>
      <c r="DT257">
        <v>0</v>
      </c>
      <c r="DU257">
        <v>0</v>
      </c>
      <c r="DV257">
        <v>0</v>
      </c>
      <c r="DW257">
        <v>0</v>
      </c>
      <c r="DX257">
        <v>0</v>
      </c>
      <c r="DY257">
        <v>0</v>
      </c>
      <c r="DZ257">
        <v>0</v>
      </c>
      <c r="EA257">
        <v>0</v>
      </c>
      <c r="EB257">
        <v>0</v>
      </c>
      <c r="EC257">
        <v>0</v>
      </c>
      <c r="ED257">
        <v>0</v>
      </c>
      <c r="EE257">
        <v>0</v>
      </c>
      <c r="EF257">
        <v>0</v>
      </c>
      <c r="EG257">
        <v>0</v>
      </c>
      <c r="EH257">
        <v>0</v>
      </c>
      <c r="EI257">
        <v>0</v>
      </c>
      <c r="EJ257">
        <v>0</v>
      </c>
      <c r="EK257">
        <v>0</v>
      </c>
      <c r="EL257">
        <v>0</v>
      </c>
      <c r="EM257">
        <v>0</v>
      </c>
      <c r="EN257">
        <v>0</v>
      </c>
      <c r="EO257">
        <v>0</v>
      </c>
      <c r="EP257">
        <v>0</v>
      </c>
      <c r="EQ257">
        <v>0</v>
      </c>
      <c r="ER257">
        <v>0</v>
      </c>
      <c r="ES257">
        <v>0</v>
      </c>
      <c r="ET257">
        <v>0</v>
      </c>
      <c r="EU257">
        <v>0</v>
      </c>
      <c r="EV257">
        <v>0</v>
      </c>
      <c r="EW257">
        <v>0</v>
      </c>
      <c r="EX257">
        <v>0</v>
      </c>
      <c r="EY257">
        <v>0</v>
      </c>
      <c r="EZ257">
        <v>0</v>
      </c>
      <c r="FA257">
        <v>0</v>
      </c>
      <c r="FB257">
        <v>0</v>
      </c>
      <c r="FC257">
        <v>0</v>
      </c>
      <c r="FD257">
        <v>0</v>
      </c>
      <c r="FE257">
        <v>0</v>
      </c>
      <c r="FF257">
        <v>0</v>
      </c>
      <c r="FG257">
        <v>0</v>
      </c>
      <c r="FH257">
        <v>0</v>
      </c>
      <c r="FI257">
        <v>0</v>
      </c>
      <c r="FJ257">
        <v>0</v>
      </c>
      <c r="FK257">
        <v>0</v>
      </c>
      <c r="FL257">
        <v>0</v>
      </c>
      <c r="FM257">
        <v>0</v>
      </c>
      <c r="FN257">
        <v>0</v>
      </c>
      <c r="FO257">
        <v>0</v>
      </c>
      <c r="FP257">
        <v>0</v>
      </c>
      <c r="FQ257">
        <v>0</v>
      </c>
      <c r="FR257">
        <v>0</v>
      </c>
      <c r="FT257" s="44"/>
    </row>
    <row r="258" spans="1:176" x14ac:dyDescent="0.2">
      <c r="A258" t="s">
        <v>194</v>
      </c>
      <c r="B258" t="s">
        <v>203</v>
      </c>
      <c r="C258" s="70">
        <v>41894</v>
      </c>
      <c r="D258">
        <v>0</v>
      </c>
      <c r="E258" s="70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0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0</v>
      </c>
      <c r="AX258">
        <v>0</v>
      </c>
      <c r="AY258">
        <v>0</v>
      </c>
      <c r="AZ258">
        <v>0</v>
      </c>
      <c r="BA258">
        <v>0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0</v>
      </c>
      <c r="BY258">
        <v>0</v>
      </c>
      <c r="BZ258">
        <v>0</v>
      </c>
      <c r="CA258">
        <v>0</v>
      </c>
      <c r="CB258">
        <v>0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0</v>
      </c>
      <c r="CI258">
        <v>0</v>
      </c>
      <c r="CJ258">
        <v>0</v>
      </c>
      <c r="CK258">
        <v>0</v>
      </c>
      <c r="CL258">
        <v>0</v>
      </c>
      <c r="CM258">
        <v>0</v>
      </c>
      <c r="CN258">
        <v>0</v>
      </c>
      <c r="CO258">
        <v>0</v>
      </c>
      <c r="CP258">
        <v>0</v>
      </c>
      <c r="CQ258">
        <v>0</v>
      </c>
      <c r="CR258">
        <v>0</v>
      </c>
      <c r="CS258">
        <v>0</v>
      </c>
      <c r="CT258">
        <v>0</v>
      </c>
      <c r="CU258">
        <v>0</v>
      </c>
      <c r="CV258">
        <v>0</v>
      </c>
      <c r="CW258">
        <v>0</v>
      </c>
      <c r="CX258">
        <v>0</v>
      </c>
      <c r="CY258">
        <v>0</v>
      </c>
      <c r="CZ258">
        <v>0</v>
      </c>
      <c r="DA258">
        <v>0</v>
      </c>
      <c r="DB258">
        <v>0</v>
      </c>
      <c r="DC258">
        <v>0</v>
      </c>
      <c r="DD258">
        <v>0</v>
      </c>
      <c r="DE258">
        <v>0</v>
      </c>
      <c r="DF258">
        <v>0</v>
      </c>
      <c r="DG258">
        <v>0</v>
      </c>
      <c r="DH258">
        <v>0</v>
      </c>
      <c r="DI258">
        <v>0</v>
      </c>
      <c r="DJ258">
        <v>0</v>
      </c>
      <c r="DK258">
        <v>0</v>
      </c>
      <c r="DL258">
        <v>0</v>
      </c>
      <c r="DM258">
        <v>0</v>
      </c>
      <c r="DN258">
        <v>0</v>
      </c>
      <c r="DO258">
        <v>0</v>
      </c>
      <c r="DP258">
        <v>0</v>
      </c>
      <c r="DQ258">
        <v>0</v>
      </c>
      <c r="DR258">
        <v>0</v>
      </c>
      <c r="DS258">
        <v>0</v>
      </c>
      <c r="DT258">
        <v>0</v>
      </c>
      <c r="DU258">
        <v>0</v>
      </c>
      <c r="DV258">
        <v>0</v>
      </c>
      <c r="DW258">
        <v>0</v>
      </c>
      <c r="DX258">
        <v>0</v>
      </c>
      <c r="DY258">
        <v>0</v>
      </c>
      <c r="DZ258">
        <v>0</v>
      </c>
      <c r="EA258">
        <v>0</v>
      </c>
      <c r="EB258">
        <v>0</v>
      </c>
      <c r="EC258">
        <v>0</v>
      </c>
      <c r="ED258">
        <v>0</v>
      </c>
      <c r="EE258">
        <v>0</v>
      </c>
      <c r="EF258">
        <v>0</v>
      </c>
      <c r="EG258">
        <v>0</v>
      </c>
      <c r="EH258">
        <v>0</v>
      </c>
      <c r="EI258">
        <v>0</v>
      </c>
      <c r="EJ258">
        <v>0</v>
      </c>
      <c r="EK258">
        <v>0</v>
      </c>
      <c r="EL258">
        <v>0</v>
      </c>
      <c r="EM258">
        <v>0</v>
      </c>
      <c r="EN258">
        <v>0</v>
      </c>
      <c r="EO258">
        <v>0</v>
      </c>
      <c r="EP258">
        <v>0</v>
      </c>
      <c r="EQ258">
        <v>0</v>
      </c>
      <c r="ER258">
        <v>0</v>
      </c>
      <c r="ES258">
        <v>0</v>
      </c>
      <c r="ET258">
        <v>0</v>
      </c>
      <c r="EU258">
        <v>0</v>
      </c>
      <c r="EV258">
        <v>0</v>
      </c>
      <c r="EW258">
        <v>0</v>
      </c>
      <c r="EX258">
        <v>0</v>
      </c>
      <c r="EY258">
        <v>0</v>
      </c>
      <c r="EZ258">
        <v>0</v>
      </c>
      <c r="FA258">
        <v>0</v>
      </c>
      <c r="FB258">
        <v>0</v>
      </c>
      <c r="FC258">
        <v>0</v>
      </c>
      <c r="FD258">
        <v>0</v>
      </c>
      <c r="FE258">
        <v>0</v>
      </c>
      <c r="FF258">
        <v>0</v>
      </c>
      <c r="FG258">
        <v>0</v>
      </c>
      <c r="FH258">
        <v>0</v>
      </c>
      <c r="FI258">
        <v>0</v>
      </c>
      <c r="FJ258">
        <v>0</v>
      </c>
      <c r="FK258">
        <v>0</v>
      </c>
      <c r="FL258">
        <v>0</v>
      </c>
      <c r="FM258">
        <v>0</v>
      </c>
      <c r="FN258">
        <v>0</v>
      </c>
      <c r="FO258">
        <v>0</v>
      </c>
      <c r="FP258">
        <v>0</v>
      </c>
      <c r="FQ258">
        <v>0</v>
      </c>
      <c r="FR258">
        <v>0</v>
      </c>
      <c r="FT258" s="44"/>
    </row>
    <row r="259" spans="1:176" x14ac:dyDescent="0.2">
      <c r="A259" t="s">
        <v>194</v>
      </c>
      <c r="B259" t="s">
        <v>203</v>
      </c>
      <c r="C259" s="70">
        <v>41897</v>
      </c>
      <c r="D259">
        <v>0</v>
      </c>
      <c r="E259" s="70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0</v>
      </c>
      <c r="O259">
        <v>0</v>
      </c>
      <c r="P259">
        <v>0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0</v>
      </c>
      <c r="AJ259">
        <v>0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0</v>
      </c>
      <c r="AX259">
        <v>0</v>
      </c>
      <c r="AY259">
        <v>0</v>
      </c>
      <c r="AZ259">
        <v>0</v>
      </c>
      <c r="BA259">
        <v>0</v>
      </c>
      <c r="BB259">
        <v>0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0</v>
      </c>
      <c r="BX259">
        <v>0</v>
      </c>
      <c r="BY259">
        <v>0</v>
      </c>
      <c r="BZ259">
        <v>0</v>
      </c>
      <c r="CA259">
        <v>0</v>
      </c>
      <c r="CB259">
        <v>0</v>
      </c>
      <c r="CC259">
        <v>0</v>
      </c>
      <c r="CD259">
        <v>0</v>
      </c>
      <c r="CE259">
        <v>0</v>
      </c>
      <c r="CF259">
        <v>0</v>
      </c>
      <c r="CG259">
        <v>0</v>
      </c>
      <c r="CH259">
        <v>0</v>
      </c>
      <c r="CI259">
        <v>0</v>
      </c>
      <c r="CJ259">
        <v>0</v>
      </c>
      <c r="CK259">
        <v>0</v>
      </c>
      <c r="CL259">
        <v>0</v>
      </c>
      <c r="CM259">
        <v>0</v>
      </c>
      <c r="CN259">
        <v>0</v>
      </c>
      <c r="CO259">
        <v>0</v>
      </c>
      <c r="CP259">
        <v>0</v>
      </c>
      <c r="CQ259">
        <v>0</v>
      </c>
      <c r="CR259">
        <v>0</v>
      </c>
      <c r="CS259">
        <v>0</v>
      </c>
      <c r="CT259">
        <v>0</v>
      </c>
      <c r="CU259">
        <v>0</v>
      </c>
      <c r="CV259">
        <v>0</v>
      </c>
      <c r="CW259">
        <v>0</v>
      </c>
      <c r="CX259">
        <v>0</v>
      </c>
      <c r="CY259">
        <v>0</v>
      </c>
      <c r="CZ259">
        <v>0</v>
      </c>
      <c r="DA259">
        <v>0</v>
      </c>
      <c r="DB259">
        <v>0</v>
      </c>
      <c r="DC259">
        <v>0</v>
      </c>
      <c r="DD259">
        <v>0</v>
      </c>
      <c r="DE259">
        <v>0</v>
      </c>
      <c r="DF259">
        <v>0</v>
      </c>
      <c r="DG259">
        <v>0</v>
      </c>
      <c r="DH259">
        <v>0</v>
      </c>
      <c r="DI259">
        <v>0</v>
      </c>
      <c r="DJ259">
        <v>0</v>
      </c>
      <c r="DK259">
        <v>0</v>
      </c>
      <c r="DL259">
        <v>0</v>
      </c>
      <c r="DM259">
        <v>0</v>
      </c>
      <c r="DN259">
        <v>0</v>
      </c>
      <c r="DO259">
        <v>0</v>
      </c>
      <c r="DP259">
        <v>0</v>
      </c>
      <c r="DQ259">
        <v>0</v>
      </c>
      <c r="DR259">
        <v>0</v>
      </c>
      <c r="DS259">
        <v>0</v>
      </c>
      <c r="DT259">
        <v>0</v>
      </c>
      <c r="DU259">
        <v>0</v>
      </c>
      <c r="DV259">
        <v>0</v>
      </c>
      <c r="DW259">
        <v>0</v>
      </c>
      <c r="DX259">
        <v>0</v>
      </c>
      <c r="DY259">
        <v>0</v>
      </c>
      <c r="DZ259">
        <v>0</v>
      </c>
      <c r="EA259">
        <v>0</v>
      </c>
      <c r="EB259">
        <v>0</v>
      </c>
      <c r="EC259">
        <v>0</v>
      </c>
      <c r="ED259">
        <v>0</v>
      </c>
      <c r="EE259">
        <v>0</v>
      </c>
      <c r="EF259">
        <v>0</v>
      </c>
      <c r="EG259">
        <v>0</v>
      </c>
      <c r="EH259">
        <v>0</v>
      </c>
      <c r="EI259">
        <v>0</v>
      </c>
      <c r="EJ259">
        <v>0</v>
      </c>
      <c r="EK259">
        <v>0</v>
      </c>
      <c r="EL259">
        <v>0</v>
      </c>
      <c r="EM259">
        <v>0</v>
      </c>
      <c r="EN259">
        <v>0</v>
      </c>
      <c r="EO259">
        <v>0</v>
      </c>
      <c r="EP259">
        <v>0</v>
      </c>
      <c r="EQ259">
        <v>0</v>
      </c>
      <c r="ER259">
        <v>0</v>
      </c>
      <c r="ES259">
        <v>0</v>
      </c>
      <c r="ET259">
        <v>0</v>
      </c>
      <c r="EU259">
        <v>0</v>
      </c>
      <c r="EV259">
        <v>0</v>
      </c>
      <c r="EW259">
        <v>0</v>
      </c>
      <c r="EX259">
        <v>0</v>
      </c>
      <c r="EY259">
        <v>0</v>
      </c>
      <c r="EZ259">
        <v>0</v>
      </c>
      <c r="FA259">
        <v>0</v>
      </c>
      <c r="FB259">
        <v>0</v>
      </c>
      <c r="FC259">
        <v>0</v>
      </c>
      <c r="FD259">
        <v>0</v>
      </c>
      <c r="FE259">
        <v>0</v>
      </c>
      <c r="FF259">
        <v>0</v>
      </c>
      <c r="FG259">
        <v>0</v>
      </c>
      <c r="FH259">
        <v>0</v>
      </c>
      <c r="FI259">
        <v>0</v>
      </c>
      <c r="FJ259">
        <v>0</v>
      </c>
      <c r="FK259">
        <v>0</v>
      </c>
      <c r="FL259">
        <v>0</v>
      </c>
      <c r="FM259">
        <v>0</v>
      </c>
      <c r="FN259">
        <v>0</v>
      </c>
      <c r="FO259">
        <v>0</v>
      </c>
      <c r="FP259">
        <v>0</v>
      </c>
      <c r="FQ259">
        <v>0</v>
      </c>
      <c r="FR259">
        <v>0</v>
      </c>
      <c r="FT259" s="44"/>
    </row>
    <row r="260" spans="1:176" x14ac:dyDescent="0.2">
      <c r="A260" t="s">
        <v>194</v>
      </c>
      <c r="B260" t="s">
        <v>203</v>
      </c>
      <c r="C260" s="70">
        <v>41898</v>
      </c>
      <c r="D260">
        <v>0</v>
      </c>
      <c r="E260" s="7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0</v>
      </c>
      <c r="AF260">
        <v>0</v>
      </c>
      <c r="AG260">
        <v>0</v>
      </c>
      <c r="AH260">
        <v>0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  <c r="AS260">
        <v>0</v>
      </c>
      <c r="AT260">
        <v>0</v>
      </c>
      <c r="AU260">
        <v>0</v>
      </c>
      <c r="AV260">
        <v>0</v>
      </c>
      <c r="AW260">
        <v>0</v>
      </c>
      <c r="AX260">
        <v>0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0</v>
      </c>
      <c r="BL260">
        <v>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0</v>
      </c>
      <c r="BS260">
        <v>0</v>
      </c>
      <c r="BT260">
        <v>0</v>
      </c>
      <c r="BU260">
        <v>0</v>
      </c>
      <c r="BV260">
        <v>0</v>
      </c>
      <c r="BW260">
        <v>0</v>
      </c>
      <c r="BX260">
        <v>0</v>
      </c>
      <c r="BY260">
        <v>0</v>
      </c>
      <c r="BZ260">
        <v>0</v>
      </c>
      <c r="CA260">
        <v>0</v>
      </c>
      <c r="CB260">
        <v>0</v>
      </c>
      <c r="CC260">
        <v>0</v>
      </c>
      <c r="CD260">
        <v>0</v>
      </c>
      <c r="CE260">
        <v>0</v>
      </c>
      <c r="CF260">
        <v>0</v>
      </c>
      <c r="CG260">
        <v>0</v>
      </c>
      <c r="CH260">
        <v>0</v>
      </c>
      <c r="CI260">
        <v>0</v>
      </c>
      <c r="CJ260">
        <v>0</v>
      </c>
      <c r="CK260">
        <v>0</v>
      </c>
      <c r="CL260">
        <v>0</v>
      </c>
      <c r="CM260">
        <v>0</v>
      </c>
      <c r="CN260">
        <v>0</v>
      </c>
      <c r="CO260">
        <v>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0</v>
      </c>
      <c r="CV260">
        <v>0</v>
      </c>
      <c r="CW260">
        <v>0</v>
      </c>
      <c r="CX260">
        <v>0</v>
      </c>
      <c r="CY260">
        <v>0</v>
      </c>
      <c r="CZ260">
        <v>0</v>
      </c>
      <c r="DA260">
        <v>0</v>
      </c>
      <c r="DB260">
        <v>0</v>
      </c>
      <c r="DC260">
        <v>0</v>
      </c>
      <c r="DD260">
        <v>0</v>
      </c>
      <c r="DE260">
        <v>0</v>
      </c>
      <c r="DF260">
        <v>0</v>
      </c>
      <c r="DG260">
        <v>0</v>
      </c>
      <c r="DH260">
        <v>0</v>
      </c>
      <c r="DI260">
        <v>0</v>
      </c>
      <c r="DJ260">
        <v>0</v>
      </c>
      <c r="DK260">
        <v>0</v>
      </c>
      <c r="DL260">
        <v>0</v>
      </c>
      <c r="DM260">
        <v>0</v>
      </c>
      <c r="DN260">
        <v>0</v>
      </c>
      <c r="DO260">
        <v>0</v>
      </c>
      <c r="DP260">
        <v>0</v>
      </c>
      <c r="DQ260">
        <v>0</v>
      </c>
      <c r="DR260">
        <v>0</v>
      </c>
      <c r="DS260">
        <v>0</v>
      </c>
      <c r="DT260">
        <v>0</v>
      </c>
      <c r="DU260">
        <v>0</v>
      </c>
      <c r="DV260">
        <v>0</v>
      </c>
      <c r="DW260">
        <v>0</v>
      </c>
      <c r="DX260">
        <v>0</v>
      </c>
      <c r="DY260">
        <v>0</v>
      </c>
      <c r="DZ260">
        <v>0</v>
      </c>
      <c r="EA260">
        <v>0</v>
      </c>
      <c r="EB260">
        <v>0</v>
      </c>
      <c r="EC260">
        <v>0</v>
      </c>
      <c r="ED260">
        <v>0</v>
      </c>
      <c r="EE260">
        <v>0</v>
      </c>
      <c r="EF260">
        <v>0</v>
      </c>
      <c r="EG260">
        <v>0</v>
      </c>
      <c r="EH260">
        <v>0</v>
      </c>
      <c r="EI260">
        <v>0</v>
      </c>
      <c r="EJ260">
        <v>0</v>
      </c>
      <c r="EK260">
        <v>0</v>
      </c>
      <c r="EL260">
        <v>0</v>
      </c>
      <c r="EM260">
        <v>0</v>
      </c>
      <c r="EN260">
        <v>0</v>
      </c>
      <c r="EO260">
        <v>0</v>
      </c>
      <c r="EP260">
        <v>0</v>
      </c>
      <c r="EQ260">
        <v>0</v>
      </c>
      <c r="ER260">
        <v>0</v>
      </c>
      <c r="ES260">
        <v>0</v>
      </c>
      <c r="ET260">
        <v>0</v>
      </c>
      <c r="EU260">
        <v>0</v>
      </c>
      <c r="EV260">
        <v>0</v>
      </c>
      <c r="EW260">
        <v>0</v>
      </c>
      <c r="EX260">
        <v>0</v>
      </c>
      <c r="EY260">
        <v>0</v>
      </c>
      <c r="EZ260">
        <v>0</v>
      </c>
      <c r="FA260">
        <v>0</v>
      </c>
      <c r="FB260">
        <v>0</v>
      </c>
      <c r="FC260">
        <v>0</v>
      </c>
      <c r="FD260">
        <v>0</v>
      </c>
      <c r="FE260">
        <v>0</v>
      </c>
      <c r="FF260">
        <v>0</v>
      </c>
      <c r="FG260">
        <v>0</v>
      </c>
      <c r="FH260">
        <v>0</v>
      </c>
      <c r="FI260">
        <v>0</v>
      </c>
      <c r="FJ260">
        <v>0</v>
      </c>
      <c r="FK260">
        <v>0</v>
      </c>
      <c r="FL260">
        <v>0</v>
      </c>
      <c r="FM260">
        <v>0</v>
      </c>
      <c r="FN260">
        <v>0</v>
      </c>
      <c r="FO260">
        <v>0</v>
      </c>
      <c r="FP260">
        <v>0</v>
      </c>
      <c r="FQ260">
        <v>0</v>
      </c>
      <c r="FR260">
        <v>0</v>
      </c>
      <c r="FT260" s="44"/>
    </row>
    <row r="261" spans="1:176" x14ac:dyDescent="0.2">
      <c r="A261" t="s">
        <v>194</v>
      </c>
      <c r="B261" t="s">
        <v>203</v>
      </c>
      <c r="C261" s="70" t="s">
        <v>2</v>
      </c>
      <c r="D261">
        <v>0</v>
      </c>
      <c r="E261" s="70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0</v>
      </c>
      <c r="O261">
        <v>0</v>
      </c>
      <c r="P261">
        <v>0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0</v>
      </c>
      <c r="AG261">
        <v>0</v>
      </c>
      <c r="AH261">
        <v>0</v>
      </c>
      <c r="AI261">
        <v>0</v>
      </c>
      <c r="AJ261">
        <v>0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  <c r="AS261">
        <v>0</v>
      </c>
      <c r="AT261">
        <v>0</v>
      </c>
      <c r="AU261">
        <v>0</v>
      </c>
      <c r="AV261">
        <v>0</v>
      </c>
      <c r="AW261">
        <v>0</v>
      </c>
      <c r="AX261">
        <v>0</v>
      </c>
      <c r="AY261">
        <v>0</v>
      </c>
      <c r="AZ261">
        <v>0</v>
      </c>
      <c r="BA261">
        <v>0</v>
      </c>
      <c r="BB261">
        <v>0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0</v>
      </c>
      <c r="BX261">
        <v>0</v>
      </c>
      <c r="BY261">
        <v>0</v>
      </c>
      <c r="BZ261">
        <v>0</v>
      </c>
      <c r="CA261">
        <v>0</v>
      </c>
      <c r="CB261">
        <v>0</v>
      </c>
      <c r="CC261">
        <v>0</v>
      </c>
      <c r="CD261">
        <v>0</v>
      </c>
      <c r="CE261">
        <v>0</v>
      </c>
      <c r="CF261">
        <v>0</v>
      </c>
      <c r="CG261">
        <v>0</v>
      </c>
      <c r="CH261">
        <v>0</v>
      </c>
      <c r="CI261">
        <v>0</v>
      </c>
      <c r="CJ261">
        <v>0</v>
      </c>
      <c r="CK261">
        <v>0</v>
      </c>
      <c r="CL261">
        <v>0</v>
      </c>
      <c r="CM261">
        <v>0</v>
      </c>
      <c r="CN261">
        <v>0</v>
      </c>
      <c r="CO261">
        <v>0</v>
      </c>
      <c r="CP261">
        <v>0</v>
      </c>
      <c r="CQ261">
        <v>0</v>
      </c>
      <c r="CR261">
        <v>0</v>
      </c>
      <c r="CS261">
        <v>0</v>
      </c>
      <c r="CT261">
        <v>0</v>
      </c>
      <c r="CU261">
        <v>0</v>
      </c>
      <c r="CV261">
        <v>0</v>
      </c>
      <c r="CW261">
        <v>0</v>
      </c>
      <c r="CX261">
        <v>0</v>
      </c>
      <c r="CY261">
        <v>0</v>
      </c>
      <c r="CZ261">
        <v>0</v>
      </c>
      <c r="DA261">
        <v>0</v>
      </c>
      <c r="DB261">
        <v>0</v>
      </c>
      <c r="DC261">
        <v>0</v>
      </c>
      <c r="DD261">
        <v>0</v>
      </c>
      <c r="DE261">
        <v>0</v>
      </c>
      <c r="DF261">
        <v>0</v>
      </c>
      <c r="DG261">
        <v>0</v>
      </c>
      <c r="DH261">
        <v>0</v>
      </c>
      <c r="DI261">
        <v>0</v>
      </c>
      <c r="DJ261">
        <v>0</v>
      </c>
      <c r="DK261">
        <v>0</v>
      </c>
      <c r="DL261">
        <v>0</v>
      </c>
      <c r="DM261">
        <v>0</v>
      </c>
      <c r="DN261">
        <v>0</v>
      </c>
      <c r="DO261">
        <v>0</v>
      </c>
      <c r="DP261">
        <v>0</v>
      </c>
      <c r="DQ261">
        <v>0</v>
      </c>
      <c r="DR261">
        <v>0</v>
      </c>
      <c r="DS261">
        <v>0</v>
      </c>
      <c r="DT261">
        <v>0</v>
      </c>
      <c r="DU261">
        <v>0</v>
      </c>
      <c r="DV261">
        <v>0</v>
      </c>
      <c r="DW261">
        <v>0</v>
      </c>
      <c r="DX261">
        <v>0</v>
      </c>
      <c r="DY261">
        <v>0</v>
      </c>
      <c r="DZ261">
        <v>0</v>
      </c>
      <c r="EA261">
        <v>0</v>
      </c>
      <c r="EB261">
        <v>0</v>
      </c>
      <c r="EC261">
        <v>0</v>
      </c>
      <c r="ED261">
        <v>0</v>
      </c>
      <c r="EE261">
        <v>0</v>
      </c>
      <c r="EF261">
        <v>0</v>
      </c>
      <c r="EG261">
        <v>0</v>
      </c>
      <c r="EH261">
        <v>0</v>
      </c>
      <c r="EI261">
        <v>0</v>
      </c>
      <c r="EJ261">
        <v>0</v>
      </c>
      <c r="EK261">
        <v>0</v>
      </c>
      <c r="EL261">
        <v>0</v>
      </c>
      <c r="EM261">
        <v>0</v>
      </c>
      <c r="EN261">
        <v>0</v>
      </c>
      <c r="EO261">
        <v>0</v>
      </c>
      <c r="EP261">
        <v>0</v>
      </c>
      <c r="EQ261">
        <v>0</v>
      </c>
      <c r="ER261">
        <v>0</v>
      </c>
      <c r="ES261">
        <v>0</v>
      </c>
      <c r="ET261">
        <v>0</v>
      </c>
      <c r="EU261">
        <v>0</v>
      </c>
      <c r="EV261">
        <v>0</v>
      </c>
      <c r="EW261">
        <v>0</v>
      </c>
      <c r="EX261">
        <v>0</v>
      </c>
      <c r="EY261">
        <v>0</v>
      </c>
      <c r="EZ261">
        <v>0</v>
      </c>
      <c r="FA261">
        <v>0</v>
      </c>
      <c r="FB261">
        <v>0</v>
      </c>
      <c r="FC261">
        <v>0</v>
      </c>
      <c r="FD261">
        <v>0</v>
      </c>
      <c r="FE261">
        <v>0</v>
      </c>
      <c r="FF261">
        <v>0</v>
      </c>
      <c r="FG261">
        <v>0</v>
      </c>
      <c r="FH261">
        <v>0</v>
      </c>
      <c r="FI261">
        <v>0</v>
      </c>
      <c r="FJ261">
        <v>0</v>
      </c>
      <c r="FK261">
        <v>0</v>
      </c>
      <c r="FL261">
        <v>0</v>
      </c>
      <c r="FM261">
        <v>0</v>
      </c>
      <c r="FN261">
        <v>0</v>
      </c>
      <c r="FO261">
        <v>0</v>
      </c>
      <c r="FP261">
        <v>0</v>
      </c>
      <c r="FQ261">
        <v>0</v>
      </c>
      <c r="FR261">
        <v>0</v>
      </c>
      <c r="FT261" s="44"/>
    </row>
    <row r="262" spans="1:176" x14ac:dyDescent="0.2">
      <c r="A262" t="s">
        <v>195</v>
      </c>
      <c r="B262" t="s">
        <v>202</v>
      </c>
      <c r="C262" s="70">
        <v>41773</v>
      </c>
      <c r="D262">
        <v>0</v>
      </c>
      <c r="E262" s="70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0</v>
      </c>
      <c r="O262">
        <v>0</v>
      </c>
      <c r="P262">
        <v>0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0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  <c r="AS262">
        <v>0</v>
      </c>
      <c r="AT262">
        <v>0</v>
      </c>
      <c r="AU262">
        <v>0</v>
      </c>
      <c r="AV262">
        <v>0</v>
      </c>
      <c r="AW262">
        <v>0</v>
      </c>
      <c r="AX262">
        <v>0</v>
      </c>
      <c r="AY262">
        <v>0</v>
      </c>
      <c r="AZ262">
        <v>0</v>
      </c>
      <c r="BA262">
        <v>0</v>
      </c>
      <c r="BB262">
        <v>0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0</v>
      </c>
      <c r="BQ262">
        <v>0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0</v>
      </c>
      <c r="BX262">
        <v>0</v>
      </c>
      <c r="BY262">
        <v>0</v>
      </c>
      <c r="BZ262">
        <v>0</v>
      </c>
      <c r="CA262">
        <v>0</v>
      </c>
      <c r="CB262">
        <v>0</v>
      </c>
      <c r="CC262">
        <v>0</v>
      </c>
      <c r="CD262">
        <v>0</v>
      </c>
      <c r="CE262">
        <v>0</v>
      </c>
      <c r="CF262">
        <v>0</v>
      </c>
      <c r="CG262">
        <v>0</v>
      </c>
      <c r="CH262">
        <v>0</v>
      </c>
      <c r="CI262">
        <v>0</v>
      </c>
      <c r="CJ262">
        <v>0</v>
      </c>
      <c r="CK262">
        <v>0</v>
      </c>
      <c r="CL262">
        <v>0</v>
      </c>
      <c r="CM262">
        <v>0</v>
      </c>
      <c r="CN262">
        <v>0</v>
      </c>
      <c r="CO262">
        <v>0</v>
      </c>
      <c r="CP262">
        <v>0</v>
      </c>
      <c r="CQ262">
        <v>0</v>
      </c>
      <c r="CR262">
        <v>0</v>
      </c>
      <c r="CS262">
        <v>0</v>
      </c>
      <c r="CT262">
        <v>0</v>
      </c>
      <c r="CU262">
        <v>0</v>
      </c>
      <c r="CV262">
        <v>0</v>
      </c>
      <c r="CW262">
        <v>0</v>
      </c>
      <c r="CX262">
        <v>0</v>
      </c>
      <c r="CY262">
        <v>0</v>
      </c>
      <c r="CZ262">
        <v>0</v>
      </c>
      <c r="DA262">
        <v>0</v>
      </c>
      <c r="DB262">
        <v>0</v>
      </c>
      <c r="DC262">
        <v>0</v>
      </c>
      <c r="DD262">
        <v>0</v>
      </c>
      <c r="DE262">
        <v>0</v>
      </c>
      <c r="DF262">
        <v>0</v>
      </c>
      <c r="DG262">
        <v>0</v>
      </c>
      <c r="DH262">
        <v>0</v>
      </c>
      <c r="DI262">
        <v>0</v>
      </c>
      <c r="DJ262">
        <v>0</v>
      </c>
      <c r="DK262">
        <v>0</v>
      </c>
      <c r="DL262">
        <v>0</v>
      </c>
      <c r="DM262">
        <v>0</v>
      </c>
      <c r="DN262">
        <v>0</v>
      </c>
      <c r="DO262">
        <v>0</v>
      </c>
      <c r="DP262">
        <v>0</v>
      </c>
      <c r="DQ262">
        <v>0</v>
      </c>
      <c r="DR262">
        <v>0</v>
      </c>
      <c r="DS262">
        <v>0</v>
      </c>
      <c r="DT262">
        <v>0</v>
      </c>
      <c r="DU262">
        <v>0</v>
      </c>
      <c r="DV262">
        <v>0</v>
      </c>
      <c r="DW262">
        <v>0</v>
      </c>
      <c r="DX262">
        <v>0</v>
      </c>
      <c r="DY262">
        <v>0</v>
      </c>
      <c r="DZ262">
        <v>0</v>
      </c>
      <c r="EA262">
        <v>0</v>
      </c>
      <c r="EB262">
        <v>0</v>
      </c>
      <c r="EC262">
        <v>0</v>
      </c>
      <c r="ED262">
        <v>0</v>
      </c>
      <c r="EE262">
        <v>0</v>
      </c>
      <c r="EF262">
        <v>0</v>
      </c>
      <c r="EG262">
        <v>0</v>
      </c>
      <c r="EH262">
        <v>0</v>
      </c>
      <c r="EI262">
        <v>0</v>
      </c>
      <c r="EJ262">
        <v>0</v>
      </c>
      <c r="EK262">
        <v>0</v>
      </c>
      <c r="EL262">
        <v>0</v>
      </c>
      <c r="EM262">
        <v>0</v>
      </c>
      <c r="EN262">
        <v>0</v>
      </c>
      <c r="EO262">
        <v>0</v>
      </c>
      <c r="EP262">
        <v>0</v>
      </c>
      <c r="EQ262">
        <v>0</v>
      </c>
      <c r="ER262">
        <v>0</v>
      </c>
      <c r="ES262">
        <v>0</v>
      </c>
      <c r="ET262">
        <v>0</v>
      </c>
      <c r="EU262">
        <v>0</v>
      </c>
      <c r="EV262">
        <v>0</v>
      </c>
      <c r="EW262">
        <v>0</v>
      </c>
      <c r="EX262">
        <v>0</v>
      </c>
      <c r="EY262">
        <v>0</v>
      </c>
      <c r="EZ262">
        <v>0</v>
      </c>
      <c r="FA262">
        <v>0</v>
      </c>
      <c r="FB262">
        <v>0</v>
      </c>
      <c r="FC262">
        <v>0</v>
      </c>
      <c r="FD262">
        <v>0</v>
      </c>
      <c r="FE262">
        <v>0</v>
      </c>
      <c r="FF262">
        <v>0</v>
      </c>
      <c r="FG262">
        <v>0</v>
      </c>
      <c r="FH262">
        <v>0</v>
      </c>
      <c r="FI262">
        <v>0</v>
      </c>
      <c r="FJ262">
        <v>0</v>
      </c>
      <c r="FK262">
        <v>0</v>
      </c>
      <c r="FL262">
        <v>0</v>
      </c>
      <c r="FM262">
        <v>0</v>
      </c>
      <c r="FN262">
        <v>0</v>
      </c>
      <c r="FO262">
        <v>0</v>
      </c>
      <c r="FP262">
        <v>0</v>
      </c>
      <c r="FQ262">
        <v>0</v>
      </c>
      <c r="FR262">
        <v>0</v>
      </c>
      <c r="FT262" s="44"/>
    </row>
    <row r="263" spans="1:176" x14ac:dyDescent="0.2">
      <c r="A263" t="s">
        <v>195</v>
      </c>
      <c r="B263" t="s">
        <v>202</v>
      </c>
      <c r="C263" s="70">
        <v>41820</v>
      </c>
      <c r="D263">
        <v>0</v>
      </c>
      <c r="E263" s="70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0</v>
      </c>
      <c r="AF263">
        <v>0</v>
      </c>
      <c r="AG263">
        <v>0</v>
      </c>
      <c r="AH263">
        <v>0</v>
      </c>
      <c r="AI263">
        <v>0</v>
      </c>
      <c r="AJ263">
        <v>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  <c r="AS263">
        <v>0</v>
      </c>
      <c r="AT263">
        <v>0</v>
      </c>
      <c r="AU263">
        <v>0</v>
      </c>
      <c r="AV263">
        <v>0</v>
      </c>
      <c r="AW263">
        <v>0</v>
      </c>
      <c r="AX263">
        <v>0</v>
      </c>
      <c r="AY263">
        <v>0</v>
      </c>
      <c r="AZ263">
        <v>0</v>
      </c>
      <c r="BA263">
        <v>0</v>
      </c>
      <c r="BB263">
        <v>0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0</v>
      </c>
      <c r="BX263">
        <v>0</v>
      </c>
      <c r="BY263">
        <v>0</v>
      </c>
      <c r="BZ263">
        <v>0</v>
      </c>
      <c r="CA263">
        <v>0</v>
      </c>
      <c r="CB263">
        <v>0</v>
      </c>
      <c r="CC263">
        <v>0</v>
      </c>
      <c r="CD263">
        <v>0</v>
      </c>
      <c r="CE263">
        <v>0</v>
      </c>
      <c r="CF263">
        <v>0</v>
      </c>
      <c r="CG263">
        <v>0</v>
      </c>
      <c r="CH263">
        <v>0</v>
      </c>
      <c r="CI263">
        <v>0</v>
      </c>
      <c r="CJ263">
        <v>0</v>
      </c>
      <c r="CK263">
        <v>0</v>
      </c>
      <c r="CL263">
        <v>0</v>
      </c>
      <c r="CM263">
        <v>0</v>
      </c>
      <c r="CN263">
        <v>0</v>
      </c>
      <c r="CO263">
        <v>0</v>
      </c>
      <c r="CP263">
        <v>0</v>
      </c>
      <c r="CQ263">
        <v>0</v>
      </c>
      <c r="CR263">
        <v>0</v>
      </c>
      <c r="CS263">
        <v>0</v>
      </c>
      <c r="CT263">
        <v>0</v>
      </c>
      <c r="CU263">
        <v>0</v>
      </c>
      <c r="CV263">
        <v>0</v>
      </c>
      <c r="CW263">
        <v>0</v>
      </c>
      <c r="CX263">
        <v>0</v>
      </c>
      <c r="CY263">
        <v>0</v>
      </c>
      <c r="CZ263">
        <v>0</v>
      </c>
      <c r="DA263">
        <v>0</v>
      </c>
      <c r="DB263">
        <v>0</v>
      </c>
      <c r="DC263">
        <v>0</v>
      </c>
      <c r="DD263">
        <v>0</v>
      </c>
      <c r="DE263">
        <v>0</v>
      </c>
      <c r="DF263">
        <v>0</v>
      </c>
      <c r="DG263">
        <v>0</v>
      </c>
      <c r="DH263">
        <v>0</v>
      </c>
      <c r="DI263">
        <v>0</v>
      </c>
      <c r="DJ263">
        <v>0</v>
      </c>
      <c r="DK263">
        <v>0</v>
      </c>
      <c r="DL263">
        <v>0</v>
      </c>
      <c r="DM263">
        <v>0</v>
      </c>
      <c r="DN263">
        <v>0</v>
      </c>
      <c r="DO263">
        <v>0</v>
      </c>
      <c r="DP263">
        <v>0</v>
      </c>
      <c r="DQ263">
        <v>0</v>
      </c>
      <c r="DR263">
        <v>0</v>
      </c>
      <c r="DS263">
        <v>0</v>
      </c>
      <c r="DT263">
        <v>0</v>
      </c>
      <c r="DU263">
        <v>0</v>
      </c>
      <c r="DV263">
        <v>0</v>
      </c>
      <c r="DW263">
        <v>0</v>
      </c>
      <c r="DX263">
        <v>0</v>
      </c>
      <c r="DY263">
        <v>0</v>
      </c>
      <c r="DZ263">
        <v>0</v>
      </c>
      <c r="EA263">
        <v>0</v>
      </c>
      <c r="EB263">
        <v>0</v>
      </c>
      <c r="EC263">
        <v>0</v>
      </c>
      <c r="ED263">
        <v>0</v>
      </c>
      <c r="EE263">
        <v>0</v>
      </c>
      <c r="EF263">
        <v>0</v>
      </c>
      <c r="EG263">
        <v>0</v>
      </c>
      <c r="EH263">
        <v>0</v>
      </c>
      <c r="EI263">
        <v>0</v>
      </c>
      <c r="EJ263">
        <v>0</v>
      </c>
      <c r="EK263">
        <v>0</v>
      </c>
      <c r="EL263">
        <v>0</v>
      </c>
      <c r="EM263">
        <v>0</v>
      </c>
      <c r="EN263">
        <v>0</v>
      </c>
      <c r="EO263">
        <v>0</v>
      </c>
      <c r="EP263">
        <v>0</v>
      </c>
      <c r="EQ263">
        <v>0</v>
      </c>
      <c r="ER263">
        <v>0</v>
      </c>
      <c r="ES263">
        <v>0</v>
      </c>
      <c r="ET263">
        <v>0</v>
      </c>
      <c r="EU263">
        <v>0</v>
      </c>
      <c r="EV263">
        <v>0</v>
      </c>
      <c r="EW263">
        <v>0</v>
      </c>
      <c r="EX263">
        <v>0</v>
      </c>
      <c r="EY263">
        <v>0</v>
      </c>
      <c r="EZ263">
        <v>0</v>
      </c>
      <c r="FA263">
        <v>0</v>
      </c>
      <c r="FB263">
        <v>0</v>
      </c>
      <c r="FC263">
        <v>0</v>
      </c>
      <c r="FD263">
        <v>0</v>
      </c>
      <c r="FE263">
        <v>0</v>
      </c>
      <c r="FF263">
        <v>0</v>
      </c>
      <c r="FG263">
        <v>0</v>
      </c>
      <c r="FH263">
        <v>0</v>
      </c>
      <c r="FI263">
        <v>0</v>
      </c>
      <c r="FJ263">
        <v>0</v>
      </c>
      <c r="FK263">
        <v>0</v>
      </c>
      <c r="FL263">
        <v>0</v>
      </c>
      <c r="FM263">
        <v>0</v>
      </c>
      <c r="FN263">
        <v>0</v>
      </c>
      <c r="FO263">
        <v>0</v>
      </c>
      <c r="FP263">
        <v>0</v>
      </c>
      <c r="FQ263">
        <v>0</v>
      </c>
      <c r="FR263">
        <v>0</v>
      </c>
      <c r="FT263" s="44"/>
    </row>
    <row r="264" spans="1:176" x14ac:dyDescent="0.2">
      <c r="A264" t="s">
        <v>195</v>
      </c>
      <c r="B264" t="s">
        <v>202</v>
      </c>
      <c r="C264" s="70">
        <v>41827</v>
      </c>
      <c r="D264">
        <v>0</v>
      </c>
      <c r="E264" s="70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0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0</v>
      </c>
      <c r="BS264">
        <v>0</v>
      </c>
      <c r="BT264">
        <v>0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0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0</v>
      </c>
      <c r="CH264">
        <v>0</v>
      </c>
      <c r="CI264">
        <v>0</v>
      </c>
      <c r="CJ264">
        <v>0</v>
      </c>
      <c r="CK264">
        <v>0</v>
      </c>
      <c r="CL264">
        <v>0</v>
      </c>
      <c r="CM264">
        <v>0</v>
      </c>
      <c r="CN264">
        <v>0</v>
      </c>
      <c r="CO264">
        <v>0</v>
      </c>
      <c r="CP264">
        <v>0</v>
      </c>
      <c r="CQ264">
        <v>0</v>
      </c>
      <c r="CR264">
        <v>0</v>
      </c>
      <c r="CS264">
        <v>0</v>
      </c>
      <c r="CT264">
        <v>0</v>
      </c>
      <c r="CU264">
        <v>0</v>
      </c>
      <c r="CV264">
        <v>0</v>
      </c>
      <c r="CW264">
        <v>0</v>
      </c>
      <c r="CX264">
        <v>0</v>
      </c>
      <c r="CY264">
        <v>0</v>
      </c>
      <c r="CZ264">
        <v>0</v>
      </c>
      <c r="DA264">
        <v>0</v>
      </c>
      <c r="DB264">
        <v>0</v>
      </c>
      <c r="DC264">
        <v>0</v>
      </c>
      <c r="DD264">
        <v>0</v>
      </c>
      <c r="DE264">
        <v>0</v>
      </c>
      <c r="DF264">
        <v>0</v>
      </c>
      <c r="DG264">
        <v>0</v>
      </c>
      <c r="DH264">
        <v>0</v>
      </c>
      <c r="DI264">
        <v>0</v>
      </c>
      <c r="DJ264">
        <v>0</v>
      </c>
      <c r="DK264">
        <v>0</v>
      </c>
      <c r="DL264">
        <v>0</v>
      </c>
      <c r="DM264">
        <v>0</v>
      </c>
      <c r="DN264">
        <v>0</v>
      </c>
      <c r="DO264">
        <v>0</v>
      </c>
      <c r="DP264">
        <v>0</v>
      </c>
      <c r="DQ264">
        <v>0</v>
      </c>
      <c r="DR264">
        <v>0</v>
      </c>
      <c r="DS264">
        <v>0</v>
      </c>
      <c r="DT264">
        <v>0</v>
      </c>
      <c r="DU264">
        <v>0</v>
      </c>
      <c r="DV264">
        <v>0</v>
      </c>
      <c r="DW264">
        <v>0</v>
      </c>
      <c r="DX264">
        <v>0</v>
      </c>
      <c r="DY264">
        <v>0</v>
      </c>
      <c r="DZ264">
        <v>0</v>
      </c>
      <c r="EA264">
        <v>0</v>
      </c>
      <c r="EB264">
        <v>0</v>
      </c>
      <c r="EC264">
        <v>0</v>
      </c>
      <c r="ED264">
        <v>0</v>
      </c>
      <c r="EE264">
        <v>0</v>
      </c>
      <c r="EF264">
        <v>0</v>
      </c>
      <c r="EG264">
        <v>0</v>
      </c>
      <c r="EH264">
        <v>0</v>
      </c>
      <c r="EI264">
        <v>0</v>
      </c>
      <c r="EJ264">
        <v>0</v>
      </c>
      <c r="EK264">
        <v>0</v>
      </c>
      <c r="EL264">
        <v>0</v>
      </c>
      <c r="EM264">
        <v>0</v>
      </c>
      <c r="EN264">
        <v>0</v>
      </c>
      <c r="EO264">
        <v>0</v>
      </c>
      <c r="EP264">
        <v>0</v>
      </c>
      <c r="EQ264">
        <v>0</v>
      </c>
      <c r="ER264">
        <v>0</v>
      </c>
      <c r="ES264">
        <v>0</v>
      </c>
      <c r="ET264">
        <v>0</v>
      </c>
      <c r="EU264">
        <v>0</v>
      </c>
      <c r="EV264">
        <v>0</v>
      </c>
      <c r="EW264">
        <v>0</v>
      </c>
      <c r="EX264">
        <v>0</v>
      </c>
      <c r="EY264">
        <v>0</v>
      </c>
      <c r="EZ264">
        <v>0</v>
      </c>
      <c r="FA264">
        <v>0</v>
      </c>
      <c r="FB264">
        <v>0</v>
      </c>
      <c r="FC264">
        <v>0</v>
      </c>
      <c r="FD264">
        <v>0</v>
      </c>
      <c r="FE264">
        <v>0</v>
      </c>
      <c r="FF264">
        <v>0</v>
      </c>
      <c r="FG264">
        <v>0</v>
      </c>
      <c r="FH264">
        <v>0</v>
      </c>
      <c r="FI264">
        <v>0</v>
      </c>
      <c r="FJ264">
        <v>0</v>
      </c>
      <c r="FK264">
        <v>0</v>
      </c>
      <c r="FL264">
        <v>0</v>
      </c>
      <c r="FM264">
        <v>0</v>
      </c>
      <c r="FN264">
        <v>0</v>
      </c>
      <c r="FO264">
        <v>0</v>
      </c>
      <c r="FP264">
        <v>0</v>
      </c>
      <c r="FQ264">
        <v>0</v>
      </c>
      <c r="FR264">
        <v>0</v>
      </c>
      <c r="FT264" s="44"/>
    </row>
    <row r="265" spans="1:176" x14ac:dyDescent="0.2">
      <c r="A265" t="s">
        <v>195</v>
      </c>
      <c r="B265" t="s">
        <v>202</v>
      </c>
      <c r="C265" s="70">
        <v>41834</v>
      </c>
      <c r="D265">
        <v>0</v>
      </c>
      <c r="E265" s="70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0</v>
      </c>
      <c r="AJ265">
        <v>0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  <c r="AS265">
        <v>0</v>
      </c>
      <c r="AT265">
        <v>0</v>
      </c>
      <c r="AU265">
        <v>0</v>
      </c>
      <c r="AV265">
        <v>0</v>
      </c>
      <c r="AW265">
        <v>0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BX265">
        <v>0</v>
      </c>
      <c r="BY265">
        <v>0</v>
      </c>
      <c r="BZ265">
        <v>0</v>
      </c>
      <c r="CA265">
        <v>0</v>
      </c>
      <c r="CB265">
        <v>0</v>
      </c>
      <c r="CC265">
        <v>0</v>
      </c>
      <c r="CD265">
        <v>0</v>
      </c>
      <c r="CE265">
        <v>0</v>
      </c>
      <c r="CF265">
        <v>0</v>
      </c>
      <c r="CG265">
        <v>0</v>
      </c>
      <c r="CH265">
        <v>0</v>
      </c>
      <c r="CI265">
        <v>0</v>
      </c>
      <c r="CJ265">
        <v>0</v>
      </c>
      <c r="CK265">
        <v>0</v>
      </c>
      <c r="CL265">
        <v>0</v>
      </c>
      <c r="CM265">
        <v>0</v>
      </c>
      <c r="CN265">
        <v>0</v>
      </c>
      <c r="CO265">
        <v>0</v>
      </c>
      <c r="CP265">
        <v>0</v>
      </c>
      <c r="CQ265">
        <v>0</v>
      </c>
      <c r="CR265">
        <v>0</v>
      </c>
      <c r="CS265">
        <v>0</v>
      </c>
      <c r="CT265">
        <v>0</v>
      </c>
      <c r="CU265">
        <v>0</v>
      </c>
      <c r="CV265">
        <v>0</v>
      </c>
      <c r="CW265">
        <v>0</v>
      </c>
      <c r="CX265">
        <v>0</v>
      </c>
      <c r="CY265">
        <v>0</v>
      </c>
      <c r="CZ265">
        <v>0</v>
      </c>
      <c r="DA265">
        <v>0</v>
      </c>
      <c r="DB265">
        <v>0</v>
      </c>
      <c r="DC265">
        <v>0</v>
      </c>
      <c r="DD265">
        <v>0</v>
      </c>
      <c r="DE265">
        <v>0</v>
      </c>
      <c r="DF265">
        <v>0</v>
      </c>
      <c r="DG265">
        <v>0</v>
      </c>
      <c r="DH265">
        <v>0</v>
      </c>
      <c r="DI265">
        <v>0</v>
      </c>
      <c r="DJ265">
        <v>0</v>
      </c>
      <c r="DK265">
        <v>0</v>
      </c>
      <c r="DL265">
        <v>0</v>
      </c>
      <c r="DM265">
        <v>0</v>
      </c>
      <c r="DN265">
        <v>0</v>
      </c>
      <c r="DO265">
        <v>0</v>
      </c>
      <c r="DP265">
        <v>0</v>
      </c>
      <c r="DQ265">
        <v>0</v>
      </c>
      <c r="DR265">
        <v>0</v>
      </c>
      <c r="DS265">
        <v>0</v>
      </c>
      <c r="DT265">
        <v>0</v>
      </c>
      <c r="DU265">
        <v>0</v>
      </c>
      <c r="DV265">
        <v>0</v>
      </c>
      <c r="DW265">
        <v>0</v>
      </c>
      <c r="DX265">
        <v>0</v>
      </c>
      <c r="DY265">
        <v>0</v>
      </c>
      <c r="DZ265">
        <v>0</v>
      </c>
      <c r="EA265">
        <v>0</v>
      </c>
      <c r="EB265">
        <v>0</v>
      </c>
      <c r="EC265">
        <v>0</v>
      </c>
      <c r="ED265">
        <v>0</v>
      </c>
      <c r="EE265">
        <v>0</v>
      </c>
      <c r="EF265">
        <v>0</v>
      </c>
      <c r="EG265">
        <v>0</v>
      </c>
      <c r="EH265">
        <v>0</v>
      </c>
      <c r="EI265">
        <v>0</v>
      </c>
      <c r="EJ265">
        <v>0</v>
      </c>
      <c r="EK265">
        <v>0</v>
      </c>
      <c r="EL265">
        <v>0</v>
      </c>
      <c r="EM265">
        <v>0</v>
      </c>
      <c r="EN265">
        <v>0</v>
      </c>
      <c r="EO265">
        <v>0</v>
      </c>
      <c r="EP265">
        <v>0</v>
      </c>
      <c r="EQ265">
        <v>0</v>
      </c>
      <c r="ER265">
        <v>0</v>
      </c>
      <c r="ES265">
        <v>0</v>
      </c>
      <c r="ET265">
        <v>0</v>
      </c>
      <c r="EU265">
        <v>0</v>
      </c>
      <c r="EV265">
        <v>0</v>
      </c>
      <c r="EW265">
        <v>0</v>
      </c>
      <c r="EX265">
        <v>0</v>
      </c>
      <c r="EY265">
        <v>0</v>
      </c>
      <c r="EZ265">
        <v>0</v>
      </c>
      <c r="FA265">
        <v>0</v>
      </c>
      <c r="FB265">
        <v>0</v>
      </c>
      <c r="FC265">
        <v>0</v>
      </c>
      <c r="FD265">
        <v>0</v>
      </c>
      <c r="FE265">
        <v>0</v>
      </c>
      <c r="FF265">
        <v>0</v>
      </c>
      <c r="FG265">
        <v>0</v>
      </c>
      <c r="FH265">
        <v>0</v>
      </c>
      <c r="FI265">
        <v>0</v>
      </c>
      <c r="FJ265">
        <v>0</v>
      </c>
      <c r="FK265">
        <v>0</v>
      </c>
      <c r="FL265">
        <v>0</v>
      </c>
      <c r="FM265">
        <v>0</v>
      </c>
      <c r="FN265">
        <v>0</v>
      </c>
      <c r="FO265">
        <v>0</v>
      </c>
      <c r="FP265">
        <v>0</v>
      </c>
      <c r="FQ265">
        <v>0</v>
      </c>
      <c r="FR265">
        <v>0</v>
      </c>
      <c r="FT265" s="44"/>
    </row>
    <row r="266" spans="1:176" x14ac:dyDescent="0.2">
      <c r="A266" t="s">
        <v>195</v>
      </c>
      <c r="B266" t="s">
        <v>202</v>
      </c>
      <c r="C266" s="70">
        <v>41848</v>
      </c>
      <c r="D266">
        <v>0</v>
      </c>
      <c r="E266" s="70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0</v>
      </c>
      <c r="AG266">
        <v>0</v>
      </c>
      <c r="AH266">
        <v>0</v>
      </c>
      <c r="AI266">
        <v>0</v>
      </c>
      <c r="AJ266">
        <v>0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0</v>
      </c>
      <c r="AX266">
        <v>0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0</v>
      </c>
      <c r="BS266">
        <v>0</v>
      </c>
      <c r="BT266">
        <v>0</v>
      </c>
      <c r="BU266">
        <v>0</v>
      </c>
      <c r="BV266">
        <v>0</v>
      </c>
      <c r="BW266">
        <v>0</v>
      </c>
      <c r="BX266">
        <v>0</v>
      </c>
      <c r="BY266">
        <v>0</v>
      </c>
      <c r="BZ266">
        <v>0</v>
      </c>
      <c r="CA266">
        <v>0</v>
      </c>
      <c r="CB266">
        <v>0</v>
      </c>
      <c r="CC266">
        <v>0</v>
      </c>
      <c r="CD266">
        <v>0</v>
      </c>
      <c r="CE266">
        <v>0</v>
      </c>
      <c r="CF266">
        <v>0</v>
      </c>
      <c r="CG266">
        <v>0</v>
      </c>
      <c r="CH266">
        <v>0</v>
      </c>
      <c r="CI266">
        <v>0</v>
      </c>
      <c r="CJ266">
        <v>0</v>
      </c>
      <c r="CK266">
        <v>0</v>
      </c>
      <c r="CL266">
        <v>0</v>
      </c>
      <c r="CM266">
        <v>0</v>
      </c>
      <c r="CN266">
        <v>0</v>
      </c>
      <c r="CO266">
        <v>0</v>
      </c>
      <c r="CP266">
        <v>0</v>
      </c>
      <c r="CQ266">
        <v>0</v>
      </c>
      <c r="CR266">
        <v>0</v>
      </c>
      <c r="CS266">
        <v>0</v>
      </c>
      <c r="CT266">
        <v>0</v>
      </c>
      <c r="CU266">
        <v>0</v>
      </c>
      <c r="CV266">
        <v>0</v>
      </c>
      <c r="CW266">
        <v>0</v>
      </c>
      <c r="CX266">
        <v>0</v>
      </c>
      <c r="CY266">
        <v>0</v>
      </c>
      <c r="CZ266">
        <v>0</v>
      </c>
      <c r="DA266">
        <v>0</v>
      </c>
      <c r="DB266">
        <v>0</v>
      </c>
      <c r="DC266">
        <v>0</v>
      </c>
      <c r="DD266">
        <v>0</v>
      </c>
      <c r="DE266">
        <v>0</v>
      </c>
      <c r="DF266">
        <v>0</v>
      </c>
      <c r="DG266">
        <v>0</v>
      </c>
      <c r="DH266">
        <v>0</v>
      </c>
      <c r="DI266">
        <v>0</v>
      </c>
      <c r="DJ266">
        <v>0</v>
      </c>
      <c r="DK266">
        <v>0</v>
      </c>
      <c r="DL266">
        <v>0</v>
      </c>
      <c r="DM266">
        <v>0</v>
      </c>
      <c r="DN266">
        <v>0</v>
      </c>
      <c r="DO266">
        <v>0</v>
      </c>
      <c r="DP266">
        <v>0</v>
      </c>
      <c r="DQ266">
        <v>0</v>
      </c>
      <c r="DR266">
        <v>0</v>
      </c>
      <c r="DS266">
        <v>0</v>
      </c>
      <c r="DT266">
        <v>0</v>
      </c>
      <c r="DU266">
        <v>0</v>
      </c>
      <c r="DV266">
        <v>0</v>
      </c>
      <c r="DW266">
        <v>0</v>
      </c>
      <c r="DX266">
        <v>0</v>
      </c>
      <c r="DY266">
        <v>0</v>
      </c>
      <c r="DZ266">
        <v>0</v>
      </c>
      <c r="EA266">
        <v>0</v>
      </c>
      <c r="EB266">
        <v>0</v>
      </c>
      <c r="EC266">
        <v>0</v>
      </c>
      <c r="ED266">
        <v>0</v>
      </c>
      <c r="EE266">
        <v>0</v>
      </c>
      <c r="EF266">
        <v>0</v>
      </c>
      <c r="EG266">
        <v>0</v>
      </c>
      <c r="EH266">
        <v>0</v>
      </c>
      <c r="EI266">
        <v>0</v>
      </c>
      <c r="EJ266">
        <v>0</v>
      </c>
      <c r="EK266">
        <v>0</v>
      </c>
      <c r="EL266">
        <v>0</v>
      </c>
      <c r="EM266">
        <v>0</v>
      </c>
      <c r="EN266">
        <v>0</v>
      </c>
      <c r="EO266">
        <v>0</v>
      </c>
      <c r="EP266">
        <v>0</v>
      </c>
      <c r="EQ266">
        <v>0</v>
      </c>
      <c r="ER266">
        <v>0</v>
      </c>
      <c r="ES266">
        <v>0</v>
      </c>
      <c r="ET266">
        <v>0</v>
      </c>
      <c r="EU266">
        <v>0</v>
      </c>
      <c r="EV266">
        <v>0</v>
      </c>
      <c r="EW266">
        <v>0</v>
      </c>
      <c r="EX266">
        <v>0</v>
      </c>
      <c r="EY266">
        <v>0</v>
      </c>
      <c r="EZ266">
        <v>0</v>
      </c>
      <c r="FA266">
        <v>0</v>
      </c>
      <c r="FB266">
        <v>0</v>
      </c>
      <c r="FC266">
        <v>0</v>
      </c>
      <c r="FD266">
        <v>0</v>
      </c>
      <c r="FE266">
        <v>0</v>
      </c>
      <c r="FF266">
        <v>0</v>
      </c>
      <c r="FG266">
        <v>0</v>
      </c>
      <c r="FH266">
        <v>0</v>
      </c>
      <c r="FI266">
        <v>0</v>
      </c>
      <c r="FJ266">
        <v>0</v>
      </c>
      <c r="FK266">
        <v>0</v>
      </c>
      <c r="FL266">
        <v>0</v>
      </c>
      <c r="FM266">
        <v>0</v>
      </c>
      <c r="FN266">
        <v>0</v>
      </c>
      <c r="FO266">
        <v>0</v>
      </c>
      <c r="FP266">
        <v>0</v>
      </c>
      <c r="FQ266">
        <v>0</v>
      </c>
      <c r="FR266">
        <v>0</v>
      </c>
      <c r="FT266" s="44"/>
    </row>
    <row r="267" spans="1:176" x14ac:dyDescent="0.2">
      <c r="A267" t="s">
        <v>195</v>
      </c>
      <c r="B267" t="s">
        <v>202</v>
      </c>
      <c r="C267" s="70">
        <v>41849</v>
      </c>
      <c r="D267">
        <v>0</v>
      </c>
      <c r="E267" s="70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0</v>
      </c>
      <c r="AH267">
        <v>0</v>
      </c>
      <c r="AI267">
        <v>0</v>
      </c>
      <c r="AJ267">
        <v>0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  <c r="AS267">
        <v>0</v>
      </c>
      <c r="AT267">
        <v>0</v>
      </c>
      <c r="AU267">
        <v>0</v>
      </c>
      <c r="AV267">
        <v>0</v>
      </c>
      <c r="AW267">
        <v>0</v>
      </c>
      <c r="AX267">
        <v>0</v>
      </c>
      <c r="AY267">
        <v>0</v>
      </c>
      <c r="AZ267">
        <v>0</v>
      </c>
      <c r="BA267">
        <v>0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0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0</v>
      </c>
      <c r="BS267">
        <v>0</v>
      </c>
      <c r="BT267">
        <v>0</v>
      </c>
      <c r="BU267">
        <v>0</v>
      </c>
      <c r="BV267">
        <v>0</v>
      </c>
      <c r="BW267">
        <v>0</v>
      </c>
      <c r="BX267">
        <v>0</v>
      </c>
      <c r="BY267">
        <v>0</v>
      </c>
      <c r="BZ267">
        <v>0</v>
      </c>
      <c r="CA267">
        <v>0</v>
      </c>
      <c r="CB267">
        <v>0</v>
      </c>
      <c r="CC267">
        <v>0</v>
      </c>
      <c r="CD267">
        <v>0</v>
      </c>
      <c r="CE267">
        <v>0</v>
      </c>
      <c r="CF267">
        <v>0</v>
      </c>
      <c r="CG267">
        <v>0</v>
      </c>
      <c r="CH267">
        <v>0</v>
      </c>
      <c r="CI267">
        <v>0</v>
      </c>
      <c r="CJ267">
        <v>0</v>
      </c>
      <c r="CK267">
        <v>0</v>
      </c>
      <c r="CL267">
        <v>0</v>
      </c>
      <c r="CM267">
        <v>0</v>
      </c>
      <c r="CN267">
        <v>0</v>
      </c>
      <c r="CO267">
        <v>0</v>
      </c>
      <c r="CP267">
        <v>0</v>
      </c>
      <c r="CQ267">
        <v>0</v>
      </c>
      <c r="CR267">
        <v>0</v>
      </c>
      <c r="CS267">
        <v>0</v>
      </c>
      <c r="CT267">
        <v>0</v>
      </c>
      <c r="CU267">
        <v>0</v>
      </c>
      <c r="CV267">
        <v>0</v>
      </c>
      <c r="CW267">
        <v>0</v>
      </c>
      <c r="CX267">
        <v>0</v>
      </c>
      <c r="CY267">
        <v>0</v>
      </c>
      <c r="CZ267">
        <v>0</v>
      </c>
      <c r="DA267">
        <v>0</v>
      </c>
      <c r="DB267">
        <v>0</v>
      </c>
      <c r="DC267">
        <v>0</v>
      </c>
      <c r="DD267">
        <v>0</v>
      </c>
      <c r="DE267">
        <v>0</v>
      </c>
      <c r="DF267">
        <v>0</v>
      </c>
      <c r="DG267">
        <v>0</v>
      </c>
      <c r="DH267">
        <v>0</v>
      </c>
      <c r="DI267">
        <v>0</v>
      </c>
      <c r="DJ267">
        <v>0</v>
      </c>
      <c r="DK267">
        <v>0</v>
      </c>
      <c r="DL267">
        <v>0</v>
      </c>
      <c r="DM267">
        <v>0</v>
      </c>
      <c r="DN267">
        <v>0</v>
      </c>
      <c r="DO267">
        <v>0</v>
      </c>
      <c r="DP267">
        <v>0</v>
      </c>
      <c r="DQ267">
        <v>0</v>
      </c>
      <c r="DR267">
        <v>0</v>
      </c>
      <c r="DS267">
        <v>0</v>
      </c>
      <c r="DT267">
        <v>0</v>
      </c>
      <c r="DU267">
        <v>0</v>
      </c>
      <c r="DV267">
        <v>0</v>
      </c>
      <c r="DW267">
        <v>0</v>
      </c>
      <c r="DX267">
        <v>0</v>
      </c>
      <c r="DY267">
        <v>0</v>
      </c>
      <c r="DZ267">
        <v>0</v>
      </c>
      <c r="EA267">
        <v>0</v>
      </c>
      <c r="EB267">
        <v>0</v>
      </c>
      <c r="EC267">
        <v>0</v>
      </c>
      <c r="ED267">
        <v>0</v>
      </c>
      <c r="EE267">
        <v>0</v>
      </c>
      <c r="EF267">
        <v>0</v>
      </c>
      <c r="EG267">
        <v>0</v>
      </c>
      <c r="EH267">
        <v>0</v>
      </c>
      <c r="EI267">
        <v>0</v>
      </c>
      <c r="EJ267">
        <v>0</v>
      </c>
      <c r="EK267">
        <v>0</v>
      </c>
      <c r="EL267">
        <v>0</v>
      </c>
      <c r="EM267">
        <v>0</v>
      </c>
      <c r="EN267">
        <v>0</v>
      </c>
      <c r="EO267">
        <v>0</v>
      </c>
      <c r="EP267">
        <v>0</v>
      </c>
      <c r="EQ267">
        <v>0</v>
      </c>
      <c r="ER267">
        <v>0</v>
      </c>
      <c r="ES267">
        <v>0</v>
      </c>
      <c r="ET267">
        <v>0</v>
      </c>
      <c r="EU267">
        <v>0</v>
      </c>
      <c r="EV267">
        <v>0</v>
      </c>
      <c r="EW267">
        <v>0</v>
      </c>
      <c r="EX267">
        <v>0</v>
      </c>
      <c r="EY267">
        <v>0</v>
      </c>
      <c r="EZ267">
        <v>0</v>
      </c>
      <c r="FA267">
        <v>0</v>
      </c>
      <c r="FB267">
        <v>0</v>
      </c>
      <c r="FC267">
        <v>0</v>
      </c>
      <c r="FD267">
        <v>0</v>
      </c>
      <c r="FE267">
        <v>0</v>
      </c>
      <c r="FF267">
        <v>0</v>
      </c>
      <c r="FG267">
        <v>0</v>
      </c>
      <c r="FH267">
        <v>0</v>
      </c>
      <c r="FI267">
        <v>0</v>
      </c>
      <c r="FJ267">
        <v>0</v>
      </c>
      <c r="FK267">
        <v>0</v>
      </c>
      <c r="FL267">
        <v>0</v>
      </c>
      <c r="FM267">
        <v>0</v>
      </c>
      <c r="FN267">
        <v>0</v>
      </c>
      <c r="FO267">
        <v>0</v>
      </c>
      <c r="FP267">
        <v>0</v>
      </c>
      <c r="FQ267">
        <v>0</v>
      </c>
      <c r="FR267">
        <v>0</v>
      </c>
      <c r="FT267" s="44"/>
    </row>
    <row r="268" spans="1:176" x14ac:dyDescent="0.2">
      <c r="A268" t="s">
        <v>195</v>
      </c>
      <c r="B268" t="s">
        <v>202</v>
      </c>
      <c r="C268" s="70">
        <v>41850</v>
      </c>
      <c r="D268">
        <v>0</v>
      </c>
      <c r="E268" s="70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0</v>
      </c>
      <c r="O268">
        <v>0</v>
      </c>
      <c r="P268">
        <v>0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  <c r="AS268">
        <v>0</v>
      </c>
      <c r="AT268">
        <v>0</v>
      </c>
      <c r="AU268">
        <v>0</v>
      </c>
      <c r="AV268">
        <v>0</v>
      </c>
      <c r="AW268">
        <v>0</v>
      </c>
      <c r="AX268">
        <v>0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0</v>
      </c>
      <c r="BX268">
        <v>0</v>
      </c>
      <c r="BY268">
        <v>0</v>
      </c>
      <c r="BZ268">
        <v>0</v>
      </c>
      <c r="CA268">
        <v>0</v>
      </c>
      <c r="CB268">
        <v>0</v>
      </c>
      <c r="CC268">
        <v>0</v>
      </c>
      <c r="CD268">
        <v>0</v>
      </c>
      <c r="CE268">
        <v>0</v>
      </c>
      <c r="CF268">
        <v>0</v>
      </c>
      <c r="CG268">
        <v>0</v>
      </c>
      <c r="CH268">
        <v>0</v>
      </c>
      <c r="CI268">
        <v>0</v>
      </c>
      <c r="CJ268">
        <v>0</v>
      </c>
      <c r="CK268">
        <v>0</v>
      </c>
      <c r="CL268">
        <v>0</v>
      </c>
      <c r="CM268">
        <v>0</v>
      </c>
      <c r="CN268">
        <v>0</v>
      </c>
      <c r="CO268">
        <v>0</v>
      </c>
      <c r="CP268">
        <v>0</v>
      </c>
      <c r="CQ268">
        <v>0</v>
      </c>
      <c r="CR268">
        <v>0</v>
      </c>
      <c r="CS268">
        <v>0</v>
      </c>
      <c r="CT268">
        <v>0</v>
      </c>
      <c r="CU268">
        <v>0</v>
      </c>
      <c r="CV268">
        <v>0</v>
      </c>
      <c r="CW268">
        <v>0</v>
      </c>
      <c r="CX268">
        <v>0</v>
      </c>
      <c r="CY268">
        <v>0</v>
      </c>
      <c r="CZ268">
        <v>0</v>
      </c>
      <c r="DA268">
        <v>0</v>
      </c>
      <c r="DB268">
        <v>0</v>
      </c>
      <c r="DC268">
        <v>0</v>
      </c>
      <c r="DD268">
        <v>0</v>
      </c>
      <c r="DE268">
        <v>0</v>
      </c>
      <c r="DF268">
        <v>0</v>
      </c>
      <c r="DG268">
        <v>0</v>
      </c>
      <c r="DH268">
        <v>0</v>
      </c>
      <c r="DI268">
        <v>0</v>
      </c>
      <c r="DJ268">
        <v>0</v>
      </c>
      <c r="DK268">
        <v>0</v>
      </c>
      <c r="DL268">
        <v>0</v>
      </c>
      <c r="DM268">
        <v>0</v>
      </c>
      <c r="DN268">
        <v>0</v>
      </c>
      <c r="DO268">
        <v>0</v>
      </c>
      <c r="DP268">
        <v>0</v>
      </c>
      <c r="DQ268">
        <v>0</v>
      </c>
      <c r="DR268">
        <v>0</v>
      </c>
      <c r="DS268">
        <v>0</v>
      </c>
      <c r="DT268">
        <v>0</v>
      </c>
      <c r="DU268">
        <v>0</v>
      </c>
      <c r="DV268">
        <v>0</v>
      </c>
      <c r="DW268">
        <v>0</v>
      </c>
      <c r="DX268">
        <v>0</v>
      </c>
      <c r="DY268">
        <v>0</v>
      </c>
      <c r="DZ268">
        <v>0</v>
      </c>
      <c r="EA268">
        <v>0</v>
      </c>
      <c r="EB268">
        <v>0</v>
      </c>
      <c r="EC268">
        <v>0</v>
      </c>
      <c r="ED268">
        <v>0</v>
      </c>
      <c r="EE268">
        <v>0</v>
      </c>
      <c r="EF268">
        <v>0</v>
      </c>
      <c r="EG268">
        <v>0</v>
      </c>
      <c r="EH268">
        <v>0</v>
      </c>
      <c r="EI268">
        <v>0</v>
      </c>
      <c r="EJ268">
        <v>0</v>
      </c>
      <c r="EK268">
        <v>0</v>
      </c>
      <c r="EL268">
        <v>0</v>
      </c>
      <c r="EM268">
        <v>0</v>
      </c>
      <c r="EN268">
        <v>0</v>
      </c>
      <c r="EO268">
        <v>0</v>
      </c>
      <c r="EP268">
        <v>0</v>
      </c>
      <c r="EQ268">
        <v>0</v>
      </c>
      <c r="ER268">
        <v>0</v>
      </c>
      <c r="ES268">
        <v>0</v>
      </c>
      <c r="ET268">
        <v>0</v>
      </c>
      <c r="EU268">
        <v>0</v>
      </c>
      <c r="EV268">
        <v>0</v>
      </c>
      <c r="EW268">
        <v>0</v>
      </c>
      <c r="EX268">
        <v>0</v>
      </c>
      <c r="EY268">
        <v>0</v>
      </c>
      <c r="EZ268">
        <v>0</v>
      </c>
      <c r="FA268">
        <v>0</v>
      </c>
      <c r="FB268">
        <v>0</v>
      </c>
      <c r="FC268">
        <v>0</v>
      </c>
      <c r="FD268">
        <v>0</v>
      </c>
      <c r="FE268">
        <v>0</v>
      </c>
      <c r="FF268">
        <v>0</v>
      </c>
      <c r="FG268">
        <v>0</v>
      </c>
      <c r="FH268">
        <v>0</v>
      </c>
      <c r="FI268">
        <v>0</v>
      </c>
      <c r="FJ268">
        <v>0</v>
      </c>
      <c r="FK268">
        <v>0</v>
      </c>
      <c r="FL268">
        <v>0</v>
      </c>
      <c r="FM268">
        <v>0</v>
      </c>
      <c r="FN268">
        <v>0</v>
      </c>
      <c r="FO268">
        <v>0</v>
      </c>
      <c r="FP268">
        <v>0</v>
      </c>
      <c r="FQ268">
        <v>0</v>
      </c>
      <c r="FR268">
        <v>0</v>
      </c>
      <c r="FT268" s="44"/>
    </row>
    <row r="269" spans="1:176" x14ac:dyDescent="0.2">
      <c r="A269" t="s">
        <v>195</v>
      </c>
      <c r="B269" t="s">
        <v>202</v>
      </c>
      <c r="C269" s="70">
        <v>41851</v>
      </c>
      <c r="D269">
        <v>0</v>
      </c>
      <c r="E269" s="70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  <c r="AV269">
        <v>0</v>
      </c>
      <c r="AW269">
        <v>0</v>
      </c>
      <c r="AX269">
        <v>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BX269">
        <v>0</v>
      </c>
      <c r="BY269">
        <v>0</v>
      </c>
      <c r="BZ269">
        <v>0</v>
      </c>
      <c r="CA269">
        <v>0</v>
      </c>
      <c r="CB269">
        <v>0</v>
      </c>
      <c r="CC269">
        <v>0</v>
      </c>
      <c r="CD269">
        <v>0</v>
      </c>
      <c r="CE269">
        <v>0</v>
      </c>
      <c r="CF269">
        <v>0</v>
      </c>
      <c r="CG269">
        <v>0</v>
      </c>
      <c r="CH269">
        <v>0</v>
      </c>
      <c r="CI269">
        <v>0</v>
      </c>
      <c r="CJ269">
        <v>0</v>
      </c>
      <c r="CK269">
        <v>0</v>
      </c>
      <c r="CL269">
        <v>0</v>
      </c>
      <c r="CM269">
        <v>0</v>
      </c>
      <c r="CN269">
        <v>0</v>
      </c>
      <c r="CO269">
        <v>0</v>
      </c>
      <c r="CP269">
        <v>0</v>
      </c>
      <c r="CQ269">
        <v>0</v>
      </c>
      <c r="CR269">
        <v>0</v>
      </c>
      <c r="CS269">
        <v>0</v>
      </c>
      <c r="CT269">
        <v>0</v>
      </c>
      <c r="CU269">
        <v>0</v>
      </c>
      <c r="CV269">
        <v>0</v>
      </c>
      <c r="CW269">
        <v>0</v>
      </c>
      <c r="CX269">
        <v>0</v>
      </c>
      <c r="CY269">
        <v>0</v>
      </c>
      <c r="CZ269">
        <v>0</v>
      </c>
      <c r="DA269">
        <v>0</v>
      </c>
      <c r="DB269">
        <v>0</v>
      </c>
      <c r="DC269">
        <v>0</v>
      </c>
      <c r="DD269">
        <v>0</v>
      </c>
      <c r="DE269">
        <v>0</v>
      </c>
      <c r="DF269">
        <v>0</v>
      </c>
      <c r="DG269">
        <v>0</v>
      </c>
      <c r="DH269">
        <v>0</v>
      </c>
      <c r="DI269">
        <v>0</v>
      </c>
      <c r="DJ269">
        <v>0</v>
      </c>
      <c r="DK269">
        <v>0</v>
      </c>
      <c r="DL269">
        <v>0</v>
      </c>
      <c r="DM269">
        <v>0</v>
      </c>
      <c r="DN269">
        <v>0</v>
      </c>
      <c r="DO269">
        <v>0</v>
      </c>
      <c r="DP269">
        <v>0</v>
      </c>
      <c r="DQ269">
        <v>0</v>
      </c>
      <c r="DR269">
        <v>0</v>
      </c>
      <c r="DS269">
        <v>0</v>
      </c>
      <c r="DT269">
        <v>0</v>
      </c>
      <c r="DU269">
        <v>0</v>
      </c>
      <c r="DV269">
        <v>0</v>
      </c>
      <c r="DW269">
        <v>0</v>
      </c>
      <c r="DX269">
        <v>0</v>
      </c>
      <c r="DY269">
        <v>0</v>
      </c>
      <c r="DZ269">
        <v>0</v>
      </c>
      <c r="EA269">
        <v>0</v>
      </c>
      <c r="EB269">
        <v>0</v>
      </c>
      <c r="EC269">
        <v>0</v>
      </c>
      <c r="ED269">
        <v>0</v>
      </c>
      <c r="EE269">
        <v>0</v>
      </c>
      <c r="EF269">
        <v>0</v>
      </c>
      <c r="EG269">
        <v>0</v>
      </c>
      <c r="EH269">
        <v>0</v>
      </c>
      <c r="EI269">
        <v>0</v>
      </c>
      <c r="EJ269">
        <v>0</v>
      </c>
      <c r="EK269">
        <v>0</v>
      </c>
      <c r="EL269">
        <v>0</v>
      </c>
      <c r="EM269">
        <v>0</v>
      </c>
      <c r="EN269">
        <v>0</v>
      </c>
      <c r="EO269">
        <v>0</v>
      </c>
      <c r="EP269">
        <v>0</v>
      </c>
      <c r="EQ269">
        <v>0</v>
      </c>
      <c r="ER269">
        <v>0</v>
      </c>
      <c r="ES269">
        <v>0</v>
      </c>
      <c r="ET269">
        <v>0</v>
      </c>
      <c r="EU269">
        <v>0</v>
      </c>
      <c r="EV269">
        <v>0</v>
      </c>
      <c r="EW269">
        <v>0</v>
      </c>
      <c r="EX269">
        <v>0</v>
      </c>
      <c r="EY269">
        <v>0</v>
      </c>
      <c r="EZ269">
        <v>0</v>
      </c>
      <c r="FA269">
        <v>0</v>
      </c>
      <c r="FB269">
        <v>0</v>
      </c>
      <c r="FC269">
        <v>0</v>
      </c>
      <c r="FD269">
        <v>0</v>
      </c>
      <c r="FE269">
        <v>0</v>
      </c>
      <c r="FF269">
        <v>0</v>
      </c>
      <c r="FG269">
        <v>0</v>
      </c>
      <c r="FH269">
        <v>0</v>
      </c>
      <c r="FI269">
        <v>0</v>
      </c>
      <c r="FJ269">
        <v>0</v>
      </c>
      <c r="FK269">
        <v>0</v>
      </c>
      <c r="FL269">
        <v>0</v>
      </c>
      <c r="FM269">
        <v>0</v>
      </c>
      <c r="FN269">
        <v>0</v>
      </c>
      <c r="FO269">
        <v>0</v>
      </c>
      <c r="FP269">
        <v>0</v>
      </c>
      <c r="FQ269">
        <v>0</v>
      </c>
      <c r="FR269">
        <v>0</v>
      </c>
      <c r="FT269" s="44"/>
    </row>
    <row r="270" spans="1:176" x14ac:dyDescent="0.2">
      <c r="A270" t="s">
        <v>195</v>
      </c>
      <c r="B270" t="s">
        <v>202</v>
      </c>
      <c r="C270" s="70">
        <v>41852</v>
      </c>
      <c r="D270">
        <v>0</v>
      </c>
      <c r="E270" s="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0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0</v>
      </c>
      <c r="AX270">
        <v>0</v>
      </c>
      <c r="AY270">
        <v>0</v>
      </c>
      <c r="AZ270">
        <v>0</v>
      </c>
      <c r="BA270">
        <v>0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0</v>
      </c>
      <c r="BX270">
        <v>0</v>
      </c>
      <c r="BY270">
        <v>0</v>
      </c>
      <c r="BZ270">
        <v>0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>
        <v>0</v>
      </c>
      <c r="CK270">
        <v>0</v>
      </c>
      <c r="CL270">
        <v>0</v>
      </c>
      <c r="CM270">
        <v>0</v>
      </c>
      <c r="CN270">
        <v>0</v>
      </c>
      <c r="CO270">
        <v>0</v>
      </c>
      <c r="CP270">
        <v>0</v>
      </c>
      <c r="CQ270">
        <v>0</v>
      </c>
      <c r="CR270">
        <v>0</v>
      </c>
      <c r="CS270">
        <v>0</v>
      </c>
      <c r="CT270">
        <v>0</v>
      </c>
      <c r="CU270">
        <v>0</v>
      </c>
      <c r="CV270">
        <v>0</v>
      </c>
      <c r="CW270">
        <v>0</v>
      </c>
      <c r="CX270">
        <v>0</v>
      </c>
      <c r="CY270">
        <v>0</v>
      </c>
      <c r="CZ270">
        <v>0</v>
      </c>
      <c r="DA270">
        <v>0</v>
      </c>
      <c r="DB270">
        <v>0</v>
      </c>
      <c r="DC270">
        <v>0</v>
      </c>
      <c r="DD270">
        <v>0</v>
      </c>
      <c r="DE270">
        <v>0</v>
      </c>
      <c r="DF270">
        <v>0</v>
      </c>
      <c r="DG270">
        <v>0</v>
      </c>
      <c r="DH270">
        <v>0</v>
      </c>
      <c r="DI270">
        <v>0</v>
      </c>
      <c r="DJ270">
        <v>0</v>
      </c>
      <c r="DK270">
        <v>0</v>
      </c>
      <c r="DL270">
        <v>0</v>
      </c>
      <c r="DM270">
        <v>0</v>
      </c>
      <c r="DN270">
        <v>0</v>
      </c>
      <c r="DO270">
        <v>0</v>
      </c>
      <c r="DP270">
        <v>0</v>
      </c>
      <c r="DQ270">
        <v>0</v>
      </c>
      <c r="DR270">
        <v>0</v>
      </c>
      <c r="DS270">
        <v>0</v>
      </c>
      <c r="DT270">
        <v>0</v>
      </c>
      <c r="DU270">
        <v>0</v>
      </c>
      <c r="DV270">
        <v>0</v>
      </c>
      <c r="DW270">
        <v>0</v>
      </c>
      <c r="DX270">
        <v>0</v>
      </c>
      <c r="DY270">
        <v>0</v>
      </c>
      <c r="DZ270">
        <v>0</v>
      </c>
      <c r="EA270">
        <v>0</v>
      </c>
      <c r="EB270">
        <v>0</v>
      </c>
      <c r="EC270">
        <v>0</v>
      </c>
      <c r="ED270">
        <v>0</v>
      </c>
      <c r="EE270">
        <v>0</v>
      </c>
      <c r="EF270">
        <v>0</v>
      </c>
      <c r="EG270">
        <v>0</v>
      </c>
      <c r="EH270">
        <v>0</v>
      </c>
      <c r="EI270">
        <v>0</v>
      </c>
      <c r="EJ270">
        <v>0</v>
      </c>
      <c r="EK270">
        <v>0</v>
      </c>
      <c r="EL270">
        <v>0</v>
      </c>
      <c r="EM270">
        <v>0</v>
      </c>
      <c r="EN270">
        <v>0</v>
      </c>
      <c r="EO270">
        <v>0</v>
      </c>
      <c r="EP270">
        <v>0</v>
      </c>
      <c r="EQ270">
        <v>0</v>
      </c>
      <c r="ER270">
        <v>0</v>
      </c>
      <c r="ES270">
        <v>0</v>
      </c>
      <c r="ET270">
        <v>0</v>
      </c>
      <c r="EU270">
        <v>0</v>
      </c>
      <c r="EV270">
        <v>0</v>
      </c>
      <c r="EW270">
        <v>0</v>
      </c>
      <c r="EX270">
        <v>0</v>
      </c>
      <c r="EY270">
        <v>0</v>
      </c>
      <c r="EZ270">
        <v>0</v>
      </c>
      <c r="FA270">
        <v>0</v>
      </c>
      <c r="FB270">
        <v>0</v>
      </c>
      <c r="FC270">
        <v>0</v>
      </c>
      <c r="FD270">
        <v>0</v>
      </c>
      <c r="FE270">
        <v>0</v>
      </c>
      <c r="FF270">
        <v>0</v>
      </c>
      <c r="FG270">
        <v>0</v>
      </c>
      <c r="FH270">
        <v>0</v>
      </c>
      <c r="FI270">
        <v>0</v>
      </c>
      <c r="FJ270">
        <v>0</v>
      </c>
      <c r="FK270">
        <v>0</v>
      </c>
      <c r="FL270">
        <v>0</v>
      </c>
      <c r="FM270">
        <v>0</v>
      </c>
      <c r="FN270">
        <v>0</v>
      </c>
      <c r="FO270">
        <v>0</v>
      </c>
      <c r="FP270">
        <v>0</v>
      </c>
      <c r="FQ270">
        <v>0</v>
      </c>
      <c r="FR270">
        <v>0</v>
      </c>
      <c r="FT270" s="44"/>
    </row>
    <row r="271" spans="1:176" x14ac:dyDescent="0.2">
      <c r="A271" t="s">
        <v>195</v>
      </c>
      <c r="B271" t="s">
        <v>202</v>
      </c>
      <c r="C271" s="70">
        <v>41894</v>
      </c>
      <c r="D271">
        <v>0</v>
      </c>
      <c r="E271" s="70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0</v>
      </c>
      <c r="AH271">
        <v>0</v>
      </c>
      <c r="AI271">
        <v>0</v>
      </c>
      <c r="AJ271">
        <v>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0</v>
      </c>
      <c r="BX271">
        <v>0</v>
      </c>
      <c r="BY271">
        <v>0</v>
      </c>
      <c r="BZ271">
        <v>0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>
        <v>0</v>
      </c>
      <c r="CK271">
        <v>0</v>
      </c>
      <c r="CL271">
        <v>0</v>
      </c>
      <c r="CM271">
        <v>0</v>
      </c>
      <c r="CN271">
        <v>0</v>
      </c>
      <c r="CO271">
        <v>0</v>
      </c>
      <c r="CP271">
        <v>0</v>
      </c>
      <c r="CQ271">
        <v>0</v>
      </c>
      <c r="CR271">
        <v>0</v>
      </c>
      <c r="CS271">
        <v>0</v>
      </c>
      <c r="CT271">
        <v>0</v>
      </c>
      <c r="CU271">
        <v>0</v>
      </c>
      <c r="CV271">
        <v>0</v>
      </c>
      <c r="CW271">
        <v>0</v>
      </c>
      <c r="CX271">
        <v>0</v>
      </c>
      <c r="CY271">
        <v>0</v>
      </c>
      <c r="CZ271">
        <v>0</v>
      </c>
      <c r="DA271">
        <v>0</v>
      </c>
      <c r="DB271">
        <v>0</v>
      </c>
      <c r="DC271">
        <v>0</v>
      </c>
      <c r="DD271">
        <v>0</v>
      </c>
      <c r="DE271">
        <v>0</v>
      </c>
      <c r="DF271">
        <v>0</v>
      </c>
      <c r="DG271">
        <v>0</v>
      </c>
      <c r="DH271">
        <v>0</v>
      </c>
      <c r="DI271">
        <v>0</v>
      </c>
      <c r="DJ271">
        <v>0</v>
      </c>
      <c r="DK271">
        <v>0</v>
      </c>
      <c r="DL271">
        <v>0</v>
      </c>
      <c r="DM271">
        <v>0</v>
      </c>
      <c r="DN271">
        <v>0</v>
      </c>
      <c r="DO271">
        <v>0</v>
      </c>
      <c r="DP271">
        <v>0</v>
      </c>
      <c r="DQ271">
        <v>0</v>
      </c>
      <c r="DR271">
        <v>0</v>
      </c>
      <c r="DS271">
        <v>0</v>
      </c>
      <c r="DT271">
        <v>0</v>
      </c>
      <c r="DU271">
        <v>0</v>
      </c>
      <c r="DV271">
        <v>0</v>
      </c>
      <c r="DW271">
        <v>0</v>
      </c>
      <c r="DX271">
        <v>0</v>
      </c>
      <c r="DY271">
        <v>0</v>
      </c>
      <c r="DZ271">
        <v>0</v>
      </c>
      <c r="EA271">
        <v>0</v>
      </c>
      <c r="EB271">
        <v>0</v>
      </c>
      <c r="EC271">
        <v>0</v>
      </c>
      <c r="ED271">
        <v>0</v>
      </c>
      <c r="EE271">
        <v>0</v>
      </c>
      <c r="EF271">
        <v>0</v>
      </c>
      <c r="EG271">
        <v>0</v>
      </c>
      <c r="EH271">
        <v>0</v>
      </c>
      <c r="EI271">
        <v>0</v>
      </c>
      <c r="EJ271">
        <v>0</v>
      </c>
      <c r="EK271">
        <v>0</v>
      </c>
      <c r="EL271">
        <v>0</v>
      </c>
      <c r="EM271">
        <v>0</v>
      </c>
      <c r="EN271">
        <v>0</v>
      </c>
      <c r="EO271">
        <v>0</v>
      </c>
      <c r="EP271">
        <v>0</v>
      </c>
      <c r="EQ271">
        <v>0</v>
      </c>
      <c r="ER271">
        <v>0</v>
      </c>
      <c r="ES271">
        <v>0</v>
      </c>
      <c r="ET271">
        <v>0</v>
      </c>
      <c r="EU271">
        <v>0</v>
      </c>
      <c r="EV271">
        <v>0</v>
      </c>
      <c r="EW271">
        <v>0</v>
      </c>
      <c r="EX271">
        <v>0</v>
      </c>
      <c r="EY271">
        <v>0</v>
      </c>
      <c r="EZ271">
        <v>0</v>
      </c>
      <c r="FA271">
        <v>0</v>
      </c>
      <c r="FB271">
        <v>0</v>
      </c>
      <c r="FC271">
        <v>0</v>
      </c>
      <c r="FD271">
        <v>0</v>
      </c>
      <c r="FE271">
        <v>0</v>
      </c>
      <c r="FF271">
        <v>0</v>
      </c>
      <c r="FG271">
        <v>0</v>
      </c>
      <c r="FH271">
        <v>0</v>
      </c>
      <c r="FI271">
        <v>0</v>
      </c>
      <c r="FJ271">
        <v>0</v>
      </c>
      <c r="FK271">
        <v>0</v>
      </c>
      <c r="FL271">
        <v>0</v>
      </c>
      <c r="FM271">
        <v>0</v>
      </c>
      <c r="FN271">
        <v>0</v>
      </c>
      <c r="FO271">
        <v>0</v>
      </c>
      <c r="FP271">
        <v>0</v>
      </c>
      <c r="FQ271">
        <v>0</v>
      </c>
      <c r="FR271">
        <v>0</v>
      </c>
      <c r="FT271" s="44"/>
    </row>
    <row r="272" spans="1:176" x14ac:dyDescent="0.2">
      <c r="A272" t="s">
        <v>195</v>
      </c>
      <c r="B272" t="s">
        <v>202</v>
      </c>
      <c r="C272" s="70">
        <v>41897</v>
      </c>
      <c r="D272">
        <v>0</v>
      </c>
      <c r="E272" s="70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0</v>
      </c>
      <c r="AJ272">
        <v>0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0</v>
      </c>
      <c r="AX272">
        <v>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BX272">
        <v>0</v>
      </c>
      <c r="BY272">
        <v>0</v>
      </c>
      <c r="BZ272">
        <v>0</v>
      </c>
      <c r="CA272">
        <v>0</v>
      </c>
      <c r="CB272">
        <v>0</v>
      </c>
      <c r="CC272">
        <v>0</v>
      </c>
      <c r="CD272">
        <v>0</v>
      </c>
      <c r="CE272">
        <v>0</v>
      </c>
      <c r="CF272">
        <v>0</v>
      </c>
      <c r="CG272">
        <v>0</v>
      </c>
      <c r="CH272">
        <v>0</v>
      </c>
      <c r="CI272">
        <v>0</v>
      </c>
      <c r="CJ272">
        <v>0</v>
      </c>
      <c r="CK272">
        <v>0</v>
      </c>
      <c r="CL272">
        <v>0</v>
      </c>
      <c r="CM272">
        <v>0</v>
      </c>
      <c r="CN272">
        <v>0</v>
      </c>
      <c r="CO272">
        <v>0</v>
      </c>
      <c r="CP272">
        <v>0</v>
      </c>
      <c r="CQ272">
        <v>0</v>
      </c>
      <c r="CR272">
        <v>0</v>
      </c>
      <c r="CS272">
        <v>0</v>
      </c>
      <c r="CT272">
        <v>0</v>
      </c>
      <c r="CU272">
        <v>0</v>
      </c>
      <c r="CV272">
        <v>0</v>
      </c>
      <c r="CW272">
        <v>0</v>
      </c>
      <c r="CX272">
        <v>0</v>
      </c>
      <c r="CY272">
        <v>0</v>
      </c>
      <c r="CZ272">
        <v>0</v>
      </c>
      <c r="DA272">
        <v>0</v>
      </c>
      <c r="DB272">
        <v>0</v>
      </c>
      <c r="DC272">
        <v>0</v>
      </c>
      <c r="DD272">
        <v>0</v>
      </c>
      <c r="DE272">
        <v>0</v>
      </c>
      <c r="DF272">
        <v>0</v>
      </c>
      <c r="DG272">
        <v>0</v>
      </c>
      <c r="DH272">
        <v>0</v>
      </c>
      <c r="DI272">
        <v>0</v>
      </c>
      <c r="DJ272">
        <v>0</v>
      </c>
      <c r="DK272">
        <v>0</v>
      </c>
      <c r="DL272">
        <v>0</v>
      </c>
      <c r="DM272">
        <v>0</v>
      </c>
      <c r="DN272">
        <v>0</v>
      </c>
      <c r="DO272">
        <v>0</v>
      </c>
      <c r="DP272">
        <v>0</v>
      </c>
      <c r="DQ272">
        <v>0</v>
      </c>
      <c r="DR272">
        <v>0</v>
      </c>
      <c r="DS272">
        <v>0</v>
      </c>
      <c r="DT272">
        <v>0</v>
      </c>
      <c r="DU272">
        <v>0</v>
      </c>
      <c r="DV272">
        <v>0</v>
      </c>
      <c r="DW272">
        <v>0</v>
      </c>
      <c r="DX272">
        <v>0</v>
      </c>
      <c r="DY272">
        <v>0</v>
      </c>
      <c r="DZ272">
        <v>0</v>
      </c>
      <c r="EA272">
        <v>0</v>
      </c>
      <c r="EB272">
        <v>0</v>
      </c>
      <c r="EC272">
        <v>0</v>
      </c>
      <c r="ED272">
        <v>0</v>
      </c>
      <c r="EE272">
        <v>0</v>
      </c>
      <c r="EF272">
        <v>0</v>
      </c>
      <c r="EG272">
        <v>0</v>
      </c>
      <c r="EH272">
        <v>0</v>
      </c>
      <c r="EI272">
        <v>0</v>
      </c>
      <c r="EJ272">
        <v>0</v>
      </c>
      <c r="EK272">
        <v>0</v>
      </c>
      <c r="EL272">
        <v>0</v>
      </c>
      <c r="EM272">
        <v>0</v>
      </c>
      <c r="EN272">
        <v>0</v>
      </c>
      <c r="EO272">
        <v>0</v>
      </c>
      <c r="EP272">
        <v>0</v>
      </c>
      <c r="EQ272">
        <v>0</v>
      </c>
      <c r="ER272">
        <v>0</v>
      </c>
      <c r="ES272">
        <v>0</v>
      </c>
      <c r="ET272">
        <v>0</v>
      </c>
      <c r="EU272">
        <v>0</v>
      </c>
      <c r="EV272">
        <v>0</v>
      </c>
      <c r="EW272">
        <v>0</v>
      </c>
      <c r="EX272">
        <v>0</v>
      </c>
      <c r="EY272">
        <v>0</v>
      </c>
      <c r="EZ272">
        <v>0</v>
      </c>
      <c r="FA272">
        <v>0</v>
      </c>
      <c r="FB272">
        <v>0</v>
      </c>
      <c r="FC272">
        <v>0</v>
      </c>
      <c r="FD272">
        <v>0</v>
      </c>
      <c r="FE272">
        <v>0</v>
      </c>
      <c r="FF272">
        <v>0</v>
      </c>
      <c r="FG272">
        <v>0</v>
      </c>
      <c r="FH272">
        <v>0</v>
      </c>
      <c r="FI272">
        <v>0</v>
      </c>
      <c r="FJ272">
        <v>0</v>
      </c>
      <c r="FK272">
        <v>0</v>
      </c>
      <c r="FL272">
        <v>0</v>
      </c>
      <c r="FM272">
        <v>0</v>
      </c>
      <c r="FN272">
        <v>0</v>
      </c>
      <c r="FO272">
        <v>0</v>
      </c>
      <c r="FP272">
        <v>0</v>
      </c>
      <c r="FQ272">
        <v>0</v>
      </c>
      <c r="FR272">
        <v>0</v>
      </c>
      <c r="FT272" s="44"/>
    </row>
    <row r="273" spans="1:176" x14ac:dyDescent="0.2">
      <c r="A273" t="s">
        <v>195</v>
      </c>
      <c r="B273" t="s">
        <v>202</v>
      </c>
      <c r="C273" s="70">
        <v>41898</v>
      </c>
      <c r="D273">
        <v>0</v>
      </c>
      <c r="E273" s="70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  <c r="AJ273">
        <v>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  <c r="AS273">
        <v>0</v>
      </c>
      <c r="AT273">
        <v>0</v>
      </c>
      <c r="AU273">
        <v>0</v>
      </c>
      <c r="AV273">
        <v>0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0</v>
      </c>
      <c r="BX273">
        <v>0</v>
      </c>
      <c r="BY273">
        <v>0</v>
      </c>
      <c r="BZ273">
        <v>0</v>
      </c>
      <c r="CA273">
        <v>0</v>
      </c>
      <c r="CB273">
        <v>0</v>
      </c>
      <c r="CC273">
        <v>0</v>
      </c>
      <c r="CD273">
        <v>0</v>
      </c>
      <c r="CE273">
        <v>0</v>
      </c>
      <c r="CF273">
        <v>0</v>
      </c>
      <c r="CG273">
        <v>0</v>
      </c>
      <c r="CH273">
        <v>0</v>
      </c>
      <c r="CI273">
        <v>0</v>
      </c>
      <c r="CJ273">
        <v>0</v>
      </c>
      <c r="CK273">
        <v>0</v>
      </c>
      <c r="CL273">
        <v>0</v>
      </c>
      <c r="CM273">
        <v>0</v>
      </c>
      <c r="CN273">
        <v>0</v>
      </c>
      <c r="CO273">
        <v>0</v>
      </c>
      <c r="CP273">
        <v>0</v>
      </c>
      <c r="CQ273">
        <v>0</v>
      </c>
      <c r="CR273">
        <v>0</v>
      </c>
      <c r="CS273">
        <v>0</v>
      </c>
      <c r="CT273">
        <v>0</v>
      </c>
      <c r="CU273">
        <v>0</v>
      </c>
      <c r="CV273">
        <v>0</v>
      </c>
      <c r="CW273">
        <v>0</v>
      </c>
      <c r="CX273">
        <v>0</v>
      </c>
      <c r="CY273">
        <v>0</v>
      </c>
      <c r="CZ273">
        <v>0</v>
      </c>
      <c r="DA273">
        <v>0</v>
      </c>
      <c r="DB273">
        <v>0</v>
      </c>
      <c r="DC273">
        <v>0</v>
      </c>
      <c r="DD273">
        <v>0</v>
      </c>
      <c r="DE273">
        <v>0</v>
      </c>
      <c r="DF273">
        <v>0</v>
      </c>
      <c r="DG273">
        <v>0</v>
      </c>
      <c r="DH273">
        <v>0</v>
      </c>
      <c r="DI273">
        <v>0</v>
      </c>
      <c r="DJ273">
        <v>0</v>
      </c>
      <c r="DK273">
        <v>0</v>
      </c>
      <c r="DL273">
        <v>0</v>
      </c>
      <c r="DM273">
        <v>0</v>
      </c>
      <c r="DN273">
        <v>0</v>
      </c>
      <c r="DO273">
        <v>0</v>
      </c>
      <c r="DP273">
        <v>0</v>
      </c>
      <c r="DQ273">
        <v>0</v>
      </c>
      <c r="DR273">
        <v>0</v>
      </c>
      <c r="DS273">
        <v>0</v>
      </c>
      <c r="DT273">
        <v>0</v>
      </c>
      <c r="DU273">
        <v>0</v>
      </c>
      <c r="DV273">
        <v>0</v>
      </c>
      <c r="DW273">
        <v>0</v>
      </c>
      <c r="DX273">
        <v>0</v>
      </c>
      <c r="DY273">
        <v>0</v>
      </c>
      <c r="DZ273">
        <v>0</v>
      </c>
      <c r="EA273">
        <v>0</v>
      </c>
      <c r="EB273">
        <v>0</v>
      </c>
      <c r="EC273">
        <v>0</v>
      </c>
      <c r="ED273">
        <v>0</v>
      </c>
      <c r="EE273">
        <v>0</v>
      </c>
      <c r="EF273">
        <v>0</v>
      </c>
      <c r="EG273">
        <v>0</v>
      </c>
      <c r="EH273">
        <v>0</v>
      </c>
      <c r="EI273">
        <v>0</v>
      </c>
      <c r="EJ273">
        <v>0</v>
      </c>
      <c r="EK273">
        <v>0</v>
      </c>
      <c r="EL273">
        <v>0</v>
      </c>
      <c r="EM273">
        <v>0</v>
      </c>
      <c r="EN273">
        <v>0</v>
      </c>
      <c r="EO273">
        <v>0</v>
      </c>
      <c r="EP273">
        <v>0</v>
      </c>
      <c r="EQ273">
        <v>0</v>
      </c>
      <c r="ER273">
        <v>0</v>
      </c>
      <c r="ES273">
        <v>0</v>
      </c>
      <c r="ET273">
        <v>0</v>
      </c>
      <c r="EU273">
        <v>0</v>
      </c>
      <c r="EV273">
        <v>0</v>
      </c>
      <c r="EW273">
        <v>0</v>
      </c>
      <c r="EX273">
        <v>0</v>
      </c>
      <c r="EY273">
        <v>0</v>
      </c>
      <c r="EZ273">
        <v>0</v>
      </c>
      <c r="FA273">
        <v>0</v>
      </c>
      <c r="FB273">
        <v>0</v>
      </c>
      <c r="FC273">
        <v>0</v>
      </c>
      <c r="FD273">
        <v>0</v>
      </c>
      <c r="FE273">
        <v>0</v>
      </c>
      <c r="FF273">
        <v>0</v>
      </c>
      <c r="FG273">
        <v>0</v>
      </c>
      <c r="FH273">
        <v>0</v>
      </c>
      <c r="FI273">
        <v>0</v>
      </c>
      <c r="FJ273">
        <v>0</v>
      </c>
      <c r="FK273">
        <v>0</v>
      </c>
      <c r="FL273">
        <v>0</v>
      </c>
      <c r="FM273">
        <v>0</v>
      </c>
      <c r="FN273">
        <v>0</v>
      </c>
      <c r="FO273">
        <v>0</v>
      </c>
      <c r="FP273">
        <v>0</v>
      </c>
      <c r="FQ273">
        <v>0</v>
      </c>
      <c r="FR273">
        <v>0</v>
      </c>
      <c r="FT273" s="44"/>
    </row>
    <row r="274" spans="1:176" x14ac:dyDescent="0.2">
      <c r="A274" t="s">
        <v>195</v>
      </c>
      <c r="B274" t="s">
        <v>202</v>
      </c>
      <c r="C274" s="70" t="s">
        <v>2</v>
      </c>
      <c r="D274">
        <v>0</v>
      </c>
      <c r="E274" s="70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  <c r="AJ274">
        <v>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BX274">
        <v>0</v>
      </c>
      <c r="BY274">
        <v>0</v>
      </c>
      <c r="BZ274">
        <v>0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0</v>
      </c>
      <c r="CG274">
        <v>0</v>
      </c>
      <c r="CH274">
        <v>0</v>
      </c>
      <c r="CI274">
        <v>0</v>
      </c>
      <c r="CJ274">
        <v>0</v>
      </c>
      <c r="CK274">
        <v>0</v>
      </c>
      <c r="CL274">
        <v>0</v>
      </c>
      <c r="CM274">
        <v>0</v>
      </c>
      <c r="CN274">
        <v>0</v>
      </c>
      <c r="CO274">
        <v>0</v>
      </c>
      <c r="CP274">
        <v>0</v>
      </c>
      <c r="CQ274">
        <v>0</v>
      </c>
      <c r="CR274">
        <v>0</v>
      </c>
      <c r="CS274">
        <v>0</v>
      </c>
      <c r="CT274">
        <v>0</v>
      </c>
      <c r="CU274">
        <v>0</v>
      </c>
      <c r="CV274">
        <v>0</v>
      </c>
      <c r="CW274">
        <v>0</v>
      </c>
      <c r="CX274">
        <v>0</v>
      </c>
      <c r="CY274">
        <v>0</v>
      </c>
      <c r="CZ274">
        <v>0</v>
      </c>
      <c r="DA274">
        <v>0</v>
      </c>
      <c r="DB274">
        <v>0</v>
      </c>
      <c r="DC274">
        <v>0</v>
      </c>
      <c r="DD274">
        <v>0</v>
      </c>
      <c r="DE274">
        <v>0</v>
      </c>
      <c r="DF274">
        <v>0</v>
      </c>
      <c r="DG274">
        <v>0</v>
      </c>
      <c r="DH274">
        <v>0</v>
      </c>
      <c r="DI274">
        <v>0</v>
      </c>
      <c r="DJ274">
        <v>0</v>
      </c>
      <c r="DK274">
        <v>0</v>
      </c>
      <c r="DL274">
        <v>0</v>
      </c>
      <c r="DM274">
        <v>0</v>
      </c>
      <c r="DN274">
        <v>0</v>
      </c>
      <c r="DO274">
        <v>0</v>
      </c>
      <c r="DP274">
        <v>0</v>
      </c>
      <c r="DQ274">
        <v>0</v>
      </c>
      <c r="DR274">
        <v>0</v>
      </c>
      <c r="DS274">
        <v>0</v>
      </c>
      <c r="DT274">
        <v>0</v>
      </c>
      <c r="DU274">
        <v>0</v>
      </c>
      <c r="DV274">
        <v>0</v>
      </c>
      <c r="DW274">
        <v>0</v>
      </c>
      <c r="DX274">
        <v>0</v>
      </c>
      <c r="DY274">
        <v>0</v>
      </c>
      <c r="DZ274">
        <v>0</v>
      </c>
      <c r="EA274">
        <v>0</v>
      </c>
      <c r="EB274">
        <v>0</v>
      </c>
      <c r="EC274">
        <v>0</v>
      </c>
      <c r="ED274">
        <v>0</v>
      </c>
      <c r="EE274">
        <v>0</v>
      </c>
      <c r="EF274">
        <v>0</v>
      </c>
      <c r="EG274">
        <v>0</v>
      </c>
      <c r="EH274">
        <v>0</v>
      </c>
      <c r="EI274">
        <v>0</v>
      </c>
      <c r="EJ274">
        <v>0</v>
      </c>
      <c r="EK274">
        <v>0</v>
      </c>
      <c r="EL274">
        <v>0</v>
      </c>
      <c r="EM274">
        <v>0</v>
      </c>
      <c r="EN274">
        <v>0</v>
      </c>
      <c r="EO274">
        <v>0</v>
      </c>
      <c r="EP274">
        <v>0</v>
      </c>
      <c r="EQ274">
        <v>0</v>
      </c>
      <c r="ER274">
        <v>0</v>
      </c>
      <c r="ES274">
        <v>0</v>
      </c>
      <c r="ET274">
        <v>0</v>
      </c>
      <c r="EU274">
        <v>0</v>
      </c>
      <c r="EV274">
        <v>0</v>
      </c>
      <c r="EW274">
        <v>0</v>
      </c>
      <c r="EX274">
        <v>0</v>
      </c>
      <c r="EY274">
        <v>0</v>
      </c>
      <c r="EZ274">
        <v>0</v>
      </c>
      <c r="FA274">
        <v>0</v>
      </c>
      <c r="FB274">
        <v>0</v>
      </c>
      <c r="FC274">
        <v>0</v>
      </c>
      <c r="FD274">
        <v>0</v>
      </c>
      <c r="FE274">
        <v>0</v>
      </c>
      <c r="FF274">
        <v>0</v>
      </c>
      <c r="FG274">
        <v>0</v>
      </c>
      <c r="FH274">
        <v>0</v>
      </c>
      <c r="FI274">
        <v>0</v>
      </c>
      <c r="FJ274">
        <v>0</v>
      </c>
      <c r="FK274">
        <v>0</v>
      </c>
      <c r="FL274">
        <v>0</v>
      </c>
      <c r="FM274">
        <v>0</v>
      </c>
      <c r="FN274">
        <v>0</v>
      </c>
      <c r="FO274">
        <v>0</v>
      </c>
      <c r="FP274">
        <v>0</v>
      </c>
      <c r="FQ274">
        <v>0</v>
      </c>
      <c r="FR274">
        <v>0</v>
      </c>
      <c r="FT274" s="44"/>
    </row>
    <row r="275" spans="1:176" x14ac:dyDescent="0.2">
      <c r="A275" t="s">
        <v>195</v>
      </c>
      <c r="B275" t="s">
        <v>204</v>
      </c>
      <c r="C275" s="70">
        <v>41773</v>
      </c>
      <c r="D275">
        <v>0</v>
      </c>
      <c r="E275" s="70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0</v>
      </c>
      <c r="AJ275">
        <v>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  <c r="AS275">
        <v>0</v>
      </c>
      <c r="AT275">
        <v>0</v>
      </c>
      <c r="AU275">
        <v>0</v>
      </c>
      <c r="AV275">
        <v>0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0</v>
      </c>
      <c r="BX275">
        <v>0</v>
      </c>
      <c r="BY275">
        <v>0</v>
      </c>
      <c r="BZ275">
        <v>0</v>
      </c>
      <c r="CA275">
        <v>0</v>
      </c>
      <c r="CB275">
        <v>0</v>
      </c>
      <c r="CC275">
        <v>0</v>
      </c>
      <c r="CD275">
        <v>0</v>
      </c>
      <c r="CE275">
        <v>0</v>
      </c>
      <c r="CF275">
        <v>0</v>
      </c>
      <c r="CG275">
        <v>0</v>
      </c>
      <c r="CH275">
        <v>0</v>
      </c>
      <c r="CI275">
        <v>0</v>
      </c>
      <c r="CJ275">
        <v>0</v>
      </c>
      <c r="CK275">
        <v>0</v>
      </c>
      <c r="CL275">
        <v>0</v>
      </c>
      <c r="CM275">
        <v>0</v>
      </c>
      <c r="CN275">
        <v>0</v>
      </c>
      <c r="CO275">
        <v>0</v>
      </c>
      <c r="CP275">
        <v>0</v>
      </c>
      <c r="CQ275">
        <v>0</v>
      </c>
      <c r="CR275">
        <v>0</v>
      </c>
      <c r="CS275">
        <v>0</v>
      </c>
      <c r="CT275">
        <v>0</v>
      </c>
      <c r="CU275">
        <v>0</v>
      </c>
      <c r="CV275">
        <v>0</v>
      </c>
      <c r="CW275">
        <v>0</v>
      </c>
      <c r="CX275">
        <v>0</v>
      </c>
      <c r="CY275">
        <v>0</v>
      </c>
      <c r="CZ275">
        <v>0</v>
      </c>
      <c r="DA275">
        <v>0</v>
      </c>
      <c r="DB275">
        <v>0</v>
      </c>
      <c r="DC275">
        <v>0</v>
      </c>
      <c r="DD275">
        <v>0</v>
      </c>
      <c r="DE275">
        <v>0</v>
      </c>
      <c r="DF275">
        <v>0</v>
      </c>
      <c r="DG275">
        <v>0</v>
      </c>
      <c r="DH275">
        <v>0</v>
      </c>
      <c r="DI275">
        <v>0</v>
      </c>
      <c r="DJ275">
        <v>0</v>
      </c>
      <c r="DK275">
        <v>0</v>
      </c>
      <c r="DL275">
        <v>0</v>
      </c>
      <c r="DM275">
        <v>0</v>
      </c>
      <c r="DN275">
        <v>0</v>
      </c>
      <c r="DO275">
        <v>0</v>
      </c>
      <c r="DP275">
        <v>0</v>
      </c>
      <c r="DQ275">
        <v>0</v>
      </c>
      <c r="DR275">
        <v>0</v>
      </c>
      <c r="DS275">
        <v>0</v>
      </c>
      <c r="DT275">
        <v>0</v>
      </c>
      <c r="DU275">
        <v>0</v>
      </c>
      <c r="DV275">
        <v>0</v>
      </c>
      <c r="DW275">
        <v>0</v>
      </c>
      <c r="DX275">
        <v>0</v>
      </c>
      <c r="DY275">
        <v>0</v>
      </c>
      <c r="DZ275">
        <v>0</v>
      </c>
      <c r="EA275">
        <v>0</v>
      </c>
      <c r="EB275">
        <v>0</v>
      </c>
      <c r="EC275">
        <v>0</v>
      </c>
      <c r="ED275">
        <v>0</v>
      </c>
      <c r="EE275">
        <v>0</v>
      </c>
      <c r="EF275">
        <v>0</v>
      </c>
      <c r="EG275">
        <v>0</v>
      </c>
      <c r="EH275">
        <v>0</v>
      </c>
      <c r="EI275">
        <v>0</v>
      </c>
      <c r="EJ275">
        <v>0</v>
      </c>
      <c r="EK275">
        <v>0</v>
      </c>
      <c r="EL275">
        <v>0</v>
      </c>
      <c r="EM275">
        <v>0</v>
      </c>
      <c r="EN275">
        <v>0</v>
      </c>
      <c r="EO275">
        <v>0</v>
      </c>
      <c r="EP275">
        <v>0</v>
      </c>
      <c r="EQ275">
        <v>0</v>
      </c>
      <c r="ER275">
        <v>0</v>
      </c>
      <c r="ES275">
        <v>0</v>
      </c>
      <c r="ET275">
        <v>0</v>
      </c>
      <c r="EU275">
        <v>0</v>
      </c>
      <c r="EV275">
        <v>0</v>
      </c>
      <c r="EW275">
        <v>0</v>
      </c>
      <c r="EX275">
        <v>0</v>
      </c>
      <c r="EY275">
        <v>0</v>
      </c>
      <c r="EZ275">
        <v>0</v>
      </c>
      <c r="FA275">
        <v>0</v>
      </c>
      <c r="FB275">
        <v>0</v>
      </c>
      <c r="FC275">
        <v>0</v>
      </c>
      <c r="FD275">
        <v>0</v>
      </c>
      <c r="FE275">
        <v>0</v>
      </c>
      <c r="FF275">
        <v>0</v>
      </c>
      <c r="FG275">
        <v>0</v>
      </c>
      <c r="FH275">
        <v>0</v>
      </c>
      <c r="FI275">
        <v>0</v>
      </c>
      <c r="FJ275">
        <v>0</v>
      </c>
      <c r="FK275">
        <v>0</v>
      </c>
      <c r="FL275">
        <v>0</v>
      </c>
      <c r="FM275">
        <v>0</v>
      </c>
      <c r="FN275">
        <v>0</v>
      </c>
      <c r="FO275">
        <v>0</v>
      </c>
      <c r="FP275">
        <v>0</v>
      </c>
      <c r="FQ275">
        <v>0</v>
      </c>
      <c r="FR275">
        <v>0</v>
      </c>
      <c r="FT275" s="44"/>
    </row>
    <row r="276" spans="1:176" x14ac:dyDescent="0.2">
      <c r="A276" t="s">
        <v>195</v>
      </c>
      <c r="B276" t="s">
        <v>204</v>
      </c>
      <c r="C276" s="70">
        <v>41820</v>
      </c>
      <c r="D276">
        <v>0</v>
      </c>
      <c r="E276" s="70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0</v>
      </c>
      <c r="AG276">
        <v>0</v>
      </c>
      <c r="AH276">
        <v>0</v>
      </c>
      <c r="AI276">
        <v>0</v>
      </c>
      <c r="AJ276">
        <v>0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  <c r="AS276">
        <v>0</v>
      </c>
      <c r="AT276">
        <v>0</v>
      </c>
      <c r="AU276">
        <v>0</v>
      </c>
      <c r="AV276">
        <v>0</v>
      </c>
      <c r="AW276">
        <v>0</v>
      </c>
      <c r="AX276">
        <v>0</v>
      </c>
      <c r="AY276">
        <v>0</v>
      </c>
      <c r="AZ276">
        <v>0</v>
      </c>
      <c r="BA276">
        <v>0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0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0</v>
      </c>
      <c r="BX276">
        <v>0</v>
      </c>
      <c r="BY276">
        <v>0</v>
      </c>
      <c r="BZ276">
        <v>0</v>
      </c>
      <c r="CA276">
        <v>0</v>
      </c>
      <c r="CB276">
        <v>0</v>
      </c>
      <c r="CC276">
        <v>0</v>
      </c>
      <c r="CD276">
        <v>0</v>
      </c>
      <c r="CE276">
        <v>0</v>
      </c>
      <c r="CF276">
        <v>0</v>
      </c>
      <c r="CG276">
        <v>0</v>
      </c>
      <c r="CH276">
        <v>0</v>
      </c>
      <c r="CI276">
        <v>0</v>
      </c>
      <c r="CJ276">
        <v>0</v>
      </c>
      <c r="CK276">
        <v>0</v>
      </c>
      <c r="CL276">
        <v>0</v>
      </c>
      <c r="CM276">
        <v>0</v>
      </c>
      <c r="CN276">
        <v>0</v>
      </c>
      <c r="CO276">
        <v>0</v>
      </c>
      <c r="CP276">
        <v>0</v>
      </c>
      <c r="CQ276">
        <v>0</v>
      </c>
      <c r="CR276">
        <v>0</v>
      </c>
      <c r="CS276">
        <v>0</v>
      </c>
      <c r="CT276">
        <v>0</v>
      </c>
      <c r="CU276">
        <v>0</v>
      </c>
      <c r="CV276">
        <v>0</v>
      </c>
      <c r="CW276">
        <v>0</v>
      </c>
      <c r="CX276">
        <v>0</v>
      </c>
      <c r="CY276">
        <v>0</v>
      </c>
      <c r="CZ276">
        <v>0</v>
      </c>
      <c r="DA276">
        <v>0</v>
      </c>
      <c r="DB276">
        <v>0</v>
      </c>
      <c r="DC276">
        <v>0</v>
      </c>
      <c r="DD276">
        <v>0</v>
      </c>
      <c r="DE276">
        <v>0</v>
      </c>
      <c r="DF276">
        <v>0</v>
      </c>
      <c r="DG276">
        <v>0</v>
      </c>
      <c r="DH276">
        <v>0</v>
      </c>
      <c r="DI276">
        <v>0</v>
      </c>
      <c r="DJ276">
        <v>0</v>
      </c>
      <c r="DK276">
        <v>0</v>
      </c>
      <c r="DL276">
        <v>0</v>
      </c>
      <c r="DM276">
        <v>0</v>
      </c>
      <c r="DN276">
        <v>0</v>
      </c>
      <c r="DO276">
        <v>0</v>
      </c>
      <c r="DP276">
        <v>0</v>
      </c>
      <c r="DQ276">
        <v>0</v>
      </c>
      <c r="DR276">
        <v>0</v>
      </c>
      <c r="DS276">
        <v>0</v>
      </c>
      <c r="DT276">
        <v>0</v>
      </c>
      <c r="DU276">
        <v>0</v>
      </c>
      <c r="DV276">
        <v>0</v>
      </c>
      <c r="DW276">
        <v>0</v>
      </c>
      <c r="DX276">
        <v>0</v>
      </c>
      <c r="DY276">
        <v>0</v>
      </c>
      <c r="DZ276">
        <v>0</v>
      </c>
      <c r="EA276">
        <v>0</v>
      </c>
      <c r="EB276">
        <v>0</v>
      </c>
      <c r="EC276">
        <v>0</v>
      </c>
      <c r="ED276">
        <v>0</v>
      </c>
      <c r="EE276">
        <v>0</v>
      </c>
      <c r="EF276">
        <v>0</v>
      </c>
      <c r="EG276">
        <v>0</v>
      </c>
      <c r="EH276">
        <v>0</v>
      </c>
      <c r="EI276">
        <v>0</v>
      </c>
      <c r="EJ276">
        <v>0</v>
      </c>
      <c r="EK276">
        <v>0</v>
      </c>
      <c r="EL276">
        <v>0</v>
      </c>
      <c r="EM276">
        <v>0</v>
      </c>
      <c r="EN276">
        <v>0</v>
      </c>
      <c r="EO276">
        <v>0</v>
      </c>
      <c r="EP276">
        <v>0</v>
      </c>
      <c r="EQ276">
        <v>0</v>
      </c>
      <c r="ER276">
        <v>0</v>
      </c>
      <c r="ES276">
        <v>0</v>
      </c>
      <c r="ET276">
        <v>0</v>
      </c>
      <c r="EU276">
        <v>0</v>
      </c>
      <c r="EV276">
        <v>0</v>
      </c>
      <c r="EW276">
        <v>0</v>
      </c>
      <c r="EX276">
        <v>0</v>
      </c>
      <c r="EY276">
        <v>0</v>
      </c>
      <c r="EZ276">
        <v>0</v>
      </c>
      <c r="FA276">
        <v>0</v>
      </c>
      <c r="FB276">
        <v>0</v>
      </c>
      <c r="FC276">
        <v>0</v>
      </c>
      <c r="FD276">
        <v>0</v>
      </c>
      <c r="FE276">
        <v>0</v>
      </c>
      <c r="FF276">
        <v>0</v>
      </c>
      <c r="FG276">
        <v>0</v>
      </c>
      <c r="FH276">
        <v>0</v>
      </c>
      <c r="FI276">
        <v>0</v>
      </c>
      <c r="FJ276">
        <v>0</v>
      </c>
      <c r="FK276">
        <v>0</v>
      </c>
      <c r="FL276">
        <v>0</v>
      </c>
      <c r="FM276">
        <v>0</v>
      </c>
      <c r="FN276">
        <v>0</v>
      </c>
      <c r="FO276">
        <v>0</v>
      </c>
      <c r="FP276">
        <v>0</v>
      </c>
      <c r="FQ276">
        <v>0</v>
      </c>
      <c r="FR276">
        <v>0</v>
      </c>
      <c r="FT276" s="44"/>
    </row>
    <row r="277" spans="1:176" x14ac:dyDescent="0.2">
      <c r="A277" t="s">
        <v>195</v>
      </c>
      <c r="B277" t="s">
        <v>204</v>
      </c>
      <c r="C277" s="70">
        <v>41827</v>
      </c>
      <c r="D277">
        <v>0</v>
      </c>
      <c r="E277" s="70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  <c r="AS277">
        <v>0</v>
      </c>
      <c r="AT277">
        <v>0</v>
      </c>
      <c r="AU277">
        <v>0</v>
      </c>
      <c r="AV277">
        <v>0</v>
      </c>
      <c r="AW277">
        <v>0</v>
      </c>
      <c r="AX277">
        <v>0</v>
      </c>
      <c r="AY277">
        <v>0</v>
      </c>
      <c r="AZ277">
        <v>0</v>
      </c>
      <c r="BA277">
        <v>0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0</v>
      </c>
      <c r="BX277">
        <v>0</v>
      </c>
      <c r="BY277">
        <v>0</v>
      </c>
      <c r="BZ277">
        <v>0</v>
      </c>
      <c r="CA277">
        <v>0</v>
      </c>
      <c r="CB277">
        <v>0</v>
      </c>
      <c r="CC277">
        <v>0</v>
      </c>
      <c r="CD277">
        <v>0</v>
      </c>
      <c r="CE277">
        <v>0</v>
      </c>
      <c r="CF277">
        <v>0</v>
      </c>
      <c r="CG277">
        <v>0</v>
      </c>
      <c r="CH277">
        <v>0</v>
      </c>
      <c r="CI277">
        <v>0</v>
      </c>
      <c r="CJ277">
        <v>0</v>
      </c>
      <c r="CK277">
        <v>0</v>
      </c>
      <c r="CL277">
        <v>0</v>
      </c>
      <c r="CM277">
        <v>0</v>
      </c>
      <c r="CN277">
        <v>0</v>
      </c>
      <c r="CO277">
        <v>0</v>
      </c>
      <c r="CP277">
        <v>0</v>
      </c>
      <c r="CQ277">
        <v>0</v>
      </c>
      <c r="CR277">
        <v>0</v>
      </c>
      <c r="CS277">
        <v>0</v>
      </c>
      <c r="CT277">
        <v>0</v>
      </c>
      <c r="CU277">
        <v>0</v>
      </c>
      <c r="CV277">
        <v>0</v>
      </c>
      <c r="CW277">
        <v>0</v>
      </c>
      <c r="CX277">
        <v>0</v>
      </c>
      <c r="CY277">
        <v>0</v>
      </c>
      <c r="CZ277">
        <v>0</v>
      </c>
      <c r="DA277">
        <v>0</v>
      </c>
      <c r="DB277">
        <v>0</v>
      </c>
      <c r="DC277">
        <v>0</v>
      </c>
      <c r="DD277">
        <v>0</v>
      </c>
      <c r="DE277">
        <v>0</v>
      </c>
      <c r="DF277">
        <v>0</v>
      </c>
      <c r="DG277">
        <v>0</v>
      </c>
      <c r="DH277">
        <v>0</v>
      </c>
      <c r="DI277">
        <v>0</v>
      </c>
      <c r="DJ277">
        <v>0</v>
      </c>
      <c r="DK277">
        <v>0</v>
      </c>
      <c r="DL277">
        <v>0</v>
      </c>
      <c r="DM277">
        <v>0</v>
      </c>
      <c r="DN277">
        <v>0</v>
      </c>
      <c r="DO277">
        <v>0</v>
      </c>
      <c r="DP277">
        <v>0</v>
      </c>
      <c r="DQ277">
        <v>0</v>
      </c>
      <c r="DR277">
        <v>0</v>
      </c>
      <c r="DS277">
        <v>0</v>
      </c>
      <c r="DT277">
        <v>0</v>
      </c>
      <c r="DU277">
        <v>0</v>
      </c>
      <c r="DV277">
        <v>0</v>
      </c>
      <c r="DW277">
        <v>0</v>
      </c>
      <c r="DX277">
        <v>0</v>
      </c>
      <c r="DY277">
        <v>0</v>
      </c>
      <c r="DZ277">
        <v>0</v>
      </c>
      <c r="EA277">
        <v>0</v>
      </c>
      <c r="EB277">
        <v>0</v>
      </c>
      <c r="EC277">
        <v>0</v>
      </c>
      <c r="ED277">
        <v>0</v>
      </c>
      <c r="EE277">
        <v>0</v>
      </c>
      <c r="EF277">
        <v>0</v>
      </c>
      <c r="EG277">
        <v>0</v>
      </c>
      <c r="EH277">
        <v>0</v>
      </c>
      <c r="EI277">
        <v>0</v>
      </c>
      <c r="EJ277">
        <v>0</v>
      </c>
      <c r="EK277">
        <v>0</v>
      </c>
      <c r="EL277">
        <v>0</v>
      </c>
      <c r="EM277">
        <v>0</v>
      </c>
      <c r="EN277">
        <v>0</v>
      </c>
      <c r="EO277">
        <v>0</v>
      </c>
      <c r="EP277">
        <v>0</v>
      </c>
      <c r="EQ277">
        <v>0</v>
      </c>
      <c r="ER277">
        <v>0</v>
      </c>
      <c r="ES277">
        <v>0</v>
      </c>
      <c r="ET277">
        <v>0</v>
      </c>
      <c r="EU277">
        <v>0</v>
      </c>
      <c r="EV277">
        <v>0</v>
      </c>
      <c r="EW277">
        <v>0</v>
      </c>
      <c r="EX277">
        <v>0</v>
      </c>
      <c r="EY277">
        <v>0</v>
      </c>
      <c r="EZ277">
        <v>0</v>
      </c>
      <c r="FA277">
        <v>0</v>
      </c>
      <c r="FB277">
        <v>0</v>
      </c>
      <c r="FC277">
        <v>0</v>
      </c>
      <c r="FD277">
        <v>0</v>
      </c>
      <c r="FE277">
        <v>0</v>
      </c>
      <c r="FF277">
        <v>0</v>
      </c>
      <c r="FG277">
        <v>0</v>
      </c>
      <c r="FH277">
        <v>0</v>
      </c>
      <c r="FI277">
        <v>0</v>
      </c>
      <c r="FJ277">
        <v>0</v>
      </c>
      <c r="FK277">
        <v>0</v>
      </c>
      <c r="FL277">
        <v>0</v>
      </c>
      <c r="FM277">
        <v>0</v>
      </c>
      <c r="FN277">
        <v>0</v>
      </c>
      <c r="FO277">
        <v>0</v>
      </c>
      <c r="FP277">
        <v>0</v>
      </c>
      <c r="FQ277">
        <v>0</v>
      </c>
      <c r="FR277">
        <v>0</v>
      </c>
      <c r="FT277" s="44"/>
    </row>
    <row r="278" spans="1:176" x14ac:dyDescent="0.2">
      <c r="A278" t="s">
        <v>195</v>
      </c>
      <c r="B278" t="s">
        <v>204</v>
      </c>
      <c r="C278" s="70">
        <v>41834</v>
      </c>
      <c r="D278">
        <v>0</v>
      </c>
      <c r="E278" s="70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0</v>
      </c>
      <c r="P278">
        <v>0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0</v>
      </c>
      <c r="AJ278">
        <v>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  <c r="AS278">
        <v>0</v>
      </c>
      <c r="AT278">
        <v>0</v>
      </c>
      <c r="AU278">
        <v>0</v>
      </c>
      <c r="AV278">
        <v>0</v>
      </c>
      <c r="AW278">
        <v>0</v>
      </c>
      <c r="AX278">
        <v>0</v>
      </c>
      <c r="AY278">
        <v>0</v>
      </c>
      <c r="AZ278">
        <v>0</v>
      </c>
      <c r="BA278">
        <v>0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0</v>
      </c>
      <c r="BN278">
        <v>0</v>
      </c>
      <c r="BO278">
        <v>0</v>
      </c>
      <c r="BP278">
        <v>0</v>
      </c>
      <c r="BQ278">
        <v>0</v>
      </c>
      <c r="BR278">
        <v>0</v>
      </c>
      <c r="BS278">
        <v>0</v>
      </c>
      <c r="BT278">
        <v>0</v>
      </c>
      <c r="BU278">
        <v>0</v>
      </c>
      <c r="BV278">
        <v>0</v>
      </c>
      <c r="BW278">
        <v>0</v>
      </c>
      <c r="BX278">
        <v>0</v>
      </c>
      <c r="BY278">
        <v>0</v>
      </c>
      <c r="BZ278">
        <v>0</v>
      </c>
      <c r="CA278">
        <v>0</v>
      </c>
      <c r="CB278">
        <v>0</v>
      </c>
      <c r="CC278">
        <v>0</v>
      </c>
      <c r="CD278">
        <v>0</v>
      </c>
      <c r="CE278">
        <v>0</v>
      </c>
      <c r="CF278">
        <v>0</v>
      </c>
      <c r="CG278">
        <v>0</v>
      </c>
      <c r="CH278">
        <v>0</v>
      </c>
      <c r="CI278">
        <v>0</v>
      </c>
      <c r="CJ278">
        <v>0</v>
      </c>
      <c r="CK278">
        <v>0</v>
      </c>
      <c r="CL278">
        <v>0</v>
      </c>
      <c r="CM278">
        <v>0</v>
      </c>
      <c r="CN278">
        <v>0</v>
      </c>
      <c r="CO278">
        <v>0</v>
      </c>
      <c r="CP278">
        <v>0</v>
      </c>
      <c r="CQ278">
        <v>0</v>
      </c>
      <c r="CR278">
        <v>0</v>
      </c>
      <c r="CS278">
        <v>0</v>
      </c>
      <c r="CT278">
        <v>0</v>
      </c>
      <c r="CU278">
        <v>0</v>
      </c>
      <c r="CV278">
        <v>0</v>
      </c>
      <c r="CW278">
        <v>0</v>
      </c>
      <c r="CX278">
        <v>0</v>
      </c>
      <c r="CY278">
        <v>0</v>
      </c>
      <c r="CZ278">
        <v>0</v>
      </c>
      <c r="DA278">
        <v>0</v>
      </c>
      <c r="DB278">
        <v>0</v>
      </c>
      <c r="DC278">
        <v>0</v>
      </c>
      <c r="DD278">
        <v>0</v>
      </c>
      <c r="DE278">
        <v>0</v>
      </c>
      <c r="DF278">
        <v>0</v>
      </c>
      <c r="DG278">
        <v>0</v>
      </c>
      <c r="DH278">
        <v>0</v>
      </c>
      <c r="DI278">
        <v>0</v>
      </c>
      <c r="DJ278">
        <v>0</v>
      </c>
      <c r="DK278">
        <v>0</v>
      </c>
      <c r="DL278">
        <v>0</v>
      </c>
      <c r="DM278">
        <v>0</v>
      </c>
      <c r="DN278">
        <v>0</v>
      </c>
      <c r="DO278">
        <v>0</v>
      </c>
      <c r="DP278">
        <v>0</v>
      </c>
      <c r="DQ278">
        <v>0</v>
      </c>
      <c r="DR278">
        <v>0</v>
      </c>
      <c r="DS278">
        <v>0</v>
      </c>
      <c r="DT278">
        <v>0</v>
      </c>
      <c r="DU278">
        <v>0</v>
      </c>
      <c r="DV278">
        <v>0</v>
      </c>
      <c r="DW278">
        <v>0</v>
      </c>
      <c r="DX278">
        <v>0</v>
      </c>
      <c r="DY278">
        <v>0</v>
      </c>
      <c r="DZ278">
        <v>0</v>
      </c>
      <c r="EA278">
        <v>0</v>
      </c>
      <c r="EB278">
        <v>0</v>
      </c>
      <c r="EC278">
        <v>0</v>
      </c>
      <c r="ED278">
        <v>0</v>
      </c>
      <c r="EE278">
        <v>0</v>
      </c>
      <c r="EF278">
        <v>0</v>
      </c>
      <c r="EG278">
        <v>0</v>
      </c>
      <c r="EH278">
        <v>0</v>
      </c>
      <c r="EI278">
        <v>0</v>
      </c>
      <c r="EJ278">
        <v>0</v>
      </c>
      <c r="EK278">
        <v>0</v>
      </c>
      <c r="EL278">
        <v>0</v>
      </c>
      <c r="EM278">
        <v>0</v>
      </c>
      <c r="EN278">
        <v>0</v>
      </c>
      <c r="EO278">
        <v>0</v>
      </c>
      <c r="EP278">
        <v>0</v>
      </c>
      <c r="EQ278">
        <v>0</v>
      </c>
      <c r="ER278">
        <v>0</v>
      </c>
      <c r="ES278">
        <v>0</v>
      </c>
      <c r="ET278">
        <v>0</v>
      </c>
      <c r="EU278">
        <v>0</v>
      </c>
      <c r="EV278">
        <v>0</v>
      </c>
      <c r="EW278">
        <v>0</v>
      </c>
      <c r="EX278">
        <v>0</v>
      </c>
      <c r="EY278">
        <v>0</v>
      </c>
      <c r="EZ278">
        <v>0</v>
      </c>
      <c r="FA278">
        <v>0</v>
      </c>
      <c r="FB278">
        <v>0</v>
      </c>
      <c r="FC278">
        <v>0</v>
      </c>
      <c r="FD278">
        <v>0</v>
      </c>
      <c r="FE278">
        <v>0</v>
      </c>
      <c r="FF278">
        <v>0</v>
      </c>
      <c r="FG278">
        <v>0</v>
      </c>
      <c r="FH278">
        <v>0</v>
      </c>
      <c r="FI278">
        <v>0</v>
      </c>
      <c r="FJ278">
        <v>0</v>
      </c>
      <c r="FK278">
        <v>0</v>
      </c>
      <c r="FL278">
        <v>0</v>
      </c>
      <c r="FM278">
        <v>0</v>
      </c>
      <c r="FN278">
        <v>0</v>
      </c>
      <c r="FO278">
        <v>0</v>
      </c>
      <c r="FP278">
        <v>0</v>
      </c>
      <c r="FQ278">
        <v>0</v>
      </c>
      <c r="FR278">
        <v>0</v>
      </c>
      <c r="FT278" s="44"/>
    </row>
    <row r="279" spans="1:176" x14ac:dyDescent="0.2">
      <c r="A279" t="s">
        <v>195</v>
      </c>
      <c r="B279" t="s">
        <v>204</v>
      </c>
      <c r="C279" s="70">
        <v>41848</v>
      </c>
      <c r="D279">
        <v>0</v>
      </c>
      <c r="E279" s="70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  <c r="AJ279">
        <v>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0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BX279">
        <v>0</v>
      </c>
      <c r="BY279">
        <v>0</v>
      </c>
      <c r="BZ279">
        <v>0</v>
      </c>
      <c r="CA279">
        <v>0</v>
      </c>
      <c r="CB279">
        <v>0</v>
      </c>
      <c r="CC279">
        <v>0</v>
      </c>
      <c r="CD279">
        <v>0</v>
      </c>
      <c r="CE279">
        <v>0</v>
      </c>
      <c r="CF279">
        <v>0</v>
      </c>
      <c r="CG279">
        <v>0</v>
      </c>
      <c r="CH279">
        <v>0</v>
      </c>
      <c r="CI279">
        <v>0</v>
      </c>
      <c r="CJ279">
        <v>0</v>
      </c>
      <c r="CK279">
        <v>0</v>
      </c>
      <c r="CL279">
        <v>0</v>
      </c>
      <c r="CM279">
        <v>0</v>
      </c>
      <c r="CN279">
        <v>0</v>
      </c>
      <c r="CO279">
        <v>0</v>
      </c>
      <c r="CP279">
        <v>0</v>
      </c>
      <c r="CQ279">
        <v>0</v>
      </c>
      <c r="CR279">
        <v>0</v>
      </c>
      <c r="CS279">
        <v>0</v>
      </c>
      <c r="CT279">
        <v>0</v>
      </c>
      <c r="CU279">
        <v>0</v>
      </c>
      <c r="CV279">
        <v>0</v>
      </c>
      <c r="CW279">
        <v>0</v>
      </c>
      <c r="CX279">
        <v>0</v>
      </c>
      <c r="CY279">
        <v>0</v>
      </c>
      <c r="CZ279">
        <v>0</v>
      </c>
      <c r="DA279">
        <v>0</v>
      </c>
      <c r="DB279">
        <v>0</v>
      </c>
      <c r="DC279">
        <v>0</v>
      </c>
      <c r="DD279">
        <v>0</v>
      </c>
      <c r="DE279">
        <v>0</v>
      </c>
      <c r="DF279">
        <v>0</v>
      </c>
      <c r="DG279">
        <v>0</v>
      </c>
      <c r="DH279">
        <v>0</v>
      </c>
      <c r="DI279">
        <v>0</v>
      </c>
      <c r="DJ279">
        <v>0</v>
      </c>
      <c r="DK279">
        <v>0</v>
      </c>
      <c r="DL279">
        <v>0</v>
      </c>
      <c r="DM279">
        <v>0</v>
      </c>
      <c r="DN279">
        <v>0</v>
      </c>
      <c r="DO279">
        <v>0</v>
      </c>
      <c r="DP279">
        <v>0</v>
      </c>
      <c r="DQ279">
        <v>0</v>
      </c>
      <c r="DR279">
        <v>0</v>
      </c>
      <c r="DS279">
        <v>0</v>
      </c>
      <c r="DT279">
        <v>0</v>
      </c>
      <c r="DU279">
        <v>0</v>
      </c>
      <c r="DV279">
        <v>0</v>
      </c>
      <c r="DW279">
        <v>0</v>
      </c>
      <c r="DX279">
        <v>0</v>
      </c>
      <c r="DY279">
        <v>0</v>
      </c>
      <c r="DZ279">
        <v>0</v>
      </c>
      <c r="EA279">
        <v>0</v>
      </c>
      <c r="EB279">
        <v>0</v>
      </c>
      <c r="EC279">
        <v>0</v>
      </c>
      <c r="ED279">
        <v>0</v>
      </c>
      <c r="EE279">
        <v>0</v>
      </c>
      <c r="EF279">
        <v>0</v>
      </c>
      <c r="EG279">
        <v>0</v>
      </c>
      <c r="EH279">
        <v>0</v>
      </c>
      <c r="EI279">
        <v>0</v>
      </c>
      <c r="EJ279">
        <v>0</v>
      </c>
      <c r="EK279">
        <v>0</v>
      </c>
      <c r="EL279">
        <v>0</v>
      </c>
      <c r="EM279">
        <v>0</v>
      </c>
      <c r="EN279">
        <v>0</v>
      </c>
      <c r="EO279">
        <v>0</v>
      </c>
      <c r="EP279">
        <v>0</v>
      </c>
      <c r="EQ279">
        <v>0</v>
      </c>
      <c r="ER279">
        <v>0</v>
      </c>
      <c r="ES279">
        <v>0</v>
      </c>
      <c r="ET279">
        <v>0</v>
      </c>
      <c r="EU279">
        <v>0</v>
      </c>
      <c r="EV279">
        <v>0</v>
      </c>
      <c r="EW279">
        <v>0</v>
      </c>
      <c r="EX279">
        <v>0</v>
      </c>
      <c r="EY279">
        <v>0</v>
      </c>
      <c r="EZ279">
        <v>0</v>
      </c>
      <c r="FA279">
        <v>0</v>
      </c>
      <c r="FB279">
        <v>0</v>
      </c>
      <c r="FC279">
        <v>0</v>
      </c>
      <c r="FD279">
        <v>0</v>
      </c>
      <c r="FE279">
        <v>0</v>
      </c>
      <c r="FF279">
        <v>0</v>
      </c>
      <c r="FG279">
        <v>0</v>
      </c>
      <c r="FH279">
        <v>0</v>
      </c>
      <c r="FI279">
        <v>0</v>
      </c>
      <c r="FJ279">
        <v>0</v>
      </c>
      <c r="FK279">
        <v>0</v>
      </c>
      <c r="FL279">
        <v>0</v>
      </c>
      <c r="FM279">
        <v>0</v>
      </c>
      <c r="FN279">
        <v>0</v>
      </c>
      <c r="FO279">
        <v>0</v>
      </c>
      <c r="FP279">
        <v>0</v>
      </c>
      <c r="FQ279">
        <v>0</v>
      </c>
      <c r="FR279">
        <v>0</v>
      </c>
      <c r="FT279" s="44"/>
    </row>
    <row r="280" spans="1:176" x14ac:dyDescent="0.2">
      <c r="A280" t="s">
        <v>195</v>
      </c>
      <c r="B280" t="s">
        <v>204</v>
      </c>
      <c r="C280" s="70">
        <v>41849</v>
      </c>
      <c r="D280">
        <v>0</v>
      </c>
      <c r="E280" s="7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0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0</v>
      </c>
      <c r="AJ280">
        <v>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  <c r="AV280">
        <v>0</v>
      </c>
      <c r="AW280">
        <v>0</v>
      </c>
      <c r="AX280">
        <v>0</v>
      </c>
      <c r="AY280">
        <v>0</v>
      </c>
      <c r="AZ280">
        <v>0</v>
      </c>
      <c r="BA280">
        <v>0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0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BX280">
        <v>0</v>
      </c>
      <c r="BY280">
        <v>0</v>
      </c>
      <c r="BZ280">
        <v>0</v>
      </c>
      <c r="CA280">
        <v>0</v>
      </c>
      <c r="CB280">
        <v>0</v>
      </c>
      <c r="CC280">
        <v>0</v>
      </c>
      <c r="CD280">
        <v>0</v>
      </c>
      <c r="CE280">
        <v>0</v>
      </c>
      <c r="CF280">
        <v>0</v>
      </c>
      <c r="CG280">
        <v>0</v>
      </c>
      <c r="CH280">
        <v>0</v>
      </c>
      <c r="CI280">
        <v>0</v>
      </c>
      <c r="CJ280">
        <v>0</v>
      </c>
      <c r="CK280">
        <v>0</v>
      </c>
      <c r="CL280">
        <v>0</v>
      </c>
      <c r="CM280">
        <v>0</v>
      </c>
      <c r="CN280">
        <v>0</v>
      </c>
      <c r="CO280">
        <v>0</v>
      </c>
      <c r="CP280">
        <v>0</v>
      </c>
      <c r="CQ280">
        <v>0</v>
      </c>
      <c r="CR280">
        <v>0</v>
      </c>
      <c r="CS280">
        <v>0</v>
      </c>
      <c r="CT280">
        <v>0</v>
      </c>
      <c r="CU280">
        <v>0</v>
      </c>
      <c r="CV280">
        <v>0</v>
      </c>
      <c r="CW280">
        <v>0</v>
      </c>
      <c r="CX280">
        <v>0</v>
      </c>
      <c r="CY280">
        <v>0</v>
      </c>
      <c r="CZ280">
        <v>0</v>
      </c>
      <c r="DA280">
        <v>0</v>
      </c>
      <c r="DB280">
        <v>0</v>
      </c>
      <c r="DC280">
        <v>0</v>
      </c>
      <c r="DD280">
        <v>0</v>
      </c>
      <c r="DE280">
        <v>0</v>
      </c>
      <c r="DF280">
        <v>0</v>
      </c>
      <c r="DG280">
        <v>0</v>
      </c>
      <c r="DH280">
        <v>0</v>
      </c>
      <c r="DI280">
        <v>0</v>
      </c>
      <c r="DJ280">
        <v>0</v>
      </c>
      <c r="DK280">
        <v>0</v>
      </c>
      <c r="DL280">
        <v>0</v>
      </c>
      <c r="DM280">
        <v>0</v>
      </c>
      <c r="DN280">
        <v>0</v>
      </c>
      <c r="DO280">
        <v>0</v>
      </c>
      <c r="DP280">
        <v>0</v>
      </c>
      <c r="DQ280">
        <v>0</v>
      </c>
      <c r="DR280">
        <v>0</v>
      </c>
      <c r="DS280">
        <v>0</v>
      </c>
      <c r="DT280">
        <v>0</v>
      </c>
      <c r="DU280">
        <v>0</v>
      </c>
      <c r="DV280">
        <v>0</v>
      </c>
      <c r="DW280">
        <v>0</v>
      </c>
      <c r="DX280">
        <v>0</v>
      </c>
      <c r="DY280">
        <v>0</v>
      </c>
      <c r="DZ280">
        <v>0</v>
      </c>
      <c r="EA280">
        <v>0</v>
      </c>
      <c r="EB280">
        <v>0</v>
      </c>
      <c r="EC280">
        <v>0</v>
      </c>
      <c r="ED280">
        <v>0</v>
      </c>
      <c r="EE280">
        <v>0</v>
      </c>
      <c r="EF280">
        <v>0</v>
      </c>
      <c r="EG280">
        <v>0</v>
      </c>
      <c r="EH280">
        <v>0</v>
      </c>
      <c r="EI280">
        <v>0</v>
      </c>
      <c r="EJ280">
        <v>0</v>
      </c>
      <c r="EK280">
        <v>0</v>
      </c>
      <c r="EL280">
        <v>0</v>
      </c>
      <c r="EM280">
        <v>0</v>
      </c>
      <c r="EN280">
        <v>0</v>
      </c>
      <c r="EO280">
        <v>0</v>
      </c>
      <c r="EP280">
        <v>0</v>
      </c>
      <c r="EQ280">
        <v>0</v>
      </c>
      <c r="ER280">
        <v>0</v>
      </c>
      <c r="ES280">
        <v>0</v>
      </c>
      <c r="ET280">
        <v>0</v>
      </c>
      <c r="EU280">
        <v>0</v>
      </c>
      <c r="EV280">
        <v>0</v>
      </c>
      <c r="EW280">
        <v>0</v>
      </c>
      <c r="EX280">
        <v>0</v>
      </c>
      <c r="EY280">
        <v>0</v>
      </c>
      <c r="EZ280">
        <v>0</v>
      </c>
      <c r="FA280">
        <v>0</v>
      </c>
      <c r="FB280">
        <v>0</v>
      </c>
      <c r="FC280">
        <v>0</v>
      </c>
      <c r="FD280">
        <v>0</v>
      </c>
      <c r="FE280">
        <v>0</v>
      </c>
      <c r="FF280">
        <v>0</v>
      </c>
      <c r="FG280">
        <v>0</v>
      </c>
      <c r="FH280">
        <v>0</v>
      </c>
      <c r="FI280">
        <v>0</v>
      </c>
      <c r="FJ280">
        <v>0</v>
      </c>
      <c r="FK280">
        <v>0</v>
      </c>
      <c r="FL280">
        <v>0</v>
      </c>
      <c r="FM280">
        <v>0</v>
      </c>
      <c r="FN280">
        <v>0</v>
      </c>
      <c r="FO280">
        <v>0</v>
      </c>
      <c r="FP280">
        <v>0</v>
      </c>
      <c r="FQ280">
        <v>0</v>
      </c>
      <c r="FR280">
        <v>0</v>
      </c>
      <c r="FT280" s="44"/>
    </row>
    <row r="281" spans="1:176" x14ac:dyDescent="0.2">
      <c r="A281" t="s">
        <v>195</v>
      </c>
      <c r="B281" t="s">
        <v>204</v>
      </c>
      <c r="C281" s="70">
        <v>41850</v>
      </c>
      <c r="D281">
        <v>0</v>
      </c>
      <c r="E281" s="70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0</v>
      </c>
      <c r="BN281">
        <v>0</v>
      </c>
      <c r="BO281">
        <v>0</v>
      </c>
      <c r="BP281">
        <v>0</v>
      </c>
      <c r="BQ281">
        <v>0</v>
      </c>
      <c r="BR281">
        <v>0</v>
      </c>
      <c r="BS281">
        <v>0</v>
      </c>
      <c r="BT281">
        <v>0</v>
      </c>
      <c r="BU281">
        <v>0</v>
      </c>
      <c r="BV281">
        <v>0</v>
      </c>
      <c r="BW281">
        <v>0</v>
      </c>
      <c r="BX281">
        <v>0</v>
      </c>
      <c r="BY281">
        <v>0</v>
      </c>
      <c r="BZ281">
        <v>0</v>
      </c>
      <c r="CA281">
        <v>0</v>
      </c>
      <c r="CB281">
        <v>0</v>
      </c>
      <c r="CC281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0</v>
      </c>
      <c r="CJ281">
        <v>0</v>
      </c>
      <c r="CK281">
        <v>0</v>
      </c>
      <c r="CL281">
        <v>0</v>
      </c>
      <c r="CM281">
        <v>0</v>
      </c>
      <c r="CN281">
        <v>0</v>
      </c>
      <c r="CO281">
        <v>0</v>
      </c>
      <c r="CP281">
        <v>0</v>
      </c>
      <c r="CQ281">
        <v>0</v>
      </c>
      <c r="CR281">
        <v>0</v>
      </c>
      <c r="CS281">
        <v>0</v>
      </c>
      <c r="CT281">
        <v>0</v>
      </c>
      <c r="CU281">
        <v>0</v>
      </c>
      <c r="CV281">
        <v>0</v>
      </c>
      <c r="CW281">
        <v>0</v>
      </c>
      <c r="CX281">
        <v>0</v>
      </c>
      <c r="CY281">
        <v>0</v>
      </c>
      <c r="CZ281">
        <v>0</v>
      </c>
      <c r="DA281">
        <v>0</v>
      </c>
      <c r="DB281">
        <v>0</v>
      </c>
      <c r="DC281">
        <v>0</v>
      </c>
      <c r="DD281">
        <v>0</v>
      </c>
      <c r="DE281">
        <v>0</v>
      </c>
      <c r="DF281">
        <v>0</v>
      </c>
      <c r="DG281">
        <v>0</v>
      </c>
      <c r="DH281">
        <v>0</v>
      </c>
      <c r="DI281">
        <v>0</v>
      </c>
      <c r="DJ281">
        <v>0</v>
      </c>
      <c r="DK281">
        <v>0</v>
      </c>
      <c r="DL281">
        <v>0</v>
      </c>
      <c r="DM281">
        <v>0</v>
      </c>
      <c r="DN281">
        <v>0</v>
      </c>
      <c r="DO281">
        <v>0</v>
      </c>
      <c r="DP281">
        <v>0</v>
      </c>
      <c r="DQ281">
        <v>0</v>
      </c>
      <c r="DR281">
        <v>0</v>
      </c>
      <c r="DS281">
        <v>0</v>
      </c>
      <c r="DT281">
        <v>0</v>
      </c>
      <c r="DU281">
        <v>0</v>
      </c>
      <c r="DV281">
        <v>0</v>
      </c>
      <c r="DW281">
        <v>0</v>
      </c>
      <c r="DX281">
        <v>0</v>
      </c>
      <c r="DY281">
        <v>0</v>
      </c>
      <c r="DZ281">
        <v>0</v>
      </c>
      <c r="EA281">
        <v>0</v>
      </c>
      <c r="EB281">
        <v>0</v>
      </c>
      <c r="EC281">
        <v>0</v>
      </c>
      <c r="ED281">
        <v>0</v>
      </c>
      <c r="EE281">
        <v>0</v>
      </c>
      <c r="EF281">
        <v>0</v>
      </c>
      <c r="EG281">
        <v>0</v>
      </c>
      <c r="EH281">
        <v>0</v>
      </c>
      <c r="EI281">
        <v>0</v>
      </c>
      <c r="EJ281">
        <v>0</v>
      </c>
      <c r="EK281">
        <v>0</v>
      </c>
      <c r="EL281">
        <v>0</v>
      </c>
      <c r="EM281">
        <v>0</v>
      </c>
      <c r="EN281">
        <v>0</v>
      </c>
      <c r="EO281">
        <v>0</v>
      </c>
      <c r="EP281">
        <v>0</v>
      </c>
      <c r="EQ281">
        <v>0</v>
      </c>
      <c r="ER281">
        <v>0</v>
      </c>
      <c r="ES281">
        <v>0</v>
      </c>
      <c r="ET281">
        <v>0</v>
      </c>
      <c r="EU281">
        <v>0</v>
      </c>
      <c r="EV281">
        <v>0</v>
      </c>
      <c r="EW281">
        <v>0</v>
      </c>
      <c r="EX281">
        <v>0</v>
      </c>
      <c r="EY281">
        <v>0</v>
      </c>
      <c r="EZ281">
        <v>0</v>
      </c>
      <c r="FA281">
        <v>0</v>
      </c>
      <c r="FB281">
        <v>0</v>
      </c>
      <c r="FC281">
        <v>0</v>
      </c>
      <c r="FD281">
        <v>0</v>
      </c>
      <c r="FE281">
        <v>0</v>
      </c>
      <c r="FF281">
        <v>0</v>
      </c>
      <c r="FG281">
        <v>0</v>
      </c>
      <c r="FH281">
        <v>0</v>
      </c>
      <c r="FI281">
        <v>0</v>
      </c>
      <c r="FJ281">
        <v>0</v>
      </c>
      <c r="FK281">
        <v>0</v>
      </c>
      <c r="FL281">
        <v>0</v>
      </c>
      <c r="FM281">
        <v>0</v>
      </c>
      <c r="FN281">
        <v>0</v>
      </c>
      <c r="FO281">
        <v>0</v>
      </c>
      <c r="FP281">
        <v>0</v>
      </c>
      <c r="FQ281">
        <v>0</v>
      </c>
      <c r="FR281">
        <v>0</v>
      </c>
      <c r="FT281" s="44"/>
    </row>
    <row r="282" spans="1:176" x14ac:dyDescent="0.2">
      <c r="A282" t="s">
        <v>195</v>
      </c>
      <c r="B282" t="s">
        <v>204</v>
      </c>
      <c r="C282" s="70">
        <v>41851</v>
      </c>
      <c r="D282">
        <v>0</v>
      </c>
      <c r="E282" s="70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  <c r="P282">
        <v>0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0</v>
      </c>
      <c r="AJ282">
        <v>0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  <c r="AS282">
        <v>0</v>
      </c>
      <c r="AT282">
        <v>0</v>
      </c>
      <c r="AU282">
        <v>0</v>
      </c>
      <c r="AV282">
        <v>0</v>
      </c>
      <c r="AW282">
        <v>0</v>
      </c>
      <c r="AX282">
        <v>0</v>
      </c>
      <c r="AY282">
        <v>0</v>
      </c>
      <c r="AZ282">
        <v>0</v>
      </c>
      <c r="BA282">
        <v>0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BX282">
        <v>0</v>
      </c>
      <c r="BY282">
        <v>0</v>
      </c>
      <c r="BZ282">
        <v>0</v>
      </c>
      <c r="CA282">
        <v>0</v>
      </c>
      <c r="CB282">
        <v>0</v>
      </c>
      <c r="CC282">
        <v>0</v>
      </c>
      <c r="CD282">
        <v>0</v>
      </c>
      <c r="CE282">
        <v>0</v>
      </c>
      <c r="CF282">
        <v>0</v>
      </c>
      <c r="CG282">
        <v>0</v>
      </c>
      <c r="CH282">
        <v>0</v>
      </c>
      <c r="CI282">
        <v>0</v>
      </c>
      <c r="CJ282">
        <v>0</v>
      </c>
      <c r="CK282">
        <v>0</v>
      </c>
      <c r="CL282">
        <v>0</v>
      </c>
      <c r="CM282">
        <v>0</v>
      </c>
      <c r="CN282">
        <v>0</v>
      </c>
      <c r="CO282">
        <v>0</v>
      </c>
      <c r="CP282">
        <v>0</v>
      </c>
      <c r="CQ282">
        <v>0</v>
      </c>
      <c r="CR282">
        <v>0</v>
      </c>
      <c r="CS282">
        <v>0</v>
      </c>
      <c r="CT282">
        <v>0</v>
      </c>
      <c r="CU282">
        <v>0</v>
      </c>
      <c r="CV282">
        <v>0</v>
      </c>
      <c r="CW282">
        <v>0</v>
      </c>
      <c r="CX282">
        <v>0</v>
      </c>
      <c r="CY282">
        <v>0</v>
      </c>
      <c r="CZ282">
        <v>0</v>
      </c>
      <c r="DA282">
        <v>0</v>
      </c>
      <c r="DB282">
        <v>0</v>
      </c>
      <c r="DC282">
        <v>0</v>
      </c>
      <c r="DD282">
        <v>0</v>
      </c>
      <c r="DE282">
        <v>0</v>
      </c>
      <c r="DF282">
        <v>0</v>
      </c>
      <c r="DG282">
        <v>0</v>
      </c>
      <c r="DH282">
        <v>0</v>
      </c>
      <c r="DI282">
        <v>0</v>
      </c>
      <c r="DJ282">
        <v>0</v>
      </c>
      <c r="DK282">
        <v>0</v>
      </c>
      <c r="DL282">
        <v>0</v>
      </c>
      <c r="DM282">
        <v>0</v>
      </c>
      <c r="DN282">
        <v>0</v>
      </c>
      <c r="DO282">
        <v>0</v>
      </c>
      <c r="DP282">
        <v>0</v>
      </c>
      <c r="DQ282">
        <v>0</v>
      </c>
      <c r="DR282">
        <v>0</v>
      </c>
      <c r="DS282">
        <v>0</v>
      </c>
      <c r="DT282">
        <v>0</v>
      </c>
      <c r="DU282">
        <v>0</v>
      </c>
      <c r="DV282">
        <v>0</v>
      </c>
      <c r="DW282">
        <v>0</v>
      </c>
      <c r="DX282">
        <v>0</v>
      </c>
      <c r="DY282">
        <v>0</v>
      </c>
      <c r="DZ282">
        <v>0</v>
      </c>
      <c r="EA282">
        <v>0</v>
      </c>
      <c r="EB282">
        <v>0</v>
      </c>
      <c r="EC282">
        <v>0</v>
      </c>
      <c r="ED282">
        <v>0</v>
      </c>
      <c r="EE282">
        <v>0</v>
      </c>
      <c r="EF282">
        <v>0</v>
      </c>
      <c r="EG282">
        <v>0</v>
      </c>
      <c r="EH282">
        <v>0</v>
      </c>
      <c r="EI282">
        <v>0</v>
      </c>
      <c r="EJ282">
        <v>0</v>
      </c>
      <c r="EK282">
        <v>0</v>
      </c>
      <c r="EL282">
        <v>0</v>
      </c>
      <c r="EM282">
        <v>0</v>
      </c>
      <c r="EN282">
        <v>0</v>
      </c>
      <c r="EO282">
        <v>0</v>
      </c>
      <c r="EP282">
        <v>0</v>
      </c>
      <c r="EQ282">
        <v>0</v>
      </c>
      <c r="ER282">
        <v>0</v>
      </c>
      <c r="ES282">
        <v>0</v>
      </c>
      <c r="ET282">
        <v>0</v>
      </c>
      <c r="EU282">
        <v>0</v>
      </c>
      <c r="EV282">
        <v>0</v>
      </c>
      <c r="EW282">
        <v>0</v>
      </c>
      <c r="EX282">
        <v>0</v>
      </c>
      <c r="EY282">
        <v>0</v>
      </c>
      <c r="EZ282">
        <v>0</v>
      </c>
      <c r="FA282">
        <v>0</v>
      </c>
      <c r="FB282">
        <v>0</v>
      </c>
      <c r="FC282">
        <v>0</v>
      </c>
      <c r="FD282">
        <v>0</v>
      </c>
      <c r="FE282">
        <v>0</v>
      </c>
      <c r="FF282">
        <v>0</v>
      </c>
      <c r="FG282">
        <v>0</v>
      </c>
      <c r="FH282">
        <v>0</v>
      </c>
      <c r="FI282">
        <v>0</v>
      </c>
      <c r="FJ282">
        <v>0</v>
      </c>
      <c r="FK282">
        <v>0</v>
      </c>
      <c r="FL282">
        <v>0</v>
      </c>
      <c r="FM282">
        <v>0</v>
      </c>
      <c r="FN282">
        <v>0</v>
      </c>
      <c r="FO282">
        <v>0</v>
      </c>
      <c r="FP282">
        <v>0</v>
      </c>
      <c r="FQ282">
        <v>0</v>
      </c>
      <c r="FR282">
        <v>0</v>
      </c>
      <c r="FT282" s="44"/>
    </row>
    <row r="283" spans="1:176" x14ac:dyDescent="0.2">
      <c r="A283" t="s">
        <v>195</v>
      </c>
      <c r="B283" t="s">
        <v>204</v>
      </c>
      <c r="C283" s="70">
        <v>41852</v>
      </c>
      <c r="D283">
        <v>0</v>
      </c>
      <c r="E283" s="70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0</v>
      </c>
      <c r="AH283">
        <v>0</v>
      </c>
      <c r="AI283">
        <v>0</v>
      </c>
      <c r="AJ283">
        <v>0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0</v>
      </c>
      <c r="AX283">
        <v>0</v>
      </c>
      <c r="AY283">
        <v>0</v>
      </c>
      <c r="AZ283">
        <v>0</v>
      </c>
      <c r="BA283">
        <v>0</v>
      </c>
      <c r="BB283">
        <v>0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0</v>
      </c>
      <c r="BQ283">
        <v>0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0</v>
      </c>
      <c r="BX283">
        <v>0</v>
      </c>
      <c r="BY283">
        <v>0</v>
      </c>
      <c r="BZ283">
        <v>0</v>
      </c>
      <c r="CA283">
        <v>0</v>
      </c>
      <c r="CB283">
        <v>0</v>
      </c>
      <c r="CC283">
        <v>0</v>
      </c>
      <c r="CD283">
        <v>0</v>
      </c>
      <c r="CE283">
        <v>0</v>
      </c>
      <c r="CF283">
        <v>0</v>
      </c>
      <c r="CG283">
        <v>0</v>
      </c>
      <c r="CH283">
        <v>0</v>
      </c>
      <c r="CI283">
        <v>0</v>
      </c>
      <c r="CJ283">
        <v>0</v>
      </c>
      <c r="CK283">
        <v>0</v>
      </c>
      <c r="CL283">
        <v>0</v>
      </c>
      <c r="CM283">
        <v>0</v>
      </c>
      <c r="CN283">
        <v>0</v>
      </c>
      <c r="CO283">
        <v>0</v>
      </c>
      <c r="CP283">
        <v>0</v>
      </c>
      <c r="CQ283">
        <v>0</v>
      </c>
      <c r="CR283">
        <v>0</v>
      </c>
      <c r="CS283">
        <v>0</v>
      </c>
      <c r="CT283">
        <v>0</v>
      </c>
      <c r="CU283">
        <v>0</v>
      </c>
      <c r="CV283">
        <v>0</v>
      </c>
      <c r="CW283">
        <v>0</v>
      </c>
      <c r="CX283">
        <v>0</v>
      </c>
      <c r="CY283">
        <v>0</v>
      </c>
      <c r="CZ283">
        <v>0</v>
      </c>
      <c r="DA283">
        <v>0</v>
      </c>
      <c r="DB283">
        <v>0</v>
      </c>
      <c r="DC283">
        <v>0</v>
      </c>
      <c r="DD283">
        <v>0</v>
      </c>
      <c r="DE283">
        <v>0</v>
      </c>
      <c r="DF283">
        <v>0</v>
      </c>
      <c r="DG283">
        <v>0</v>
      </c>
      <c r="DH283">
        <v>0</v>
      </c>
      <c r="DI283">
        <v>0</v>
      </c>
      <c r="DJ283">
        <v>0</v>
      </c>
      <c r="DK283">
        <v>0</v>
      </c>
      <c r="DL283">
        <v>0</v>
      </c>
      <c r="DM283">
        <v>0</v>
      </c>
      <c r="DN283">
        <v>0</v>
      </c>
      <c r="DO283">
        <v>0</v>
      </c>
      <c r="DP283">
        <v>0</v>
      </c>
      <c r="DQ283">
        <v>0</v>
      </c>
      <c r="DR283">
        <v>0</v>
      </c>
      <c r="DS283">
        <v>0</v>
      </c>
      <c r="DT283">
        <v>0</v>
      </c>
      <c r="DU283">
        <v>0</v>
      </c>
      <c r="DV283">
        <v>0</v>
      </c>
      <c r="DW283">
        <v>0</v>
      </c>
      <c r="DX283">
        <v>0</v>
      </c>
      <c r="DY283">
        <v>0</v>
      </c>
      <c r="DZ283">
        <v>0</v>
      </c>
      <c r="EA283">
        <v>0</v>
      </c>
      <c r="EB283">
        <v>0</v>
      </c>
      <c r="EC283">
        <v>0</v>
      </c>
      <c r="ED283">
        <v>0</v>
      </c>
      <c r="EE283">
        <v>0</v>
      </c>
      <c r="EF283">
        <v>0</v>
      </c>
      <c r="EG283">
        <v>0</v>
      </c>
      <c r="EH283">
        <v>0</v>
      </c>
      <c r="EI283">
        <v>0</v>
      </c>
      <c r="EJ283">
        <v>0</v>
      </c>
      <c r="EK283">
        <v>0</v>
      </c>
      <c r="EL283">
        <v>0</v>
      </c>
      <c r="EM283">
        <v>0</v>
      </c>
      <c r="EN283">
        <v>0</v>
      </c>
      <c r="EO283">
        <v>0</v>
      </c>
      <c r="EP283">
        <v>0</v>
      </c>
      <c r="EQ283">
        <v>0</v>
      </c>
      <c r="ER283">
        <v>0</v>
      </c>
      <c r="ES283">
        <v>0</v>
      </c>
      <c r="ET283">
        <v>0</v>
      </c>
      <c r="EU283">
        <v>0</v>
      </c>
      <c r="EV283">
        <v>0</v>
      </c>
      <c r="EW283">
        <v>0</v>
      </c>
      <c r="EX283">
        <v>0</v>
      </c>
      <c r="EY283">
        <v>0</v>
      </c>
      <c r="EZ283">
        <v>0</v>
      </c>
      <c r="FA283">
        <v>0</v>
      </c>
      <c r="FB283">
        <v>0</v>
      </c>
      <c r="FC283">
        <v>0</v>
      </c>
      <c r="FD283">
        <v>0</v>
      </c>
      <c r="FE283">
        <v>0</v>
      </c>
      <c r="FF283">
        <v>0</v>
      </c>
      <c r="FG283">
        <v>0</v>
      </c>
      <c r="FH283">
        <v>0</v>
      </c>
      <c r="FI283">
        <v>0</v>
      </c>
      <c r="FJ283">
        <v>0</v>
      </c>
      <c r="FK283">
        <v>0</v>
      </c>
      <c r="FL283">
        <v>0</v>
      </c>
      <c r="FM283">
        <v>0</v>
      </c>
      <c r="FN283">
        <v>0</v>
      </c>
      <c r="FO283">
        <v>0</v>
      </c>
      <c r="FP283">
        <v>0</v>
      </c>
      <c r="FQ283">
        <v>0</v>
      </c>
      <c r="FR283">
        <v>0</v>
      </c>
      <c r="FT283" s="44"/>
    </row>
    <row r="284" spans="1:176" x14ac:dyDescent="0.2">
      <c r="A284" t="s">
        <v>195</v>
      </c>
      <c r="B284" t="s">
        <v>204</v>
      </c>
      <c r="C284" s="70">
        <v>41894</v>
      </c>
      <c r="D284">
        <v>0</v>
      </c>
      <c r="E284" s="70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0</v>
      </c>
      <c r="AG284">
        <v>0</v>
      </c>
      <c r="AH284">
        <v>0</v>
      </c>
      <c r="AI284">
        <v>0</v>
      </c>
      <c r="AJ284">
        <v>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  <c r="AS284">
        <v>0</v>
      </c>
      <c r="AT284">
        <v>0</v>
      </c>
      <c r="AU284">
        <v>0</v>
      </c>
      <c r="AV284">
        <v>0</v>
      </c>
      <c r="AW284">
        <v>0</v>
      </c>
      <c r="AX284">
        <v>0</v>
      </c>
      <c r="AY284">
        <v>0</v>
      </c>
      <c r="AZ284">
        <v>0</v>
      </c>
      <c r="BA284">
        <v>0</v>
      </c>
      <c r="BB284">
        <v>0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0</v>
      </c>
      <c r="BX284">
        <v>0</v>
      </c>
      <c r="BY284">
        <v>0</v>
      </c>
      <c r="BZ284">
        <v>0</v>
      </c>
      <c r="CA284">
        <v>0</v>
      </c>
      <c r="CB284">
        <v>0</v>
      </c>
      <c r="CC284">
        <v>0</v>
      </c>
      <c r="CD284">
        <v>0</v>
      </c>
      <c r="CE284">
        <v>0</v>
      </c>
      <c r="CF284">
        <v>0</v>
      </c>
      <c r="CG284">
        <v>0</v>
      </c>
      <c r="CH284">
        <v>0</v>
      </c>
      <c r="CI284">
        <v>0</v>
      </c>
      <c r="CJ284">
        <v>0</v>
      </c>
      <c r="CK284">
        <v>0</v>
      </c>
      <c r="CL284">
        <v>0</v>
      </c>
      <c r="CM284">
        <v>0</v>
      </c>
      <c r="CN284">
        <v>0</v>
      </c>
      <c r="CO284">
        <v>0</v>
      </c>
      <c r="CP284">
        <v>0</v>
      </c>
      <c r="CQ284">
        <v>0</v>
      </c>
      <c r="CR284">
        <v>0</v>
      </c>
      <c r="CS284">
        <v>0</v>
      </c>
      <c r="CT284">
        <v>0</v>
      </c>
      <c r="CU284">
        <v>0</v>
      </c>
      <c r="CV284">
        <v>0</v>
      </c>
      <c r="CW284">
        <v>0</v>
      </c>
      <c r="CX284">
        <v>0</v>
      </c>
      <c r="CY284">
        <v>0</v>
      </c>
      <c r="CZ284">
        <v>0</v>
      </c>
      <c r="DA284">
        <v>0</v>
      </c>
      <c r="DB284">
        <v>0</v>
      </c>
      <c r="DC284">
        <v>0</v>
      </c>
      <c r="DD284">
        <v>0</v>
      </c>
      <c r="DE284">
        <v>0</v>
      </c>
      <c r="DF284">
        <v>0</v>
      </c>
      <c r="DG284">
        <v>0</v>
      </c>
      <c r="DH284">
        <v>0</v>
      </c>
      <c r="DI284">
        <v>0</v>
      </c>
      <c r="DJ284">
        <v>0</v>
      </c>
      <c r="DK284">
        <v>0</v>
      </c>
      <c r="DL284">
        <v>0</v>
      </c>
      <c r="DM284">
        <v>0</v>
      </c>
      <c r="DN284">
        <v>0</v>
      </c>
      <c r="DO284">
        <v>0</v>
      </c>
      <c r="DP284">
        <v>0</v>
      </c>
      <c r="DQ284">
        <v>0</v>
      </c>
      <c r="DR284">
        <v>0</v>
      </c>
      <c r="DS284">
        <v>0</v>
      </c>
      <c r="DT284">
        <v>0</v>
      </c>
      <c r="DU284">
        <v>0</v>
      </c>
      <c r="DV284">
        <v>0</v>
      </c>
      <c r="DW284">
        <v>0</v>
      </c>
      <c r="DX284">
        <v>0</v>
      </c>
      <c r="DY284">
        <v>0</v>
      </c>
      <c r="DZ284">
        <v>0</v>
      </c>
      <c r="EA284">
        <v>0</v>
      </c>
      <c r="EB284">
        <v>0</v>
      </c>
      <c r="EC284">
        <v>0</v>
      </c>
      <c r="ED284">
        <v>0</v>
      </c>
      <c r="EE284">
        <v>0</v>
      </c>
      <c r="EF284">
        <v>0</v>
      </c>
      <c r="EG284">
        <v>0</v>
      </c>
      <c r="EH284">
        <v>0</v>
      </c>
      <c r="EI284">
        <v>0</v>
      </c>
      <c r="EJ284">
        <v>0</v>
      </c>
      <c r="EK284">
        <v>0</v>
      </c>
      <c r="EL284">
        <v>0</v>
      </c>
      <c r="EM284">
        <v>0</v>
      </c>
      <c r="EN284">
        <v>0</v>
      </c>
      <c r="EO284">
        <v>0</v>
      </c>
      <c r="EP284">
        <v>0</v>
      </c>
      <c r="EQ284">
        <v>0</v>
      </c>
      <c r="ER284">
        <v>0</v>
      </c>
      <c r="ES284">
        <v>0</v>
      </c>
      <c r="ET284">
        <v>0</v>
      </c>
      <c r="EU284">
        <v>0</v>
      </c>
      <c r="EV284">
        <v>0</v>
      </c>
      <c r="EW284">
        <v>0</v>
      </c>
      <c r="EX284">
        <v>0</v>
      </c>
      <c r="EY284">
        <v>0</v>
      </c>
      <c r="EZ284">
        <v>0</v>
      </c>
      <c r="FA284">
        <v>0</v>
      </c>
      <c r="FB284">
        <v>0</v>
      </c>
      <c r="FC284">
        <v>0</v>
      </c>
      <c r="FD284">
        <v>0</v>
      </c>
      <c r="FE284">
        <v>0</v>
      </c>
      <c r="FF284">
        <v>0</v>
      </c>
      <c r="FG284">
        <v>0</v>
      </c>
      <c r="FH284">
        <v>0</v>
      </c>
      <c r="FI284">
        <v>0</v>
      </c>
      <c r="FJ284">
        <v>0</v>
      </c>
      <c r="FK284">
        <v>0</v>
      </c>
      <c r="FL284">
        <v>0</v>
      </c>
      <c r="FM284">
        <v>0</v>
      </c>
      <c r="FN284">
        <v>0</v>
      </c>
      <c r="FO284">
        <v>0</v>
      </c>
      <c r="FP284">
        <v>0</v>
      </c>
      <c r="FQ284">
        <v>0</v>
      </c>
      <c r="FR284">
        <v>0</v>
      </c>
      <c r="FT284" s="44"/>
    </row>
    <row r="285" spans="1:176" x14ac:dyDescent="0.2">
      <c r="A285" t="s">
        <v>195</v>
      </c>
      <c r="B285" t="s">
        <v>204</v>
      </c>
      <c r="C285" s="70">
        <v>41897</v>
      </c>
      <c r="D285">
        <v>0</v>
      </c>
      <c r="E285" s="70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0</v>
      </c>
      <c r="O285">
        <v>0</v>
      </c>
      <c r="P285">
        <v>0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0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G285">
        <v>0</v>
      </c>
      <c r="AH285">
        <v>0</v>
      </c>
      <c r="AI285">
        <v>0</v>
      </c>
      <c r="AJ285">
        <v>0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  <c r="AS285">
        <v>0</v>
      </c>
      <c r="AT285">
        <v>0</v>
      </c>
      <c r="AU285">
        <v>0</v>
      </c>
      <c r="AV285">
        <v>0</v>
      </c>
      <c r="AW285">
        <v>0</v>
      </c>
      <c r="AX285">
        <v>0</v>
      </c>
      <c r="AY285">
        <v>0</v>
      </c>
      <c r="AZ285">
        <v>0</v>
      </c>
      <c r="BA285">
        <v>0</v>
      </c>
      <c r="BB285">
        <v>0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0</v>
      </c>
      <c r="BN285">
        <v>0</v>
      </c>
      <c r="BO285">
        <v>0</v>
      </c>
      <c r="BP285">
        <v>0</v>
      </c>
      <c r="BQ285">
        <v>0</v>
      </c>
      <c r="BR285">
        <v>0</v>
      </c>
      <c r="BS285">
        <v>0</v>
      </c>
      <c r="BT285">
        <v>0</v>
      </c>
      <c r="BU285">
        <v>0</v>
      </c>
      <c r="BV285">
        <v>0</v>
      </c>
      <c r="BW285">
        <v>0</v>
      </c>
      <c r="BX285">
        <v>0</v>
      </c>
      <c r="BY285">
        <v>0</v>
      </c>
      <c r="BZ285">
        <v>0</v>
      </c>
      <c r="CA285">
        <v>0</v>
      </c>
      <c r="CB285">
        <v>0</v>
      </c>
      <c r="CC285">
        <v>0</v>
      </c>
      <c r="CD285">
        <v>0</v>
      </c>
      <c r="CE285">
        <v>0</v>
      </c>
      <c r="CF285">
        <v>0</v>
      </c>
      <c r="CG285">
        <v>0</v>
      </c>
      <c r="CH285">
        <v>0</v>
      </c>
      <c r="CI285">
        <v>0</v>
      </c>
      <c r="CJ285">
        <v>0</v>
      </c>
      <c r="CK285">
        <v>0</v>
      </c>
      <c r="CL285">
        <v>0</v>
      </c>
      <c r="CM285">
        <v>0</v>
      </c>
      <c r="CN285">
        <v>0</v>
      </c>
      <c r="CO285">
        <v>0</v>
      </c>
      <c r="CP285">
        <v>0</v>
      </c>
      <c r="CQ285">
        <v>0</v>
      </c>
      <c r="CR285">
        <v>0</v>
      </c>
      <c r="CS285">
        <v>0</v>
      </c>
      <c r="CT285">
        <v>0</v>
      </c>
      <c r="CU285">
        <v>0</v>
      </c>
      <c r="CV285">
        <v>0</v>
      </c>
      <c r="CW285">
        <v>0</v>
      </c>
      <c r="CX285">
        <v>0</v>
      </c>
      <c r="CY285">
        <v>0</v>
      </c>
      <c r="CZ285">
        <v>0</v>
      </c>
      <c r="DA285">
        <v>0</v>
      </c>
      <c r="DB285">
        <v>0</v>
      </c>
      <c r="DC285">
        <v>0</v>
      </c>
      <c r="DD285">
        <v>0</v>
      </c>
      <c r="DE285">
        <v>0</v>
      </c>
      <c r="DF285">
        <v>0</v>
      </c>
      <c r="DG285">
        <v>0</v>
      </c>
      <c r="DH285">
        <v>0</v>
      </c>
      <c r="DI285">
        <v>0</v>
      </c>
      <c r="DJ285">
        <v>0</v>
      </c>
      <c r="DK285">
        <v>0</v>
      </c>
      <c r="DL285">
        <v>0</v>
      </c>
      <c r="DM285">
        <v>0</v>
      </c>
      <c r="DN285">
        <v>0</v>
      </c>
      <c r="DO285">
        <v>0</v>
      </c>
      <c r="DP285">
        <v>0</v>
      </c>
      <c r="DQ285">
        <v>0</v>
      </c>
      <c r="DR285">
        <v>0</v>
      </c>
      <c r="DS285">
        <v>0</v>
      </c>
      <c r="DT285">
        <v>0</v>
      </c>
      <c r="DU285">
        <v>0</v>
      </c>
      <c r="DV285">
        <v>0</v>
      </c>
      <c r="DW285">
        <v>0</v>
      </c>
      <c r="DX285">
        <v>0</v>
      </c>
      <c r="DY285">
        <v>0</v>
      </c>
      <c r="DZ285">
        <v>0</v>
      </c>
      <c r="EA285">
        <v>0</v>
      </c>
      <c r="EB285">
        <v>0</v>
      </c>
      <c r="EC285">
        <v>0</v>
      </c>
      <c r="ED285">
        <v>0</v>
      </c>
      <c r="EE285">
        <v>0</v>
      </c>
      <c r="EF285">
        <v>0</v>
      </c>
      <c r="EG285">
        <v>0</v>
      </c>
      <c r="EH285">
        <v>0</v>
      </c>
      <c r="EI285">
        <v>0</v>
      </c>
      <c r="EJ285">
        <v>0</v>
      </c>
      <c r="EK285">
        <v>0</v>
      </c>
      <c r="EL285">
        <v>0</v>
      </c>
      <c r="EM285">
        <v>0</v>
      </c>
      <c r="EN285">
        <v>0</v>
      </c>
      <c r="EO285">
        <v>0</v>
      </c>
      <c r="EP285">
        <v>0</v>
      </c>
      <c r="EQ285">
        <v>0</v>
      </c>
      <c r="ER285">
        <v>0</v>
      </c>
      <c r="ES285">
        <v>0</v>
      </c>
      <c r="ET285">
        <v>0</v>
      </c>
      <c r="EU285">
        <v>0</v>
      </c>
      <c r="EV285">
        <v>0</v>
      </c>
      <c r="EW285">
        <v>0</v>
      </c>
      <c r="EX285">
        <v>0</v>
      </c>
      <c r="EY285">
        <v>0</v>
      </c>
      <c r="EZ285">
        <v>0</v>
      </c>
      <c r="FA285">
        <v>0</v>
      </c>
      <c r="FB285">
        <v>0</v>
      </c>
      <c r="FC285">
        <v>0</v>
      </c>
      <c r="FD285">
        <v>0</v>
      </c>
      <c r="FE285">
        <v>0</v>
      </c>
      <c r="FF285">
        <v>0</v>
      </c>
      <c r="FG285">
        <v>0</v>
      </c>
      <c r="FH285">
        <v>0</v>
      </c>
      <c r="FI285">
        <v>0</v>
      </c>
      <c r="FJ285">
        <v>0</v>
      </c>
      <c r="FK285">
        <v>0</v>
      </c>
      <c r="FL285">
        <v>0</v>
      </c>
      <c r="FM285">
        <v>0</v>
      </c>
      <c r="FN285">
        <v>0</v>
      </c>
      <c r="FO285">
        <v>0</v>
      </c>
      <c r="FP285">
        <v>0</v>
      </c>
      <c r="FQ285">
        <v>0</v>
      </c>
      <c r="FR285">
        <v>0</v>
      </c>
      <c r="FT285" s="44"/>
    </row>
    <row r="286" spans="1:176" x14ac:dyDescent="0.2">
      <c r="A286" t="s">
        <v>195</v>
      </c>
      <c r="B286" t="s">
        <v>204</v>
      </c>
      <c r="C286" s="70">
        <v>41898</v>
      </c>
      <c r="D286">
        <v>0</v>
      </c>
      <c r="E286" s="70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  <c r="P286">
        <v>0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  <c r="AJ286">
        <v>0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0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BX286">
        <v>0</v>
      </c>
      <c r="BY286">
        <v>0</v>
      </c>
      <c r="BZ286">
        <v>0</v>
      </c>
      <c r="CA286">
        <v>0</v>
      </c>
      <c r="CB286">
        <v>0</v>
      </c>
      <c r="CC286">
        <v>0</v>
      </c>
      <c r="CD286">
        <v>0</v>
      </c>
      <c r="CE286">
        <v>0</v>
      </c>
      <c r="CF286">
        <v>0</v>
      </c>
      <c r="CG286">
        <v>0</v>
      </c>
      <c r="CH286">
        <v>0</v>
      </c>
      <c r="CI286">
        <v>0</v>
      </c>
      <c r="CJ286">
        <v>0</v>
      </c>
      <c r="CK286">
        <v>0</v>
      </c>
      <c r="CL286">
        <v>0</v>
      </c>
      <c r="CM286">
        <v>0</v>
      </c>
      <c r="CN286">
        <v>0</v>
      </c>
      <c r="CO286">
        <v>0</v>
      </c>
      <c r="CP286">
        <v>0</v>
      </c>
      <c r="CQ286">
        <v>0</v>
      </c>
      <c r="CR286">
        <v>0</v>
      </c>
      <c r="CS286">
        <v>0</v>
      </c>
      <c r="CT286">
        <v>0</v>
      </c>
      <c r="CU286">
        <v>0</v>
      </c>
      <c r="CV286">
        <v>0</v>
      </c>
      <c r="CW286">
        <v>0</v>
      </c>
      <c r="CX286">
        <v>0</v>
      </c>
      <c r="CY286">
        <v>0</v>
      </c>
      <c r="CZ286">
        <v>0</v>
      </c>
      <c r="DA286">
        <v>0</v>
      </c>
      <c r="DB286">
        <v>0</v>
      </c>
      <c r="DC286">
        <v>0</v>
      </c>
      <c r="DD286">
        <v>0</v>
      </c>
      <c r="DE286">
        <v>0</v>
      </c>
      <c r="DF286">
        <v>0</v>
      </c>
      <c r="DG286">
        <v>0</v>
      </c>
      <c r="DH286">
        <v>0</v>
      </c>
      <c r="DI286">
        <v>0</v>
      </c>
      <c r="DJ286">
        <v>0</v>
      </c>
      <c r="DK286">
        <v>0</v>
      </c>
      <c r="DL286">
        <v>0</v>
      </c>
      <c r="DM286">
        <v>0</v>
      </c>
      <c r="DN286">
        <v>0</v>
      </c>
      <c r="DO286">
        <v>0</v>
      </c>
      <c r="DP286">
        <v>0</v>
      </c>
      <c r="DQ286">
        <v>0</v>
      </c>
      <c r="DR286">
        <v>0</v>
      </c>
      <c r="DS286">
        <v>0</v>
      </c>
      <c r="DT286">
        <v>0</v>
      </c>
      <c r="DU286">
        <v>0</v>
      </c>
      <c r="DV286">
        <v>0</v>
      </c>
      <c r="DW286">
        <v>0</v>
      </c>
      <c r="DX286">
        <v>0</v>
      </c>
      <c r="DY286">
        <v>0</v>
      </c>
      <c r="DZ286">
        <v>0</v>
      </c>
      <c r="EA286">
        <v>0</v>
      </c>
      <c r="EB286">
        <v>0</v>
      </c>
      <c r="EC286">
        <v>0</v>
      </c>
      <c r="ED286">
        <v>0</v>
      </c>
      <c r="EE286">
        <v>0</v>
      </c>
      <c r="EF286">
        <v>0</v>
      </c>
      <c r="EG286">
        <v>0</v>
      </c>
      <c r="EH286">
        <v>0</v>
      </c>
      <c r="EI286">
        <v>0</v>
      </c>
      <c r="EJ286">
        <v>0</v>
      </c>
      <c r="EK286">
        <v>0</v>
      </c>
      <c r="EL286">
        <v>0</v>
      </c>
      <c r="EM286">
        <v>0</v>
      </c>
      <c r="EN286">
        <v>0</v>
      </c>
      <c r="EO286">
        <v>0</v>
      </c>
      <c r="EP286">
        <v>0</v>
      </c>
      <c r="EQ286">
        <v>0</v>
      </c>
      <c r="ER286">
        <v>0</v>
      </c>
      <c r="ES286">
        <v>0</v>
      </c>
      <c r="ET286">
        <v>0</v>
      </c>
      <c r="EU286">
        <v>0</v>
      </c>
      <c r="EV286">
        <v>0</v>
      </c>
      <c r="EW286">
        <v>0</v>
      </c>
      <c r="EX286">
        <v>0</v>
      </c>
      <c r="EY286">
        <v>0</v>
      </c>
      <c r="EZ286">
        <v>0</v>
      </c>
      <c r="FA286">
        <v>0</v>
      </c>
      <c r="FB286">
        <v>0</v>
      </c>
      <c r="FC286">
        <v>0</v>
      </c>
      <c r="FD286">
        <v>0</v>
      </c>
      <c r="FE286">
        <v>0</v>
      </c>
      <c r="FF286">
        <v>0</v>
      </c>
      <c r="FG286">
        <v>0</v>
      </c>
      <c r="FH286">
        <v>0</v>
      </c>
      <c r="FI286">
        <v>0</v>
      </c>
      <c r="FJ286">
        <v>0</v>
      </c>
      <c r="FK286">
        <v>0</v>
      </c>
      <c r="FL286">
        <v>0</v>
      </c>
      <c r="FM286">
        <v>0</v>
      </c>
      <c r="FN286">
        <v>0</v>
      </c>
      <c r="FO286">
        <v>0</v>
      </c>
      <c r="FP286">
        <v>0</v>
      </c>
      <c r="FQ286">
        <v>0</v>
      </c>
      <c r="FR286">
        <v>0</v>
      </c>
      <c r="FT286" s="44"/>
    </row>
    <row r="287" spans="1:176" x14ac:dyDescent="0.2">
      <c r="A287" t="s">
        <v>195</v>
      </c>
      <c r="B287" t="s">
        <v>204</v>
      </c>
      <c r="C287" s="70" t="s">
        <v>2</v>
      </c>
      <c r="D287">
        <v>0</v>
      </c>
      <c r="E287" s="70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0</v>
      </c>
      <c r="AJ287">
        <v>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0</v>
      </c>
      <c r="AX287">
        <v>0</v>
      </c>
      <c r="AY287">
        <v>0</v>
      </c>
      <c r="AZ287">
        <v>0</v>
      </c>
      <c r="BA287">
        <v>0</v>
      </c>
      <c r="BB287">
        <v>0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0</v>
      </c>
      <c r="BM287">
        <v>0</v>
      </c>
      <c r="BN287">
        <v>0</v>
      </c>
      <c r="BO287">
        <v>0</v>
      </c>
      <c r="BP287">
        <v>0</v>
      </c>
      <c r="BQ287">
        <v>0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0</v>
      </c>
      <c r="BX287">
        <v>0</v>
      </c>
      <c r="BY287">
        <v>0</v>
      </c>
      <c r="BZ287">
        <v>0</v>
      </c>
      <c r="CA287">
        <v>0</v>
      </c>
      <c r="CB287">
        <v>0</v>
      </c>
      <c r="CC287">
        <v>0</v>
      </c>
      <c r="CD287">
        <v>0</v>
      </c>
      <c r="CE287">
        <v>0</v>
      </c>
      <c r="CF287">
        <v>0</v>
      </c>
      <c r="CG287">
        <v>0</v>
      </c>
      <c r="CH287">
        <v>0</v>
      </c>
      <c r="CI287">
        <v>0</v>
      </c>
      <c r="CJ287">
        <v>0</v>
      </c>
      <c r="CK287">
        <v>0</v>
      </c>
      <c r="CL287">
        <v>0</v>
      </c>
      <c r="CM287">
        <v>0</v>
      </c>
      <c r="CN287">
        <v>0</v>
      </c>
      <c r="CO287">
        <v>0</v>
      </c>
      <c r="CP287">
        <v>0</v>
      </c>
      <c r="CQ287">
        <v>0</v>
      </c>
      <c r="CR287">
        <v>0</v>
      </c>
      <c r="CS287">
        <v>0</v>
      </c>
      <c r="CT287">
        <v>0</v>
      </c>
      <c r="CU287">
        <v>0</v>
      </c>
      <c r="CV287">
        <v>0</v>
      </c>
      <c r="CW287">
        <v>0</v>
      </c>
      <c r="CX287">
        <v>0</v>
      </c>
      <c r="CY287">
        <v>0</v>
      </c>
      <c r="CZ287">
        <v>0</v>
      </c>
      <c r="DA287">
        <v>0</v>
      </c>
      <c r="DB287">
        <v>0</v>
      </c>
      <c r="DC287">
        <v>0</v>
      </c>
      <c r="DD287">
        <v>0</v>
      </c>
      <c r="DE287">
        <v>0</v>
      </c>
      <c r="DF287">
        <v>0</v>
      </c>
      <c r="DG287">
        <v>0</v>
      </c>
      <c r="DH287">
        <v>0</v>
      </c>
      <c r="DI287">
        <v>0</v>
      </c>
      <c r="DJ287">
        <v>0</v>
      </c>
      <c r="DK287">
        <v>0</v>
      </c>
      <c r="DL287">
        <v>0</v>
      </c>
      <c r="DM287">
        <v>0</v>
      </c>
      <c r="DN287">
        <v>0</v>
      </c>
      <c r="DO287">
        <v>0</v>
      </c>
      <c r="DP287">
        <v>0</v>
      </c>
      <c r="DQ287">
        <v>0</v>
      </c>
      <c r="DR287">
        <v>0</v>
      </c>
      <c r="DS287">
        <v>0</v>
      </c>
      <c r="DT287">
        <v>0</v>
      </c>
      <c r="DU287">
        <v>0</v>
      </c>
      <c r="DV287">
        <v>0</v>
      </c>
      <c r="DW287">
        <v>0</v>
      </c>
      <c r="DX287">
        <v>0</v>
      </c>
      <c r="DY287">
        <v>0</v>
      </c>
      <c r="DZ287">
        <v>0</v>
      </c>
      <c r="EA287">
        <v>0</v>
      </c>
      <c r="EB287">
        <v>0</v>
      </c>
      <c r="EC287">
        <v>0</v>
      </c>
      <c r="ED287">
        <v>0</v>
      </c>
      <c r="EE287">
        <v>0</v>
      </c>
      <c r="EF287">
        <v>0</v>
      </c>
      <c r="EG287">
        <v>0</v>
      </c>
      <c r="EH287">
        <v>0</v>
      </c>
      <c r="EI287">
        <v>0</v>
      </c>
      <c r="EJ287">
        <v>0</v>
      </c>
      <c r="EK287">
        <v>0</v>
      </c>
      <c r="EL287">
        <v>0</v>
      </c>
      <c r="EM287">
        <v>0</v>
      </c>
      <c r="EN287">
        <v>0</v>
      </c>
      <c r="EO287">
        <v>0</v>
      </c>
      <c r="EP287">
        <v>0</v>
      </c>
      <c r="EQ287">
        <v>0</v>
      </c>
      <c r="ER287">
        <v>0</v>
      </c>
      <c r="ES287">
        <v>0</v>
      </c>
      <c r="ET287">
        <v>0</v>
      </c>
      <c r="EU287">
        <v>0</v>
      </c>
      <c r="EV287">
        <v>0</v>
      </c>
      <c r="EW287">
        <v>0</v>
      </c>
      <c r="EX287">
        <v>0</v>
      </c>
      <c r="EY287">
        <v>0</v>
      </c>
      <c r="EZ287">
        <v>0</v>
      </c>
      <c r="FA287">
        <v>0</v>
      </c>
      <c r="FB287">
        <v>0</v>
      </c>
      <c r="FC287">
        <v>0</v>
      </c>
      <c r="FD287">
        <v>0</v>
      </c>
      <c r="FE287">
        <v>0</v>
      </c>
      <c r="FF287">
        <v>0</v>
      </c>
      <c r="FG287">
        <v>0</v>
      </c>
      <c r="FH287">
        <v>0</v>
      </c>
      <c r="FI287">
        <v>0</v>
      </c>
      <c r="FJ287">
        <v>0</v>
      </c>
      <c r="FK287">
        <v>0</v>
      </c>
      <c r="FL287">
        <v>0</v>
      </c>
      <c r="FM287">
        <v>0</v>
      </c>
      <c r="FN287">
        <v>0</v>
      </c>
      <c r="FO287">
        <v>0</v>
      </c>
      <c r="FP287">
        <v>0</v>
      </c>
      <c r="FQ287">
        <v>0</v>
      </c>
      <c r="FR287">
        <v>0</v>
      </c>
      <c r="FT287" s="44"/>
    </row>
    <row r="288" spans="1:176" x14ac:dyDescent="0.2">
      <c r="A288" t="s">
        <v>195</v>
      </c>
      <c r="B288" t="s">
        <v>1</v>
      </c>
      <c r="C288" s="70">
        <v>41773</v>
      </c>
      <c r="D288">
        <v>0</v>
      </c>
      <c r="E288" s="70">
        <v>50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0</v>
      </c>
      <c r="AH288">
        <v>0</v>
      </c>
      <c r="AI288">
        <v>0</v>
      </c>
      <c r="AJ288">
        <v>0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  <c r="AS288">
        <v>0</v>
      </c>
      <c r="AT288">
        <v>0</v>
      </c>
      <c r="AU288">
        <v>0</v>
      </c>
      <c r="AV288">
        <v>0</v>
      </c>
      <c r="AW288">
        <v>0</v>
      </c>
      <c r="AX288">
        <v>0</v>
      </c>
      <c r="AY288">
        <v>0</v>
      </c>
      <c r="AZ288">
        <v>0</v>
      </c>
      <c r="BA288">
        <v>0</v>
      </c>
      <c r="BB288">
        <v>0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0</v>
      </c>
      <c r="BL288">
        <v>0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0</v>
      </c>
      <c r="BS288">
        <v>0</v>
      </c>
      <c r="BT288">
        <v>0</v>
      </c>
      <c r="BU288">
        <v>0</v>
      </c>
      <c r="BV288">
        <v>0</v>
      </c>
      <c r="BW288">
        <v>0</v>
      </c>
      <c r="BX288">
        <v>0</v>
      </c>
      <c r="BY288">
        <v>0</v>
      </c>
      <c r="BZ288">
        <v>0</v>
      </c>
      <c r="CA288">
        <v>0</v>
      </c>
      <c r="CB288">
        <v>0</v>
      </c>
      <c r="CC288">
        <v>0</v>
      </c>
      <c r="CD288">
        <v>0</v>
      </c>
      <c r="CE288">
        <v>0</v>
      </c>
      <c r="CF288">
        <v>0</v>
      </c>
      <c r="CG288">
        <v>0</v>
      </c>
      <c r="CH288">
        <v>0</v>
      </c>
      <c r="CI288">
        <v>0</v>
      </c>
      <c r="CJ288">
        <v>0</v>
      </c>
      <c r="CK288">
        <v>0</v>
      </c>
      <c r="CL288">
        <v>0</v>
      </c>
      <c r="CM288">
        <v>0</v>
      </c>
      <c r="CN288">
        <v>0</v>
      </c>
      <c r="CO288">
        <v>0</v>
      </c>
      <c r="CP288">
        <v>0</v>
      </c>
      <c r="CQ288">
        <v>0</v>
      </c>
      <c r="CR288">
        <v>0</v>
      </c>
      <c r="CS288">
        <v>0</v>
      </c>
      <c r="CT288">
        <v>0</v>
      </c>
      <c r="CU288">
        <v>0</v>
      </c>
      <c r="CV288">
        <v>0</v>
      </c>
      <c r="CW288">
        <v>0</v>
      </c>
      <c r="CX288">
        <v>0</v>
      </c>
      <c r="CY288">
        <v>0</v>
      </c>
      <c r="CZ288">
        <v>0</v>
      </c>
      <c r="DA288">
        <v>0</v>
      </c>
      <c r="DB288">
        <v>0</v>
      </c>
      <c r="DC288">
        <v>0</v>
      </c>
      <c r="DD288">
        <v>0</v>
      </c>
      <c r="DE288">
        <v>0</v>
      </c>
      <c r="DF288">
        <v>0</v>
      </c>
      <c r="DG288">
        <v>0</v>
      </c>
      <c r="DH288">
        <v>0</v>
      </c>
      <c r="DI288">
        <v>0</v>
      </c>
      <c r="DJ288">
        <v>0</v>
      </c>
      <c r="DK288">
        <v>0</v>
      </c>
      <c r="DL288">
        <v>0</v>
      </c>
      <c r="DM288">
        <v>0</v>
      </c>
      <c r="DN288">
        <v>0</v>
      </c>
      <c r="DO288">
        <v>0</v>
      </c>
      <c r="DP288">
        <v>0</v>
      </c>
      <c r="DQ288">
        <v>0</v>
      </c>
      <c r="DR288">
        <v>0</v>
      </c>
      <c r="DS288">
        <v>0</v>
      </c>
      <c r="DT288">
        <v>0</v>
      </c>
      <c r="DU288">
        <v>0</v>
      </c>
      <c r="DV288">
        <v>0</v>
      </c>
      <c r="DW288">
        <v>0</v>
      </c>
      <c r="DX288">
        <v>0</v>
      </c>
      <c r="DY288">
        <v>0</v>
      </c>
      <c r="DZ288">
        <v>0</v>
      </c>
      <c r="EA288">
        <v>0</v>
      </c>
      <c r="EB288">
        <v>0</v>
      </c>
      <c r="EC288">
        <v>0</v>
      </c>
      <c r="ED288">
        <v>0</v>
      </c>
      <c r="EE288">
        <v>0</v>
      </c>
      <c r="EF288">
        <v>0</v>
      </c>
      <c r="EG288">
        <v>0</v>
      </c>
      <c r="EH288">
        <v>0</v>
      </c>
      <c r="EI288">
        <v>0</v>
      </c>
      <c r="EJ288">
        <v>0</v>
      </c>
      <c r="EK288">
        <v>0</v>
      </c>
      <c r="EL288">
        <v>0</v>
      </c>
      <c r="EM288">
        <v>0</v>
      </c>
      <c r="EN288">
        <v>0</v>
      </c>
      <c r="EO288">
        <v>0</v>
      </c>
      <c r="EP288">
        <v>0</v>
      </c>
      <c r="EQ288">
        <v>0</v>
      </c>
      <c r="ER288">
        <v>0</v>
      </c>
      <c r="ES288">
        <v>0</v>
      </c>
      <c r="ET288">
        <v>0</v>
      </c>
      <c r="EU288">
        <v>0</v>
      </c>
      <c r="EV288">
        <v>0</v>
      </c>
      <c r="EW288">
        <v>0</v>
      </c>
      <c r="EX288">
        <v>0</v>
      </c>
      <c r="EY288">
        <v>0</v>
      </c>
      <c r="EZ288">
        <v>0</v>
      </c>
      <c r="FA288">
        <v>0</v>
      </c>
      <c r="FB288">
        <v>0</v>
      </c>
      <c r="FC288">
        <v>0</v>
      </c>
      <c r="FD288">
        <v>0</v>
      </c>
      <c r="FE288">
        <v>0</v>
      </c>
      <c r="FF288">
        <v>0</v>
      </c>
      <c r="FG288">
        <v>0</v>
      </c>
      <c r="FH288">
        <v>0</v>
      </c>
      <c r="FI288">
        <v>0</v>
      </c>
      <c r="FJ288">
        <v>0</v>
      </c>
      <c r="FK288">
        <v>0</v>
      </c>
      <c r="FL288">
        <v>0</v>
      </c>
      <c r="FM288">
        <v>0</v>
      </c>
      <c r="FN288">
        <v>0</v>
      </c>
      <c r="FO288">
        <v>0</v>
      </c>
      <c r="FP288">
        <v>0</v>
      </c>
      <c r="FQ288">
        <v>0</v>
      </c>
      <c r="FR288">
        <v>0</v>
      </c>
      <c r="FT288" s="44"/>
    </row>
    <row r="289" spans="1:176" x14ac:dyDescent="0.2">
      <c r="A289" t="s">
        <v>195</v>
      </c>
      <c r="B289" t="s">
        <v>1</v>
      </c>
      <c r="C289" s="70">
        <v>41820</v>
      </c>
      <c r="D289">
        <v>0</v>
      </c>
      <c r="E289" s="70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0</v>
      </c>
      <c r="AJ289">
        <v>0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  <c r="AS289">
        <v>0</v>
      </c>
      <c r="AT289">
        <v>0</v>
      </c>
      <c r="AU289">
        <v>0</v>
      </c>
      <c r="AV289">
        <v>0</v>
      </c>
      <c r="AW289">
        <v>0</v>
      </c>
      <c r="AX289">
        <v>0</v>
      </c>
      <c r="AY289">
        <v>0</v>
      </c>
      <c r="AZ289">
        <v>0</v>
      </c>
      <c r="BA289">
        <v>0</v>
      </c>
      <c r="BB289">
        <v>0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0</v>
      </c>
      <c r="BX289">
        <v>0</v>
      </c>
      <c r="BY289">
        <v>0</v>
      </c>
      <c r="BZ289">
        <v>0</v>
      </c>
      <c r="CA289">
        <v>0</v>
      </c>
      <c r="CB289">
        <v>0</v>
      </c>
      <c r="CC289">
        <v>0</v>
      </c>
      <c r="CD289">
        <v>0</v>
      </c>
      <c r="CE289">
        <v>0</v>
      </c>
      <c r="CF289">
        <v>0</v>
      </c>
      <c r="CG289">
        <v>0</v>
      </c>
      <c r="CH289">
        <v>0</v>
      </c>
      <c r="CI289">
        <v>0</v>
      </c>
      <c r="CJ289">
        <v>0</v>
      </c>
      <c r="CK289">
        <v>0</v>
      </c>
      <c r="CL289">
        <v>0</v>
      </c>
      <c r="CM289">
        <v>0</v>
      </c>
      <c r="CN289">
        <v>0</v>
      </c>
      <c r="CO289">
        <v>0</v>
      </c>
      <c r="CP289">
        <v>0</v>
      </c>
      <c r="CQ289">
        <v>0</v>
      </c>
      <c r="CR289">
        <v>0</v>
      </c>
      <c r="CS289">
        <v>0</v>
      </c>
      <c r="CT289">
        <v>0</v>
      </c>
      <c r="CU289">
        <v>0</v>
      </c>
      <c r="CV289">
        <v>0</v>
      </c>
      <c r="CW289">
        <v>0</v>
      </c>
      <c r="CX289">
        <v>0</v>
      </c>
      <c r="CY289">
        <v>0</v>
      </c>
      <c r="CZ289">
        <v>0</v>
      </c>
      <c r="DA289">
        <v>0</v>
      </c>
      <c r="DB289">
        <v>0</v>
      </c>
      <c r="DC289">
        <v>0</v>
      </c>
      <c r="DD289">
        <v>0</v>
      </c>
      <c r="DE289">
        <v>0</v>
      </c>
      <c r="DF289">
        <v>0</v>
      </c>
      <c r="DG289">
        <v>0</v>
      </c>
      <c r="DH289">
        <v>0</v>
      </c>
      <c r="DI289">
        <v>0</v>
      </c>
      <c r="DJ289">
        <v>0</v>
      </c>
      <c r="DK289">
        <v>0</v>
      </c>
      <c r="DL289">
        <v>0</v>
      </c>
      <c r="DM289">
        <v>0</v>
      </c>
      <c r="DN289">
        <v>0</v>
      </c>
      <c r="DO289">
        <v>0</v>
      </c>
      <c r="DP289">
        <v>0</v>
      </c>
      <c r="DQ289">
        <v>0</v>
      </c>
      <c r="DR289">
        <v>0</v>
      </c>
      <c r="DS289">
        <v>0</v>
      </c>
      <c r="DT289">
        <v>0</v>
      </c>
      <c r="DU289">
        <v>0</v>
      </c>
      <c r="DV289">
        <v>0</v>
      </c>
      <c r="DW289">
        <v>0</v>
      </c>
      <c r="DX289">
        <v>0</v>
      </c>
      <c r="DY289">
        <v>0</v>
      </c>
      <c r="DZ289">
        <v>0</v>
      </c>
      <c r="EA289">
        <v>0</v>
      </c>
      <c r="EB289">
        <v>0</v>
      </c>
      <c r="EC289">
        <v>0</v>
      </c>
      <c r="ED289">
        <v>0</v>
      </c>
      <c r="EE289">
        <v>0</v>
      </c>
      <c r="EF289">
        <v>0</v>
      </c>
      <c r="EG289">
        <v>0</v>
      </c>
      <c r="EH289">
        <v>0</v>
      </c>
      <c r="EI289">
        <v>0</v>
      </c>
      <c r="EJ289">
        <v>0</v>
      </c>
      <c r="EK289">
        <v>0</v>
      </c>
      <c r="EL289">
        <v>0</v>
      </c>
      <c r="EM289">
        <v>0</v>
      </c>
      <c r="EN289">
        <v>0</v>
      </c>
      <c r="EO289">
        <v>0</v>
      </c>
      <c r="EP289">
        <v>0</v>
      </c>
      <c r="EQ289">
        <v>0</v>
      </c>
      <c r="ER289">
        <v>0</v>
      </c>
      <c r="ES289">
        <v>0</v>
      </c>
      <c r="ET289">
        <v>0</v>
      </c>
      <c r="EU289">
        <v>0</v>
      </c>
      <c r="EV289">
        <v>0</v>
      </c>
      <c r="EW289">
        <v>0</v>
      </c>
      <c r="EX289">
        <v>0</v>
      </c>
      <c r="EY289">
        <v>0</v>
      </c>
      <c r="EZ289">
        <v>0</v>
      </c>
      <c r="FA289">
        <v>0</v>
      </c>
      <c r="FB289">
        <v>0</v>
      </c>
      <c r="FC289">
        <v>0</v>
      </c>
      <c r="FD289">
        <v>0</v>
      </c>
      <c r="FE289">
        <v>0</v>
      </c>
      <c r="FF289">
        <v>0</v>
      </c>
      <c r="FG289">
        <v>0</v>
      </c>
      <c r="FH289">
        <v>0</v>
      </c>
      <c r="FI289">
        <v>0</v>
      </c>
      <c r="FJ289">
        <v>0</v>
      </c>
      <c r="FK289">
        <v>0</v>
      </c>
      <c r="FL289">
        <v>0</v>
      </c>
      <c r="FM289">
        <v>0</v>
      </c>
      <c r="FN289">
        <v>0</v>
      </c>
      <c r="FO289">
        <v>0</v>
      </c>
      <c r="FP289">
        <v>0</v>
      </c>
      <c r="FQ289">
        <v>0</v>
      </c>
      <c r="FR289">
        <v>0</v>
      </c>
      <c r="FT289" s="44"/>
    </row>
    <row r="290" spans="1:176" x14ac:dyDescent="0.2">
      <c r="A290" t="s">
        <v>195</v>
      </c>
      <c r="B290" t="s">
        <v>1</v>
      </c>
      <c r="C290" s="70">
        <v>41827</v>
      </c>
      <c r="D290">
        <v>0</v>
      </c>
      <c r="E290" s="7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0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0</v>
      </c>
      <c r="AJ290">
        <v>0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0</v>
      </c>
      <c r="AW290">
        <v>0</v>
      </c>
      <c r="AX290">
        <v>0</v>
      </c>
      <c r="AY290">
        <v>0</v>
      </c>
      <c r="AZ290">
        <v>0</v>
      </c>
      <c r="BA290">
        <v>0</v>
      </c>
      <c r="BB290">
        <v>0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0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0</v>
      </c>
      <c r="BQ290">
        <v>0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0</v>
      </c>
      <c r="BX290">
        <v>0</v>
      </c>
      <c r="BY290">
        <v>0</v>
      </c>
      <c r="BZ290">
        <v>0</v>
      </c>
      <c r="CA290">
        <v>0</v>
      </c>
      <c r="CB290">
        <v>0</v>
      </c>
      <c r="CC290">
        <v>0</v>
      </c>
      <c r="CD290">
        <v>0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0</v>
      </c>
      <c r="CM290">
        <v>0</v>
      </c>
      <c r="CN290">
        <v>0</v>
      </c>
      <c r="CO290">
        <v>0</v>
      </c>
      <c r="CP290">
        <v>0</v>
      </c>
      <c r="CQ290">
        <v>0</v>
      </c>
      <c r="CR290">
        <v>0</v>
      </c>
      <c r="CS290">
        <v>0</v>
      </c>
      <c r="CT290">
        <v>0</v>
      </c>
      <c r="CU290">
        <v>0</v>
      </c>
      <c r="CV290">
        <v>0</v>
      </c>
      <c r="CW290">
        <v>0</v>
      </c>
      <c r="CX290">
        <v>0</v>
      </c>
      <c r="CY290">
        <v>0</v>
      </c>
      <c r="CZ290">
        <v>0</v>
      </c>
      <c r="DA290">
        <v>0</v>
      </c>
      <c r="DB290">
        <v>0</v>
      </c>
      <c r="DC290">
        <v>0</v>
      </c>
      <c r="DD290">
        <v>0</v>
      </c>
      <c r="DE290">
        <v>0</v>
      </c>
      <c r="DF290">
        <v>0</v>
      </c>
      <c r="DG290">
        <v>0</v>
      </c>
      <c r="DH290">
        <v>0</v>
      </c>
      <c r="DI290">
        <v>0</v>
      </c>
      <c r="DJ290">
        <v>0</v>
      </c>
      <c r="DK290">
        <v>0</v>
      </c>
      <c r="DL290">
        <v>0</v>
      </c>
      <c r="DM290">
        <v>0</v>
      </c>
      <c r="DN290">
        <v>0</v>
      </c>
      <c r="DO290">
        <v>0</v>
      </c>
      <c r="DP290">
        <v>0</v>
      </c>
      <c r="DQ290">
        <v>0</v>
      </c>
      <c r="DR290">
        <v>0</v>
      </c>
      <c r="DS290">
        <v>0</v>
      </c>
      <c r="DT290">
        <v>0</v>
      </c>
      <c r="DU290">
        <v>0</v>
      </c>
      <c r="DV290">
        <v>0</v>
      </c>
      <c r="DW290">
        <v>0</v>
      </c>
      <c r="DX290">
        <v>0</v>
      </c>
      <c r="DY290">
        <v>0</v>
      </c>
      <c r="DZ290">
        <v>0</v>
      </c>
      <c r="EA290">
        <v>0</v>
      </c>
      <c r="EB290">
        <v>0</v>
      </c>
      <c r="EC290">
        <v>0</v>
      </c>
      <c r="ED290">
        <v>0</v>
      </c>
      <c r="EE290">
        <v>0</v>
      </c>
      <c r="EF290">
        <v>0</v>
      </c>
      <c r="EG290">
        <v>0</v>
      </c>
      <c r="EH290">
        <v>0</v>
      </c>
      <c r="EI290">
        <v>0</v>
      </c>
      <c r="EJ290">
        <v>0</v>
      </c>
      <c r="EK290">
        <v>0</v>
      </c>
      <c r="EL290">
        <v>0</v>
      </c>
      <c r="EM290">
        <v>0</v>
      </c>
      <c r="EN290">
        <v>0</v>
      </c>
      <c r="EO290">
        <v>0</v>
      </c>
      <c r="EP290">
        <v>0</v>
      </c>
      <c r="EQ290">
        <v>0</v>
      </c>
      <c r="ER290">
        <v>0</v>
      </c>
      <c r="ES290">
        <v>0</v>
      </c>
      <c r="ET290">
        <v>0</v>
      </c>
      <c r="EU290">
        <v>0</v>
      </c>
      <c r="EV290">
        <v>0</v>
      </c>
      <c r="EW290">
        <v>0</v>
      </c>
      <c r="EX290">
        <v>0</v>
      </c>
      <c r="EY290">
        <v>0</v>
      </c>
      <c r="EZ290">
        <v>0</v>
      </c>
      <c r="FA290">
        <v>0</v>
      </c>
      <c r="FB290">
        <v>0</v>
      </c>
      <c r="FC290">
        <v>0</v>
      </c>
      <c r="FD290">
        <v>0</v>
      </c>
      <c r="FE290">
        <v>0</v>
      </c>
      <c r="FF290">
        <v>0</v>
      </c>
      <c r="FG290">
        <v>0</v>
      </c>
      <c r="FH290">
        <v>0</v>
      </c>
      <c r="FI290">
        <v>0</v>
      </c>
      <c r="FJ290">
        <v>0</v>
      </c>
      <c r="FK290">
        <v>0</v>
      </c>
      <c r="FL290">
        <v>0</v>
      </c>
      <c r="FM290">
        <v>0</v>
      </c>
      <c r="FN290">
        <v>0</v>
      </c>
      <c r="FO290">
        <v>0</v>
      </c>
      <c r="FP290">
        <v>0</v>
      </c>
      <c r="FQ290">
        <v>0</v>
      </c>
      <c r="FR290">
        <v>0</v>
      </c>
      <c r="FT290" s="44"/>
    </row>
    <row r="291" spans="1:176" x14ac:dyDescent="0.2">
      <c r="A291" t="s">
        <v>195</v>
      </c>
      <c r="B291" t="s">
        <v>1</v>
      </c>
      <c r="C291" s="70">
        <v>41834</v>
      </c>
      <c r="D291">
        <v>0</v>
      </c>
      <c r="E291" s="70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0</v>
      </c>
      <c r="AJ291">
        <v>0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  <c r="AS291">
        <v>0</v>
      </c>
      <c r="AT291">
        <v>0</v>
      </c>
      <c r="AU291">
        <v>0</v>
      </c>
      <c r="AV291">
        <v>0</v>
      </c>
      <c r="AW291">
        <v>0</v>
      </c>
      <c r="AX291">
        <v>0</v>
      </c>
      <c r="AY291">
        <v>0</v>
      </c>
      <c r="AZ291">
        <v>0</v>
      </c>
      <c r="BA291">
        <v>0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0</v>
      </c>
      <c r="BX291">
        <v>0</v>
      </c>
      <c r="BY291">
        <v>0</v>
      </c>
      <c r="BZ291">
        <v>0</v>
      </c>
      <c r="CA291">
        <v>0</v>
      </c>
      <c r="CB291">
        <v>0</v>
      </c>
      <c r="CC291">
        <v>0</v>
      </c>
      <c r="CD291">
        <v>0</v>
      </c>
      <c r="CE291">
        <v>0</v>
      </c>
      <c r="CF291">
        <v>0</v>
      </c>
      <c r="CG291">
        <v>0</v>
      </c>
      <c r="CH291">
        <v>0</v>
      </c>
      <c r="CI291">
        <v>0</v>
      </c>
      <c r="CJ291">
        <v>0</v>
      </c>
      <c r="CK291">
        <v>0</v>
      </c>
      <c r="CL291">
        <v>0</v>
      </c>
      <c r="CM291">
        <v>0</v>
      </c>
      <c r="CN291">
        <v>0</v>
      </c>
      <c r="CO291">
        <v>0</v>
      </c>
      <c r="CP291">
        <v>0</v>
      </c>
      <c r="CQ291">
        <v>0</v>
      </c>
      <c r="CR291">
        <v>0</v>
      </c>
      <c r="CS291">
        <v>0</v>
      </c>
      <c r="CT291">
        <v>0</v>
      </c>
      <c r="CU291">
        <v>0</v>
      </c>
      <c r="CV291">
        <v>0</v>
      </c>
      <c r="CW291">
        <v>0</v>
      </c>
      <c r="CX291">
        <v>0</v>
      </c>
      <c r="CY291">
        <v>0</v>
      </c>
      <c r="CZ291">
        <v>0</v>
      </c>
      <c r="DA291">
        <v>0</v>
      </c>
      <c r="DB291">
        <v>0</v>
      </c>
      <c r="DC291">
        <v>0</v>
      </c>
      <c r="DD291">
        <v>0</v>
      </c>
      <c r="DE291">
        <v>0</v>
      </c>
      <c r="DF291">
        <v>0</v>
      </c>
      <c r="DG291">
        <v>0</v>
      </c>
      <c r="DH291">
        <v>0</v>
      </c>
      <c r="DI291">
        <v>0</v>
      </c>
      <c r="DJ291">
        <v>0</v>
      </c>
      <c r="DK291">
        <v>0</v>
      </c>
      <c r="DL291">
        <v>0</v>
      </c>
      <c r="DM291">
        <v>0</v>
      </c>
      <c r="DN291">
        <v>0</v>
      </c>
      <c r="DO291">
        <v>0</v>
      </c>
      <c r="DP291">
        <v>0</v>
      </c>
      <c r="DQ291">
        <v>0</v>
      </c>
      <c r="DR291">
        <v>0</v>
      </c>
      <c r="DS291">
        <v>0</v>
      </c>
      <c r="DT291">
        <v>0</v>
      </c>
      <c r="DU291">
        <v>0</v>
      </c>
      <c r="DV291">
        <v>0</v>
      </c>
      <c r="DW291">
        <v>0</v>
      </c>
      <c r="DX291">
        <v>0</v>
      </c>
      <c r="DY291">
        <v>0</v>
      </c>
      <c r="DZ291">
        <v>0</v>
      </c>
      <c r="EA291">
        <v>0</v>
      </c>
      <c r="EB291">
        <v>0</v>
      </c>
      <c r="EC291">
        <v>0</v>
      </c>
      <c r="ED291">
        <v>0</v>
      </c>
      <c r="EE291">
        <v>0</v>
      </c>
      <c r="EF291">
        <v>0</v>
      </c>
      <c r="EG291">
        <v>0</v>
      </c>
      <c r="EH291">
        <v>0</v>
      </c>
      <c r="EI291">
        <v>0</v>
      </c>
      <c r="EJ291">
        <v>0</v>
      </c>
      <c r="EK291">
        <v>0</v>
      </c>
      <c r="EL291">
        <v>0</v>
      </c>
      <c r="EM291">
        <v>0</v>
      </c>
      <c r="EN291">
        <v>0</v>
      </c>
      <c r="EO291">
        <v>0</v>
      </c>
      <c r="EP291">
        <v>0</v>
      </c>
      <c r="EQ291">
        <v>0</v>
      </c>
      <c r="ER291">
        <v>0</v>
      </c>
      <c r="ES291">
        <v>0</v>
      </c>
      <c r="ET291">
        <v>0</v>
      </c>
      <c r="EU291">
        <v>0</v>
      </c>
      <c r="EV291">
        <v>0</v>
      </c>
      <c r="EW291">
        <v>0</v>
      </c>
      <c r="EX291">
        <v>0</v>
      </c>
      <c r="EY291">
        <v>0</v>
      </c>
      <c r="EZ291">
        <v>0</v>
      </c>
      <c r="FA291">
        <v>0</v>
      </c>
      <c r="FB291">
        <v>0</v>
      </c>
      <c r="FC291">
        <v>0</v>
      </c>
      <c r="FD291">
        <v>0</v>
      </c>
      <c r="FE291">
        <v>0</v>
      </c>
      <c r="FF291">
        <v>0</v>
      </c>
      <c r="FG291">
        <v>0</v>
      </c>
      <c r="FH291">
        <v>0</v>
      </c>
      <c r="FI291">
        <v>0</v>
      </c>
      <c r="FJ291">
        <v>0</v>
      </c>
      <c r="FK291">
        <v>0</v>
      </c>
      <c r="FL291">
        <v>0</v>
      </c>
      <c r="FM291">
        <v>0</v>
      </c>
      <c r="FN291">
        <v>0</v>
      </c>
      <c r="FO291">
        <v>0</v>
      </c>
      <c r="FP291">
        <v>0</v>
      </c>
      <c r="FQ291">
        <v>0</v>
      </c>
      <c r="FR291">
        <v>0</v>
      </c>
      <c r="FT291" s="44"/>
    </row>
    <row r="292" spans="1:176" x14ac:dyDescent="0.2">
      <c r="A292" t="s">
        <v>195</v>
      </c>
      <c r="B292" t="s">
        <v>1</v>
      </c>
      <c r="C292" s="70">
        <v>41848</v>
      </c>
      <c r="D292">
        <v>1</v>
      </c>
      <c r="E292" s="70">
        <v>49</v>
      </c>
      <c r="F292">
        <v>10.87499</v>
      </c>
      <c r="G292">
        <v>10.82926</v>
      </c>
      <c r="H292">
        <v>11.15441</v>
      </c>
      <c r="I292">
        <v>11.619109999999999</v>
      </c>
      <c r="J292">
        <v>11.792310000000001</v>
      </c>
      <c r="K292">
        <v>13.225630000000001</v>
      </c>
      <c r="L292">
        <v>15.08676</v>
      </c>
      <c r="M292">
        <v>17.797910000000002</v>
      </c>
      <c r="N292">
        <v>19.313680000000002</v>
      </c>
      <c r="O292">
        <v>19.572050000000001</v>
      </c>
      <c r="P292">
        <v>19.581389999999999</v>
      </c>
      <c r="Q292">
        <v>19.53856</v>
      </c>
      <c r="R292">
        <v>18.628340000000001</v>
      </c>
      <c r="S292">
        <v>19.44406</v>
      </c>
      <c r="T292">
        <v>19.31297</v>
      </c>
      <c r="U292">
        <v>16.181450000000002</v>
      </c>
      <c r="V292">
        <v>15.317259999999999</v>
      </c>
      <c r="W292">
        <v>14.550990000000001</v>
      </c>
      <c r="X292">
        <v>13.838710000000001</v>
      </c>
      <c r="Y292">
        <v>14.08113</v>
      </c>
      <c r="Z292">
        <v>13.97728</v>
      </c>
      <c r="AA292">
        <v>13.75699</v>
      </c>
      <c r="AB292">
        <v>13.14204</v>
      </c>
      <c r="AC292">
        <v>12.40269</v>
      </c>
      <c r="AD292">
        <v>9.9913399999999999E-2</v>
      </c>
      <c r="AE292">
        <v>0.1018102</v>
      </c>
      <c r="AF292">
        <v>0.1123099</v>
      </c>
      <c r="AG292">
        <v>0.113992</v>
      </c>
      <c r="AH292">
        <v>0.1007721</v>
      </c>
      <c r="AI292">
        <v>9.09972E-2</v>
      </c>
      <c r="AJ292">
        <v>5.2707700000000003E-2</v>
      </c>
      <c r="AK292">
        <v>2.1561799999999999E-2</v>
      </c>
      <c r="AL292">
        <v>-0.12411030000000001</v>
      </c>
      <c r="AM292">
        <v>-0.28840120000000002</v>
      </c>
      <c r="AN292">
        <v>-0.25083040000000001</v>
      </c>
      <c r="AO292">
        <v>-0.18554300000000001</v>
      </c>
      <c r="AP292">
        <v>1.5475890000000001</v>
      </c>
      <c r="AQ292">
        <v>1.5806659999999999</v>
      </c>
      <c r="AR292">
        <v>1.617586</v>
      </c>
      <c r="AS292">
        <v>1.539819</v>
      </c>
      <c r="AT292">
        <v>1.531587</v>
      </c>
      <c r="AU292">
        <v>1.4365060000000001</v>
      </c>
      <c r="AV292">
        <v>1.4240109999999999</v>
      </c>
      <c r="AW292">
        <v>1.4052480000000001</v>
      </c>
      <c r="AX292">
        <v>0.79598340000000001</v>
      </c>
      <c r="AY292">
        <v>-0.31175589999999997</v>
      </c>
      <c r="AZ292">
        <v>-0.3031954</v>
      </c>
      <c r="BA292">
        <v>-0.3740542</v>
      </c>
      <c r="BB292">
        <v>0.12882750000000001</v>
      </c>
      <c r="BC292">
        <v>0.13048879999999999</v>
      </c>
      <c r="BD292">
        <v>0.1399572</v>
      </c>
      <c r="BE292">
        <v>0.1418024</v>
      </c>
      <c r="BF292">
        <v>0.12759090000000001</v>
      </c>
      <c r="BG292">
        <v>0.1191053</v>
      </c>
      <c r="BH292">
        <v>8.1423999999999996E-2</v>
      </c>
      <c r="BI292">
        <v>5.56503E-2</v>
      </c>
      <c r="BJ292">
        <v>-6.9468500000000002E-2</v>
      </c>
      <c r="BK292">
        <v>-0.22066479999999999</v>
      </c>
      <c r="BL292">
        <v>-0.18190319999999999</v>
      </c>
      <c r="BM292">
        <v>-9.6617900000000007E-2</v>
      </c>
      <c r="BN292">
        <v>1.634355</v>
      </c>
      <c r="BO292">
        <v>1.6602600000000001</v>
      </c>
      <c r="BP292">
        <v>1.689713</v>
      </c>
      <c r="BQ292">
        <v>1.617888</v>
      </c>
      <c r="BR292">
        <v>1.6122099999999999</v>
      </c>
      <c r="BS292">
        <v>1.536591</v>
      </c>
      <c r="BT292">
        <v>1.522046</v>
      </c>
      <c r="BU292">
        <v>1.5017149999999999</v>
      </c>
      <c r="BV292">
        <v>0.90652129999999997</v>
      </c>
      <c r="BW292">
        <v>-0.19850780000000001</v>
      </c>
      <c r="BX292">
        <v>-0.2243568</v>
      </c>
      <c r="BY292">
        <v>-0.27658509999999997</v>
      </c>
      <c r="BZ292">
        <v>0.14885319999999999</v>
      </c>
      <c r="CA292">
        <v>0.1503516</v>
      </c>
      <c r="CB292">
        <v>0.15910560000000001</v>
      </c>
      <c r="CC292">
        <v>0.1610637</v>
      </c>
      <c r="CD292">
        <v>0.1461655</v>
      </c>
      <c r="CE292">
        <v>0.1385728</v>
      </c>
      <c r="CF292">
        <v>0.10131279999999999</v>
      </c>
      <c r="CG292">
        <v>7.9259899999999994E-2</v>
      </c>
      <c r="CH292">
        <v>-3.1623699999999998E-2</v>
      </c>
      <c r="CI292">
        <v>-0.17375080000000001</v>
      </c>
      <c r="CJ292">
        <v>-0.13416439999999999</v>
      </c>
      <c r="CK292">
        <v>-3.50286E-2</v>
      </c>
      <c r="CL292">
        <v>1.6944490000000001</v>
      </c>
      <c r="CM292">
        <v>1.715387</v>
      </c>
      <c r="CN292">
        <v>1.7396670000000001</v>
      </c>
      <c r="CO292">
        <v>1.671959</v>
      </c>
      <c r="CP292">
        <v>1.6680489999999999</v>
      </c>
      <c r="CQ292">
        <v>1.605909</v>
      </c>
      <c r="CR292">
        <v>1.5899449999999999</v>
      </c>
      <c r="CS292">
        <v>1.5685279999999999</v>
      </c>
      <c r="CT292">
        <v>0.98307960000000005</v>
      </c>
      <c r="CU292">
        <v>-0.1200726</v>
      </c>
      <c r="CV292">
        <v>-0.1697535</v>
      </c>
      <c r="CW292">
        <v>-0.20907829999999999</v>
      </c>
      <c r="CX292">
        <v>0.168879</v>
      </c>
      <c r="CY292">
        <v>0.17021430000000001</v>
      </c>
      <c r="CZ292">
        <v>0.178254</v>
      </c>
      <c r="DA292">
        <v>0.18032509999999999</v>
      </c>
      <c r="DB292">
        <v>0.1647402</v>
      </c>
      <c r="DC292">
        <v>0.1580404</v>
      </c>
      <c r="DD292">
        <v>0.12120160000000001</v>
      </c>
      <c r="DE292">
        <v>0.1028695</v>
      </c>
      <c r="DF292">
        <v>6.221E-3</v>
      </c>
      <c r="DG292">
        <v>-0.1268368</v>
      </c>
      <c r="DH292">
        <v>-8.6425600000000005E-2</v>
      </c>
      <c r="DI292">
        <v>2.65607E-2</v>
      </c>
      <c r="DJ292">
        <v>1.7545440000000001</v>
      </c>
      <c r="DK292">
        <v>1.7705139999999999</v>
      </c>
      <c r="DL292">
        <v>1.7896209999999999</v>
      </c>
      <c r="DM292">
        <v>1.72603</v>
      </c>
      <c r="DN292">
        <v>1.7238880000000001</v>
      </c>
      <c r="DO292">
        <v>1.6752279999999999</v>
      </c>
      <c r="DP292">
        <v>1.6578440000000001</v>
      </c>
      <c r="DQ292">
        <v>1.6353409999999999</v>
      </c>
      <c r="DR292">
        <v>1.0596380000000001</v>
      </c>
      <c r="DS292">
        <v>-4.1637399999999998E-2</v>
      </c>
      <c r="DT292">
        <v>-0.11515010000000001</v>
      </c>
      <c r="DU292">
        <v>-0.14157149999999999</v>
      </c>
      <c r="DV292">
        <v>0.1977931</v>
      </c>
      <c r="DW292">
        <v>0.19889299999999999</v>
      </c>
      <c r="DX292">
        <v>0.20590120000000001</v>
      </c>
      <c r="DY292">
        <v>0.2081355</v>
      </c>
      <c r="DZ292">
        <v>0.19155900000000001</v>
      </c>
      <c r="EA292">
        <v>0.18614849999999999</v>
      </c>
      <c r="EB292">
        <v>0.14991789999999999</v>
      </c>
      <c r="EC292">
        <v>0.13695789999999999</v>
      </c>
      <c r="ED292">
        <v>6.0862800000000002E-2</v>
      </c>
      <c r="EE292">
        <v>-5.9100399999999997E-2</v>
      </c>
      <c r="EF292">
        <v>-1.7498400000000001E-2</v>
      </c>
      <c r="EG292">
        <v>0.1154859</v>
      </c>
      <c r="EH292">
        <v>1.84131</v>
      </c>
      <c r="EI292">
        <v>1.8501080000000001</v>
      </c>
      <c r="EJ292">
        <v>1.861747</v>
      </c>
      <c r="EK292">
        <v>1.8040989999999999</v>
      </c>
      <c r="EL292">
        <v>1.804511</v>
      </c>
      <c r="EM292">
        <v>1.775312</v>
      </c>
      <c r="EN292">
        <v>1.755879</v>
      </c>
      <c r="EO292">
        <v>1.731808</v>
      </c>
      <c r="EP292">
        <v>1.1701760000000001</v>
      </c>
      <c r="EQ292">
        <v>7.1610699999999999E-2</v>
      </c>
      <c r="ER292">
        <v>-3.6311599999999999E-2</v>
      </c>
      <c r="ES292">
        <v>-4.41024E-2</v>
      </c>
      <c r="ET292">
        <v>61.406840000000003</v>
      </c>
      <c r="EU292">
        <v>59.309959999999997</v>
      </c>
      <c r="EV292">
        <v>58.407060000000001</v>
      </c>
      <c r="EW292">
        <v>57</v>
      </c>
      <c r="EX292">
        <v>56.193930000000002</v>
      </c>
      <c r="EY292">
        <v>55.473410000000001</v>
      </c>
      <c r="EZ292">
        <v>55.901919999999997</v>
      </c>
      <c r="FA292">
        <v>58.144460000000002</v>
      </c>
      <c r="FB292">
        <v>61.20796</v>
      </c>
      <c r="FC292">
        <v>64.494450000000001</v>
      </c>
      <c r="FD292">
        <v>68.792320000000004</v>
      </c>
      <c r="FE292">
        <v>73.776079999999993</v>
      </c>
      <c r="FF292">
        <v>77.736419999999995</v>
      </c>
      <c r="FG292">
        <v>81.966859999999997</v>
      </c>
      <c r="FH292">
        <v>82.145650000000003</v>
      </c>
      <c r="FI292">
        <v>84.940560000000005</v>
      </c>
      <c r="FJ292">
        <v>85.886060000000001</v>
      </c>
      <c r="FK292">
        <v>84.182299999999998</v>
      </c>
      <c r="FL292">
        <v>81.783270000000002</v>
      </c>
      <c r="FM292">
        <v>74.309299999999993</v>
      </c>
      <c r="FN292">
        <v>69.110320000000002</v>
      </c>
      <c r="FO292">
        <v>66.237610000000004</v>
      </c>
      <c r="FP292">
        <v>64.074160000000006</v>
      </c>
      <c r="FQ292">
        <v>61.64631</v>
      </c>
      <c r="FR292">
        <v>1</v>
      </c>
      <c r="FT292" s="44"/>
    </row>
    <row r="293" spans="1:176" x14ac:dyDescent="0.2">
      <c r="A293" t="s">
        <v>195</v>
      </c>
      <c r="B293" t="s">
        <v>1</v>
      </c>
      <c r="C293" s="70">
        <v>41849</v>
      </c>
      <c r="D293">
        <v>3</v>
      </c>
      <c r="E293" s="70">
        <v>49</v>
      </c>
      <c r="F293">
        <v>12.282080000000001</v>
      </c>
      <c r="G293">
        <v>11.94524</v>
      </c>
      <c r="H293">
        <v>11.770799999999999</v>
      </c>
      <c r="I293">
        <v>11.99282</v>
      </c>
      <c r="J293">
        <v>12.165979999999999</v>
      </c>
      <c r="K293">
        <v>13.83587</v>
      </c>
      <c r="L293">
        <v>15.62125</v>
      </c>
      <c r="M293">
        <v>15.890269999999999</v>
      </c>
      <c r="N293">
        <v>16.847149999999999</v>
      </c>
      <c r="O293">
        <v>17.81175</v>
      </c>
      <c r="P293">
        <v>18.295780000000001</v>
      </c>
      <c r="Q293">
        <v>18.463640000000002</v>
      </c>
      <c r="R293">
        <v>17.907330000000002</v>
      </c>
      <c r="S293">
        <v>18.367509999999999</v>
      </c>
      <c r="T293">
        <v>18.250489999999999</v>
      </c>
      <c r="U293">
        <v>16.900289999999998</v>
      </c>
      <c r="V293">
        <v>15.67409</v>
      </c>
      <c r="W293">
        <v>14.88499</v>
      </c>
      <c r="X293">
        <v>13.99506</v>
      </c>
      <c r="Y293">
        <v>14.37312</v>
      </c>
      <c r="Z293">
        <v>14.204029999999999</v>
      </c>
      <c r="AA293">
        <v>13.725949999999999</v>
      </c>
      <c r="AB293">
        <v>13.00276</v>
      </c>
      <c r="AC293">
        <v>12.47936</v>
      </c>
      <c r="AD293">
        <v>-2.78763E-2</v>
      </c>
      <c r="AE293">
        <v>-5.5337499999999998E-2</v>
      </c>
      <c r="AF293">
        <v>-9.9885100000000004E-2</v>
      </c>
      <c r="AG293">
        <v>-8.0882300000000004E-2</v>
      </c>
      <c r="AH293">
        <v>-0.10014960000000001</v>
      </c>
      <c r="AI293">
        <v>-0.17520640000000001</v>
      </c>
      <c r="AJ293">
        <v>-0.14377719999999999</v>
      </c>
      <c r="AK293">
        <v>-0.1447389</v>
      </c>
      <c r="AL293">
        <v>-0.12182270000000001</v>
      </c>
      <c r="AM293">
        <v>-7.6769000000000004E-2</v>
      </c>
      <c r="AN293">
        <v>-4.8332E-2</v>
      </c>
      <c r="AO293">
        <v>0.51083009999999995</v>
      </c>
      <c r="AP293">
        <v>1.9512529999999999</v>
      </c>
      <c r="AQ293">
        <v>1.929378</v>
      </c>
      <c r="AR293">
        <v>1.928353</v>
      </c>
      <c r="AS293">
        <v>1.997452</v>
      </c>
      <c r="AT293">
        <v>1.963506</v>
      </c>
      <c r="AU293">
        <v>1.911977</v>
      </c>
      <c r="AV293">
        <v>1.835502</v>
      </c>
      <c r="AW293">
        <v>1.780386</v>
      </c>
      <c r="AX293">
        <v>1.4363410000000001</v>
      </c>
      <c r="AY293">
        <v>0.70479259999999999</v>
      </c>
      <c r="AZ293">
        <v>0.83150109999999999</v>
      </c>
      <c r="BA293">
        <v>-0.1086032</v>
      </c>
      <c r="BB293">
        <v>5.9650000000000002E-4</v>
      </c>
      <c r="BC293">
        <v>-2.6048200000000001E-2</v>
      </c>
      <c r="BD293">
        <v>-7.0381299999999994E-2</v>
      </c>
      <c r="BE293">
        <v>-5.2861999999999999E-2</v>
      </c>
      <c r="BF293">
        <v>-7.3196499999999998E-2</v>
      </c>
      <c r="BG293">
        <v>-0.14383850000000001</v>
      </c>
      <c r="BH293">
        <v>-0.1140685</v>
      </c>
      <c r="BI293">
        <v>-0.1118755</v>
      </c>
      <c r="BJ293">
        <v>-8.6306900000000006E-2</v>
      </c>
      <c r="BK293">
        <v>-2.9091599999999999E-2</v>
      </c>
      <c r="BL293">
        <v>3.2370000000000001E-4</v>
      </c>
      <c r="BM293">
        <v>0.55984310000000004</v>
      </c>
      <c r="BN293">
        <v>1.9980830000000001</v>
      </c>
      <c r="BO293">
        <v>1.9931179999999999</v>
      </c>
      <c r="BP293">
        <v>1.9920659999999999</v>
      </c>
      <c r="BQ293">
        <v>2.0549559999999998</v>
      </c>
      <c r="BR293">
        <v>2.0242260000000001</v>
      </c>
      <c r="BS293">
        <v>1.9848250000000001</v>
      </c>
      <c r="BT293">
        <v>1.911505</v>
      </c>
      <c r="BU293">
        <v>1.8744700000000001</v>
      </c>
      <c r="BV293">
        <v>1.5734669999999999</v>
      </c>
      <c r="BW293">
        <v>0.84896170000000004</v>
      </c>
      <c r="BX293">
        <v>0.90504090000000004</v>
      </c>
      <c r="BY293">
        <v>-2.1926000000000001E-2</v>
      </c>
      <c r="BZ293">
        <v>2.03167E-2</v>
      </c>
      <c r="CA293">
        <v>-5.7625000000000003E-3</v>
      </c>
      <c r="CB293">
        <v>-4.9946999999999998E-2</v>
      </c>
      <c r="CC293">
        <v>-3.3455199999999997E-2</v>
      </c>
      <c r="CD293">
        <v>-5.4528800000000002E-2</v>
      </c>
      <c r="CE293">
        <v>-0.1221131</v>
      </c>
      <c r="CF293">
        <v>-9.3492199999999998E-2</v>
      </c>
      <c r="CG293">
        <v>-8.9114299999999994E-2</v>
      </c>
      <c r="CH293">
        <v>-6.1708699999999998E-2</v>
      </c>
      <c r="CI293">
        <v>3.9296000000000001E-3</v>
      </c>
      <c r="CJ293">
        <v>3.4022499999999997E-2</v>
      </c>
      <c r="CK293">
        <v>0.59378940000000002</v>
      </c>
      <c r="CL293">
        <v>2.0305170000000001</v>
      </c>
      <c r="CM293">
        <v>2.037264</v>
      </c>
      <c r="CN293">
        <v>2.0361929999999999</v>
      </c>
      <c r="CO293">
        <v>2.0947830000000001</v>
      </c>
      <c r="CP293">
        <v>2.0662799999999999</v>
      </c>
      <c r="CQ293">
        <v>2.0352790000000001</v>
      </c>
      <c r="CR293">
        <v>1.964145</v>
      </c>
      <c r="CS293">
        <v>1.939632</v>
      </c>
      <c r="CT293">
        <v>1.6684410000000001</v>
      </c>
      <c r="CU293">
        <v>0.94881269999999995</v>
      </c>
      <c r="CV293">
        <v>0.9559744</v>
      </c>
      <c r="CW293">
        <v>3.8106300000000003E-2</v>
      </c>
      <c r="CX293">
        <v>4.00369E-2</v>
      </c>
      <c r="CY293">
        <v>1.45232E-2</v>
      </c>
      <c r="CZ293">
        <v>-2.9512799999999999E-2</v>
      </c>
      <c r="DA293">
        <v>-1.4048400000000001E-2</v>
      </c>
      <c r="DB293">
        <v>-3.58611E-2</v>
      </c>
      <c r="DC293">
        <v>-0.1003878</v>
      </c>
      <c r="DD293">
        <v>-7.2915999999999995E-2</v>
      </c>
      <c r="DE293">
        <v>-6.6353200000000001E-2</v>
      </c>
      <c r="DF293">
        <v>-3.7110600000000001E-2</v>
      </c>
      <c r="DG293">
        <v>3.6950799999999999E-2</v>
      </c>
      <c r="DH293">
        <v>6.7721299999999998E-2</v>
      </c>
      <c r="DI293">
        <v>0.62773570000000001</v>
      </c>
      <c r="DJ293">
        <v>2.062951</v>
      </c>
      <c r="DK293">
        <v>2.08141</v>
      </c>
      <c r="DL293">
        <v>2.0803199999999999</v>
      </c>
      <c r="DM293">
        <v>2.1346090000000002</v>
      </c>
      <c r="DN293">
        <v>2.1083340000000002</v>
      </c>
      <c r="DO293">
        <v>2.0857329999999998</v>
      </c>
      <c r="DP293">
        <v>2.0167839999999999</v>
      </c>
      <c r="DQ293">
        <v>2.004794</v>
      </c>
      <c r="DR293">
        <v>1.763414</v>
      </c>
      <c r="DS293">
        <v>1.048664</v>
      </c>
      <c r="DT293">
        <v>1.0069079999999999</v>
      </c>
      <c r="DU293">
        <v>9.8138699999999995E-2</v>
      </c>
      <c r="DV293">
        <v>6.8509799999999996E-2</v>
      </c>
      <c r="DW293">
        <v>4.3812499999999997E-2</v>
      </c>
      <c r="DX293">
        <v>-8.9500000000000007E-6</v>
      </c>
      <c r="DY293">
        <v>1.3971900000000001E-2</v>
      </c>
      <c r="DZ293">
        <v>-8.9078999999999998E-3</v>
      </c>
      <c r="EA293">
        <v>-6.9019899999999995E-2</v>
      </c>
      <c r="EB293">
        <v>-4.3207200000000001E-2</v>
      </c>
      <c r="EC293">
        <v>-3.34898E-2</v>
      </c>
      <c r="ED293">
        <v>-1.5948E-3</v>
      </c>
      <c r="EE293">
        <v>8.4628200000000001E-2</v>
      </c>
      <c r="EF293">
        <v>0.11637699999999999</v>
      </c>
      <c r="EG293">
        <v>0.67674869999999998</v>
      </c>
      <c r="EH293">
        <v>2.1097809999999999</v>
      </c>
      <c r="EI293">
        <v>2.1451500000000001</v>
      </c>
      <c r="EJ293">
        <v>2.1440329999999999</v>
      </c>
      <c r="EK293">
        <v>2.192113</v>
      </c>
      <c r="EL293">
        <v>2.1690529999999999</v>
      </c>
      <c r="EM293">
        <v>2.1585809999999999</v>
      </c>
      <c r="EN293">
        <v>2.092787</v>
      </c>
      <c r="EO293">
        <v>2.0988769999999999</v>
      </c>
      <c r="EP293">
        <v>1.9005399999999999</v>
      </c>
      <c r="EQ293">
        <v>1.192833</v>
      </c>
      <c r="ER293">
        <v>1.0804480000000001</v>
      </c>
      <c r="ES293">
        <v>0.1848158</v>
      </c>
      <c r="ET293">
        <v>60.879510000000003</v>
      </c>
      <c r="EU293">
        <v>59.868229999999997</v>
      </c>
      <c r="EV293">
        <v>59.04457</v>
      </c>
      <c r="EW293">
        <v>58.637929999999997</v>
      </c>
      <c r="EX293">
        <v>57.405610000000003</v>
      </c>
      <c r="EY293">
        <v>56.233629999999998</v>
      </c>
      <c r="EZ293">
        <v>56.263399999999997</v>
      </c>
      <c r="FA293">
        <v>58.361449999999998</v>
      </c>
      <c r="FB293">
        <v>63.107309999999998</v>
      </c>
      <c r="FC293">
        <v>68.236509999999996</v>
      </c>
      <c r="FD293">
        <v>73.203130000000002</v>
      </c>
      <c r="FE293">
        <v>77.854780000000005</v>
      </c>
      <c r="FF293">
        <v>82.585319999999996</v>
      </c>
      <c r="FG293">
        <v>86.837329999999994</v>
      </c>
      <c r="FH293">
        <v>88.164270000000002</v>
      </c>
      <c r="FI293">
        <v>90.176339999999996</v>
      </c>
      <c r="FJ293">
        <v>91.501499999999993</v>
      </c>
      <c r="FK293">
        <v>88.836489999999998</v>
      </c>
      <c r="FL293">
        <v>82.257289999999998</v>
      </c>
      <c r="FM293">
        <v>77.887119999999996</v>
      </c>
      <c r="FN293">
        <v>71.971199999999996</v>
      </c>
      <c r="FO293">
        <v>68.165949999999995</v>
      </c>
      <c r="FP293">
        <v>64.82011</v>
      </c>
      <c r="FQ293">
        <v>62.795340000000003</v>
      </c>
      <c r="FR293">
        <v>1</v>
      </c>
      <c r="FT293" s="44"/>
    </row>
    <row r="294" spans="1:176" x14ac:dyDescent="0.2">
      <c r="A294" t="s">
        <v>195</v>
      </c>
      <c r="B294" t="s">
        <v>1</v>
      </c>
      <c r="C294" s="70">
        <v>41850</v>
      </c>
      <c r="D294">
        <v>2</v>
      </c>
      <c r="E294" s="70">
        <v>49</v>
      </c>
      <c r="F294">
        <v>12.37823</v>
      </c>
      <c r="G294">
        <v>12.03575</v>
      </c>
      <c r="H294">
        <v>11.824730000000001</v>
      </c>
      <c r="I294">
        <v>12.12074</v>
      </c>
      <c r="J294">
        <v>12.4727</v>
      </c>
      <c r="K294">
        <v>14.05114</v>
      </c>
      <c r="L294">
        <v>16.223759999999999</v>
      </c>
      <c r="M294">
        <v>17.849350000000001</v>
      </c>
      <c r="N294">
        <v>19.143540000000002</v>
      </c>
      <c r="O294">
        <v>19.436350000000001</v>
      </c>
      <c r="P294">
        <v>19.389959999999999</v>
      </c>
      <c r="Q294">
        <v>19.2364</v>
      </c>
      <c r="R294">
        <v>19.21482</v>
      </c>
      <c r="S294">
        <v>19.326519999999999</v>
      </c>
      <c r="T294">
        <v>19.100650000000002</v>
      </c>
      <c r="U294">
        <v>17.86084</v>
      </c>
      <c r="V294">
        <v>17.08727</v>
      </c>
      <c r="W294">
        <v>15.958220000000001</v>
      </c>
      <c r="X294">
        <v>14.593920000000001</v>
      </c>
      <c r="Y294">
        <v>14.12645</v>
      </c>
      <c r="Z294">
        <v>14.03762</v>
      </c>
      <c r="AA294">
        <v>13.71482</v>
      </c>
      <c r="AB294">
        <v>13.039870000000001</v>
      </c>
      <c r="AC294">
        <v>12.14917</v>
      </c>
      <c r="AD294">
        <v>0.13179440000000001</v>
      </c>
      <c r="AE294">
        <v>0.12753349999999999</v>
      </c>
      <c r="AF294">
        <v>0.1204059</v>
      </c>
      <c r="AG294">
        <v>0.12970590000000001</v>
      </c>
      <c r="AH294">
        <v>0.13790269999999999</v>
      </c>
      <c r="AI294">
        <v>0.12858069999999999</v>
      </c>
      <c r="AJ294">
        <v>5.1423700000000003E-2</v>
      </c>
      <c r="AK294">
        <v>-3.7709699999999999E-2</v>
      </c>
      <c r="AL294">
        <v>-2.6383500000000001E-2</v>
      </c>
      <c r="AM294">
        <v>-0.14540169999999999</v>
      </c>
      <c r="AN294">
        <v>-9.4488500000000003E-2</v>
      </c>
      <c r="AO294">
        <v>0.33709899999999998</v>
      </c>
      <c r="AP294">
        <v>1.9355629999999999</v>
      </c>
      <c r="AQ294">
        <v>1.8495159999999999</v>
      </c>
      <c r="AR294">
        <v>1.833107</v>
      </c>
      <c r="AS294">
        <v>1.863132</v>
      </c>
      <c r="AT294">
        <v>1.973492</v>
      </c>
      <c r="AU294">
        <v>1.943848</v>
      </c>
      <c r="AV294">
        <v>1.8324290000000001</v>
      </c>
      <c r="AW294">
        <v>1.672655</v>
      </c>
      <c r="AX294">
        <v>0.75431029999999999</v>
      </c>
      <c r="AY294">
        <v>-9.2128500000000002E-2</v>
      </c>
      <c r="AZ294">
        <v>-2.5533E-2</v>
      </c>
      <c r="BA294">
        <v>-6.0631400000000002E-2</v>
      </c>
      <c r="BB294">
        <v>0.15995319999999999</v>
      </c>
      <c r="BC294">
        <v>0.1574624</v>
      </c>
      <c r="BD294">
        <v>0.15068819999999999</v>
      </c>
      <c r="BE294">
        <v>0.1580309</v>
      </c>
      <c r="BF294">
        <v>0.16451009999999999</v>
      </c>
      <c r="BG294">
        <v>0.16280900000000001</v>
      </c>
      <c r="BH294">
        <v>8.4988300000000003E-2</v>
      </c>
      <c r="BI294">
        <v>-1.671E-3</v>
      </c>
      <c r="BJ294">
        <v>1.3992599999999999E-2</v>
      </c>
      <c r="BK294">
        <v>-8.5490999999999998E-2</v>
      </c>
      <c r="BL294">
        <v>-3.6877300000000002E-2</v>
      </c>
      <c r="BM294">
        <v>0.39376739999999999</v>
      </c>
      <c r="BN294">
        <v>1.9798020000000001</v>
      </c>
      <c r="BO294">
        <v>1.9100239999999999</v>
      </c>
      <c r="BP294">
        <v>1.8941619999999999</v>
      </c>
      <c r="BQ294">
        <v>1.923702</v>
      </c>
      <c r="BR294">
        <v>2.0210789999999998</v>
      </c>
      <c r="BS294">
        <v>2.0034320000000001</v>
      </c>
      <c r="BT294">
        <v>1.9028320000000001</v>
      </c>
      <c r="BU294">
        <v>1.7669570000000001</v>
      </c>
      <c r="BV294">
        <v>0.86349489999999995</v>
      </c>
      <c r="BW294">
        <v>-1.99522E-2</v>
      </c>
      <c r="BX294">
        <v>3.4220399999999998E-2</v>
      </c>
      <c r="BY294">
        <v>6.6743999999999996E-3</v>
      </c>
      <c r="BZ294">
        <v>0.179456</v>
      </c>
      <c r="CA294">
        <v>0.17819109999999999</v>
      </c>
      <c r="CB294">
        <v>0.1716616</v>
      </c>
      <c r="CC294">
        <v>0.17764869999999999</v>
      </c>
      <c r="CD294">
        <v>0.1829383</v>
      </c>
      <c r="CE294">
        <v>0.1865154</v>
      </c>
      <c r="CF294">
        <v>0.108235</v>
      </c>
      <c r="CG294">
        <v>2.3289199999999999E-2</v>
      </c>
      <c r="CH294">
        <v>4.1957000000000001E-2</v>
      </c>
      <c r="CI294">
        <v>-4.3997099999999997E-2</v>
      </c>
      <c r="CJ294">
        <v>3.0240000000000002E-3</v>
      </c>
      <c r="CK294">
        <v>0.43301580000000001</v>
      </c>
      <c r="CL294">
        <v>2.0104419999999998</v>
      </c>
      <c r="CM294">
        <v>1.951932</v>
      </c>
      <c r="CN294">
        <v>1.9364490000000001</v>
      </c>
      <c r="CO294">
        <v>1.9656530000000001</v>
      </c>
      <c r="CP294">
        <v>2.0540379999999998</v>
      </c>
      <c r="CQ294">
        <v>2.0447000000000002</v>
      </c>
      <c r="CR294">
        <v>1.951592</v>
      </c>
      <c r="CS294">
        <v>1.8322700000000001</v>
      </c>
      <c r="CT294">
        <v>0.93911579999999995</v>
      </c>
      <c r="CU294">
        <v>3.0036799999999999E-2</v>
      </c>
      <c r="CV294">
        <v>7.5605400000000003E-2</v>
      </c>
      <c r="CW294">
        <v>5.3290200000000003E-2</v>
      </c>
      <c r="CX294">
        <v>0.19895869999999999</v>
      </c>
      <c r="CY294">
        <v>0.1989197</v>
      </c>
      <c r="CZ294">
        <v>0.192635</v>
      </c>
      <c r="DA294">
        <v>0.19726650000000001</v>
      </c>
      <c r="DB294">
        <v>0.20136660000000001</v>
      </c>
      <c r="DC294">
        <v>0.21022179999999999</v>
      </c>
      <c r="DD294">
        <v>0.13148180000000001</v>
      </c>
      <c r="DE294">
        <v>4.8249500000000001E-2</v>
      </c>
      <c r="DF294">
        <v>6.9921300000000006E-2</v>
      </c>
      <c r="DG294">
        <v>-2.5030999999999999E-3</v>
      </c>
      <c r="DH294">
        <v>4.2925400000000002E-2</v>
      </c>
      <c r="DI294">
        <v>0.47226420000000002</v>
      </c>
      <c r="DJ294">
        <v>2.0410810000000001</v>
      </c>
      <c r="DK294">
        <v>1.9938400000000001</v>
      </c>
      <c r="DL294">
        <v>1.9787349999999999</v>
      </c>
      <c r="DM294">
        <v>2.0076040000000002</v>
      </c>
      <c r="DN294">
        <v>2.0869970000000002</v>
      </c>
      <c r="DO294">
        <v>2.0859679999999998</v>
      </c>
      <c r="DP294">
        <v>2.000353</v>
      </c>
      <c r="DQ294">
        <v>1.8975820000000001</v>
      </c>
      <c r="DR294">
        <v>1.014737</v>
      </c>
      <c r="DS294">
        <v>8.0025799999999994E-2</v>
      </c>
      <c r="DT294">
        <v>0.11699039999999999</v>
      </c>
      <c r="DU294">
        <v>9.9905999999999995E-2</v>
      </c>
      <c r="DV294">
        <v>0.2271175</v>
      </c>
      <c r="DW294">
        <v>0.22884860000000001</v>
      </c>
      <c r="DX294">
        <v>0.22291720000000001</v>
      </c>
      <c r="DY294">
        <v>0.2255915</v>
      </c>
      <c r="DZ294">
        <v>0.22797400000000001</v>
      </c>
      <c r="EA294">
        <v>0.2444501</v>
      </c>
      <c r="EB294">
        <v>0.16504640000000001</v>
      </c>
      <c r="EC294">
        <v>8.4288199999999994E-2</v>
      </c>
      <c r="ED294">
        <v>0.1102974</v>
      </c>
      <c r="EE294">
        <v>5.74075E-2</v>
      </c>
      <c r="EF294">
        <v>0.1005366</v>
      </c>
      <c r="EG294">
        <v>0.52893259999999998</v>
      </c>
      <c r="EH294">
        <v>2.0853199999999998</v>
      </c>
      <c r="EI294">
        <v>2.0543480000000001</v>
      </c>
      <c r="EJ294">
        <v>2.03979</v>
      </c>
      <c r="EK294">
        <v>2.0681750000000001</v>
      </c>
      <c r="EL294">
        <v>2.1345839999999998</v>
      </c>
      <c r="EM294">
        <v>2.1455510000000002</v>
      </c>
      <c r="EN294">
        <v>2.0707550000000001</v>
      </c>
      <c r="EO294">
        <v>1.991884</v>
      </c>
      <c r="EP294">
        <v>1.1239209999999999</v>
      </c>
      <c r="EQ294">
        <v>0.152202</v>
      </c>
      <c r="ER294">
        <v>0.17674380000000001</v>
      </c>
      <c r="ES294">
        <v>0.16721179999999999</v>
      </c>
      <c r="ET294">
        <v>61.826729999999998</v>
      </c>
      <c r="EU294">
        <v>60.213349999999998</v>
      </c>
      <c r="EV294">
        <v>58.904760000000003</v>
      </c>
      <c r="EW294">
        <v>58.18862</v>
      </c>
      <c r="EX294">
        <v>56.8992</v>
      </c>
      <c r="EY294">
        <v>56.488939999999999</v>
      </c>
      <c r="EZ294">
        <v>56.655709999999999</v>
      </c>
      <c r="FA294">
        <v>58.243139999999997</v>
      </c>
      <c r="FB294">
        <v>61.044179999999997</v>
      </c>
      <c r="FC294">
        <v>64.017920000000004</v>
      </c>
      <c r="FD294">
        <v>69.069850000000002</v>
      </c>
      <c r="FE294">
        <v>74.257419999999996</v>
      </c>
      <c r="FF294">
        <v>78.904309999999995</v>
      </c>
      <c r="FG294">
        <v>83.012079999999997</v>
      </c>
      <c r="FH294">
        <v>85.722790000000003</v>
      </c>
      <c r="FI294">
        <v>86.923910000000006</v>
      </c>
      <c r="FJ294">
        <v>86.743030000000005</v>
      </c>
      <c r="FK294">
        <v>85.286410000000004</v>
      </c>
      <c r="FL294">
        <v>81.405770000000004</v>
      </c>
      <c r="FM294">
        <v>77.331410000000005</v>
      </c>
      <c r="FN294">
        <v>70.002930000000006</v>
      </c>
      <c r="FO294">
        <v>65.509699999999995</v>
      </c>
      <c r="FP294">
        <v>62.953049999999998</v>
      </c>
      <c r="FQ294">
        <v>60.839979999999997</v>
      </c>
      <c r="FR294">
        <v>1</v>
      </c>
      <c r="FT294" s="44"/>
    </row>
    <row r="295" spans="1:176" x14ac:dyDescent="0.2">
      <c r="A295" t="s">
        <v>195</v>
      </c>
      <c r="B295" t="s">
        <v>1</v>
      </c>
      <c r="C295" s="70">
        <v>41851</v>
      </c>
      <c r="D295">
        <v>2</v>
      </c>
      <c r="E295" s="70">
        <v>49</v>
      </c>
      <c r="F295">
        <v>12.00442</v>
      </c>
      <c r="G295">
        <v>11.811030000000001</v>
      </c>
      <c r="H295">
        <v>11.640359999999999</v>
      </c>
      <c r="I295">
        <v>11.84427</v>
      </c>
      <c r="J295">
        <v>11.999919999999999</v>
      </c>
      <c r="K295">
        <v>13.42454</v>
      </c>
      <c r="L295">
        <v>15.77168</v>
      </c>
      <c r="M295">
        <v>17.329740000000001</v>
      </c>
      <c r="N295">
        <v>18.018820000000002</v>
      </c>
      <c r="O295">
        <v>19.314769999999999</v>
      </c>
      <c r="P295">
        <v>19.03152</v>
      </c>
      <c r="Q295">
        <v>18.74521</v>
      </c>
      <c r="R295">
        <v>18.438880000000001</v>
      </c>
      <c r="S295">
        <v>18.809699999999999</v>
      </c>
      <c r="T295">
        <v>18.594950000000001</v>
      </c>
      <c r="U295">
        <v>17.545089999999998</v>
      </c>
      <c r="V295">
        <v>16.411359999999998</v>
      </c>
      <c r="W295">
        <v>15.268890000000001</v>
      </c>
      <c r="X295">
        <v>14.150130000000001</v>
      </c>
      <c r="Y295">
        <v>13.655530000000001</v>
      </c>
      <c r="Z295">
        <v>13.384180000000001</v>
      </c>
      <c r="AA295">
        <v>12.79415</v>
      </c>
      <c r="AB295">
        <v>12.012180000000001</v>
      </c>
      <c r="AC295">
        <v>11.324809999999999</v>
      </c>
      <c r="AD295">
        <v>7.3245299999999999E-2</v>
      </c>
      <c r="AE295">
        <v>7.2371400000000002E-2</v>
      </c>
      <c r="AF295">
        <v>7.7313199999999999E-2</v>
      </c>
      <c r="AG295">
        <v>8.2019999999999996E-2</v>
      </c>
      <c r="AH295">
        <v>4.3987499999999999E-2</v>
      </c>
      <c r="AI295">
        <v>1.7849199999999999E-2</v>
      </c>
      <c r="AJ295">
        <v>-2.2231999999999998E-2</v>
      </c>
      <c r="AK295">
        <v>-4.2389200000000002E-2</v>
      </c>
      <c r="AL295">
        <v>-1.7850399999999999E-2</v>
      </c>
      <c r="AM295">
        <v>-0.15124899999999999</v>
      </c>
      <c r="AN295">
        <v>-4.3445400000000002E-2</v>
      </c>
      <c r="AO295">
        <v>1.1091519999999999</v>
      </c>
      <c r="AP295">
        <v>1.9393860000000001</v>
      </c>
      <c r="AQ295">
        <v>1.8625849999999999</v>
      </c>
      <c r="AR295">
        <v>1.878355</v>
      </c>
      <c r="AS295">
        <v>1.9550080000000001</v>
      </c>
      <c r="AT295">
        <v>1.965757</v>
      </c>
      <c r="AU295">
        <v>1.852722</v>
      </c>
      <c r="AV295">
        <v>1.6584030000000001</v>
      </c>
      <c r="AW295">
        <v>1.5132540000000001</v>
      </c>
      <c r="AX295">
        <v>0.52471690000000004</v>
      </c>
      <c r="AY295">
        <v>-3.19411E-2</v>
      </c>
      <c r="AZ295">
        <v>-2.5452900000000001E-2</v>
      </c>
      <c r="BA295">
        <v>-5.75209E-2</v>
      </c>
      <c r="BB295">
        <v>9.9342100000000003E-2</v>
      </c>
      <c r="BC295">
        <v>9.9429299999999998E-2</v>
      </c>
      <c r="BD295">
        <v>0.1046489</v>
      </c>
      <c r="BE295">
        <v>0.1077722</v>
      </c>
      <c r="BF295">
        <v>6.8040199999999995E-2</v>
      </c>
      <c r="BG295">
        <v>4.7174500000000001E-2</v>
      </c>
      <c r="BH295">
        <v>6.3038E-3</v>
      </c>
      <c r="BI295">
        <v>-1.00482E-2</v>
      </c>
      <c r="BJ295">
        <v>1.66935E-2</v>
      </c>
      <c r="BK295">
        <v>-0.1031709</v>
      </c>
      <c r="BL295">
        <v>4.2648E-3</v>
      </c>
      <c r="BM295">
        <v>1.1592020000000001</v>
      </c>
      <c r="BN295">
        <v>1.9799</v>
      </c>
      <c r="BO295">
        <v>1.9173230000000001</v>
      </c>
      <c r="BP295">
        <v>1.9354290000000001</v>
      </c>
      <c r="BQ295">
        <v>1.9982569999999999</v>
      </c>
      <c r="BR295">
        <v>2.0114899999999998</v>
      </c>
      <c r="BS295">
        <v>1.928623</v>
      </c>
      <c r="BT295">
        <v>1.761733</v>
      </c>
      <c r="BU295">
        <v>1.639219</v>
      </c>
      <c r="BV295">
        <v>0.70255489999999998</v>
      </c>
      <c r="BW295">
        <v>6.2557299999999996E-2</v>
      </c>
      <c r="BX295">
        <v>3.4757999999999997E-2</v>
      </c>
      <c r="BY295">
        <v>1.08694E-2</v>
      </c>
      <c r="BZ295">
        <v>0.1174166</v>
      </c>
      <c r="CA295">
        <v>0.1181695</v>
      </c>
      <c r="CB295">
        <v>0.1235815</v>
      </c>
      <c r="CC295">
        <v>0.1256081</v>
      </c>
      <c r="CD295">
        <v>8.4698999999999997E-2</v>
      </c>
      <c r="CE295">
        <v>6.7485100000000006E-2</v>
      </c>
      <c r="CF295">
        <v>2.60676E-2</v>
      </c>
      <c r="CG295">
        <v>1.2351000000000001E-2</v>
      </c>
      <c r="CH295">
        <v>4.0618500000000002E-2</v>
      </c>
      <c r="CI295">
        <v>-6.9872199999999995E-2</v>
      </c>
      <c r="CJ295">
        <v>3.73087E-2</v>
      </c>
      <c r="CK295">
        <v>1.193867</v>
      </c>
      <c r="CL295">
        <v>2.0079609999999999</v>
      </c>
      <c r="CM295">
        <v>1.9552339999999999</v>
      </c>
      <c r="CN295">
        <v>1.974958</v>
      </c>
      <c r="CO295">
        <v>2.0282110000000002</v>
      </c>
      <c r="CP295">
        <v>2.043164</v>
      </c>
      <c r="CQ295">
        <v>1.9811909999999999</v>
      </c>
      <c r="CR295">
        <v>1.833299</v>
      </c>
      <c r="CS295">
        <v>1.7264619999999999</v>
      </c>
      <c r="CT295">
        <v>0.82572500000000004</v>
      </c>
      <c r="CU295">
        <v>0.1280066</v>
      </c>
      <c r="CV295">
        <v>7.6459799999999994E-2</v>
      </c>
      <c r="CW295">
        <v>5.8236299999999998E-2</v>
      </c>
      <c r="CX295">
        <v>0.1354911</v>
      </c>
      <c r="CY295">
        <v>0.1369097</v>
      </c>
      <c r="CZ295">
        <v>0.1425141</v>
      </c>
      <c r="DA295">
        <v>0.14344399999999999</v>
      </c>
      <c r="DB295">
        <v>0.1013578</v>
      </c>
      <c r="DC295">
        <v>8.7795700000000004E-2</v>
      </c>
      <c r="DD295">
        <v>4.5831400000000001E-2</v>
      </c>
      <c r="DE295">
        <v>3.4750299999999998E-2</v>
      </c>
      <c r="DF295">
        <v>6.4543500000000004E-2</v>
      </c>
      <c r="DG295">
        <v>-3.6573500000000002E-2</v>
      </c>
      <c r="DH295">
        <v>7.0352600000000001E-2</v>
      </c>
      <c r="DI295">
        <v>1.228532</v>
      </c>
      <c r="DJ295">
        <v>2.0360209999999999</v>
      </c>
      <c r="DK295">
        <v>1.9931449999999999</v>
      </c>
      <c r="DL295">
        <v>2.0144869999999999</v>
      </c>
      <c r="DM295">
        <v>2.0581649999999998</v>
      </c>
      <c r="DN295">
        <v>2.0748389999999999</v>
      </c>
      <c r="DO295">
        <v>2.0337589999999999</v>
      </c>
      <c r="DP295">
        <v>1.9048659999999999</v>
      </c>
      <c r="DQ295">
        <v>1.8137049999999999</v>
      </c>
      <c r="DR295">
        <v>0.94889509999999999</v>
      </c>
      <c r="DS295">
        <v>0.19345580000000001</v>
      </c>
      <c r="DT295">
        <v>0.11816169999999999</v>
      </c>
      <c r="DU295">
        <v>0.10560319999999999</v>
      </c>
      <c r="DV295">
        <v>0.16158790000000001</v>
      </c>
      <c r="DW295">
        <v>0.16396759999999999</v>
      </c>
      <c r="DX295">
        <v>0.1698498</v>
      </c>
      <c r="DY295">
        <v>0.16919619999999999</v>
      </c>
      <c r="DZ295">
        <v>0.12541050000000001</v>
      </c>
      <c r="EA295">
        <v>0.117121</v>
      </c>
      <c r="EB295">
        <v>7.4367100000000005E-2</v>
      </c>
      <c r="EC295">
        <v>6.7091300000000006E-2</v>
      </c>
      <c r="ED295">
        <v>9.9087499999999995E-2</v>
      </c>
      <c r="EE295">
        <v>1.15046E-2</v>
      </c>
      <c r="EF295">
        <v>0.1180628</v>
      </c>
      <c r="EG295">
        <v>1.278583</v>
      </c>
      <c r="EH295">
        <v>2.0765349999999998</v>
      </c>
      <c r="EI295">
        <v>2.0478830000000001</v>
      </c>
      <c r="EJ295">
        <v>2.0715599999999998</v>
      </c>
      <c r="EK295">
        <v>2.1014140000000001</v>
      </c>
      <c r="EL295">
        <v>2.1205720000000001</v>
      </c>
      <c r="EM295">
        <v>2.1096590000000002</v>
      </c>
      <c r="EN295">
        <v>2.0081959999999999</v>
      </c>
      <c r="EO295">
        <v>1.93967</v>
      </c>
      <c r="EP295">
        <v>1.126733</v>
      </c>
      <c r="EQ295">
        <v>0.28795419999999999</v>
      </c>
      <c r="ER295">
        <v>0.17837249999999999</v>
      </c>
      <c r="ES295">
        <v>0.1739935</v>
      </c>
      <c r="ET295">
        <v>58.790379999999999</v>
      </c>
      <c r="EU295">
        <v>57.603380000000001</v>
      </c>
      <c r="EV295">
        <v>56.707259999999998</v>
      </c>
      <c r="EW295">
        <v>55.405340000000002</v>
      </c>
      <c r="EX295">
        <v>54.626339999999999</v>
      </c>
      <c r="EY295">
        <v>54.381239999999998</v>
      </c>
      <c r="EZ295">
        <v>55.58193</v>
      </c>
      <c r="FA295">
        <v>57.137569999999997</v>
      </c>
      <c r="FB295">
        <v>58.731929999999998</v>
      </c>
      <c r="FC295">
        <v>62.412109999999998</v>
      </c>
      <c r="FD295">
        <v>67.308269999999993</v>
      </c>
      <c r="FE295">
        <v>73.414739999999995</v>
      </c>
      <c r="FF295">
        <v>77.714519999999993</v>
      </c>
      <c r="FG295">
        <v>80.819490000000002</v>
      </c>
      <c r="FH295">
        <v>82.222819999999999</v>
      </c>
      <c r="FI295">
        <v>84.604780000000005</v>
      </c>
      <c r="FJ295">
        <v>86.376199999999997</v>
      </c>
      <c r="FK295">
        <v>88.477620000000002</v>
      </c>
      <c r="FL295">
        <v>85.49297</v>
      </c>
      <c r="FM295">
        <v>80.695009999999996</v>
      </c>
      <c r="FN295">
        <v>73.803060000000002</v>
      </c>
      <c r="FO295">
        <v>67.089429999999993</v>
      </c>
      <c r="FP295">
        <v>63.601280000000003</v>
      </c>
      <c r="FQ295">
        <v>61.070329999999998</v>
      </c>
      <c r="FR295">
        <v>1</v>
      </c>
      <c r="FT295" s="44"/>
    </row>
    <row r="296" spans="1:176" x14ac:dyDescent="0.2">
      <c r="A296" t="s">
        <v>195</v>
      </c>
      <c r="B296" t="s">
        <v>1</v>
      </c>
      <c r="C296" s="70">
        <v>41852</v>
      </c>
      <c r="D296">
        <v>0</v>
      </c>
      <c r="E296" s="70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  <c r="AJ296">
        <v>0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  <c r="AS296">
        <v>0</v>
      </c>
      <c r="AT296">
        <v>0</v>
      </c>
      <c r="AU296">
        <v>0</v>
      </c>
      <c r="AV296">
        <v>0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0</v>
      </c>
      <c r="BX296">
        <v>0</v>
      </c>
      <c r="BY296">
        <v>0</v>
      </c>
      <c r="BZ296">
        <v>0</v>
      </c>
      <c r="CA296">
        <v>0</v>
      </c>
      <c r="CB296">
        <v>0</v>
      </c>
      <c r="CC296">
        <v>0</v>
      </c>
      <c r="CD296">
        <v>0</v>
      </c>
      <c r="CE296">
        <v>0</v>
      </c>
      <c r="CF296">
        <v>0</v>
      </c>
      <c r="CG296">
        <v>0</v>
      </c>
      <c r="CH296">
        <v>0</v>
      </c>
      <c r="CI296">
        <v>0</v>
      </c>
      <c r="CJ296">
        <v>0</v>
      </c>
      <c r="CK296">
        <v>0</v>
      </c>
      <c r="CL296">
        <v>0</v>
      </c>
      <c r="CM296">
        <v>0</v>
      </c>
      <c r="CN296">
        <v>0</v>
      </c>
      <c r="CO296">
        <v>0</v>
      </c>
      <c r="CP296">
        <v>0</v>
      </c>
      <c r="CQ296">
        <v>0</v>
      </c>
      <c r="CR296">
        <v>0</v>
      </c>
      <c r="CS296">
        <v>0</v>
      </c>
      <c r="CT296">
        <v>0</v>
      </c>
      <c r="CU296">
        <v>0</v>
      </c>
      <c r="CV296">
        <v>0</v>
      </c>
      <c r="CW296">
        <v>0</v>
      </c>
      <c r="CX296">
        <v>0</v>
      </c>
      <c r="CY296">
        <v>0</v>
      </c>
      <c r="CZ296">
        <v>0</v>
      </c>
      <c r="DA296">
        <v>0</v>
      </c>
      <c r="DB296">
        <v>0</v>
      </c>
      <c r="DC296">
        <v>0</v>
      </c>
      <c r="DD296">
        <v>0</v>
      </c>
      <c r="DE296">
        <v>0</v>
      </c>
      <c r="DF296">
        <v>0</v>
      </c>
      <c r="DG296">
        <v>0</v>
      </c>
      <c r="DH296">
        <v>0</v>
      </c>
      <c r="DI296">
        <v>0</v>
      </c>
      <c r="DJ296">
        <v>0</v>
      </c>
      <c r="DK296">
        <v>0</v>
      </c>
      <c r="DL296">
        <v>0</v>
      </c>
      <c r="DM296">
        <v>0</v>
      </c>
      <c r="DN296">
        <v>0</v>
      </c>
      <c r="DO296">
        <v>0</v>
      </c>
      <c r="DP296">
        <v>0</v>
      </c>
      <c r="DQ296">
        <v>0</v>
      </c>
      <c r="DR296">
        <v>0</v>
      </c>
      <c r="DS296">
        <v>0</v>
      </c>
      <c r="DT296">
        <v>0</v>
      </c>
      <c r="DU296">
        <v>0</v>
      </c>
      <c r="DV296">
        <v>0</v>
      </c>
      <c r="DW296">
        <v>0</v>
      </c>
      <c r="DX296">
        <v>0</v>
      </c>
      <c r="DY296">
        <v>0</v>
      </c>
      <c r="DZ296">
        <v>0</v>
      </c>
      <c r="EA296">
        <v>0</v>
      </c>
      <c r="EB296">
        <v>0</v>
      </c>
      <c r="EC296">
        <v>0</v>
      </c>
      <c r="ED296">
        <v>0</v>
      </c>
      <c r="EE296">
        <v>0</v>
      </c>
      <c r="EF296">
        <v>0</v>
      </c>
      <c r="EG296">
        <v>0</v>
      </c>
      <c r="EH296">
        <v>0</v>
      </c>
      <c r="EI296">
        <v>0</v>
      </c>
      <c r="EJ296">
        <v>0</v>
      </c>
      <c r="EK296">
        <v>0</v>
      </c>
      <c r="EL296">
        <v>0</v>
      </c>
      <c r="EM296">
        <v>0</v>
      </c>
      <c r="EN296">
        <v>0</v>
      </c>
      <c r="EO296">
        <v>0</v>
      </c>
      <c r="EP296">
        <v>0</v>
      </c>
      <c r="EQ296">
        <v>0</v>
      </c>
      <c r="ER296">
        <v>0</v>
      </c>
      <c r="ES296">
        <v>0</v>
      </c>
      <c r="ET296">
        <v>0</v>
      </c>
      <c r="EU296">
        <v>0</v>
      </c>
      <c r="EV296">
        <v>0</v>
      </c>
      <c r="EW296">
        <v>0</v>
      </c>
      <c r="EX296">
        <v>0</v>
      </c>
      <c r="EY296">
        <v>0</v>
      </c>
      <c r="EZ296">
        <v>0</v>
      </c>
      <c r="FA296">
        <v>0</v>
      </c>
      <c r="FB296">
        <v>0</v>
      </c>
      <c r="FC296">
        <v>0</v>
      </c>
      <c r="FD296">
        <v>0</v>
      </c>
      <c r="FE296">
        <v>0</v>
      </c>
      <c r="FF296">
        <v>0</v>
      </c>
      <c r="FG296">
        <v>0</v>
      </c>
      <c r="FH296">
        <v>0</v>
      </c>
      <c r="FI296">
        <v>0</v>
      </c>
      <c r="FJ296">
        <v>0</v>
      </c>
      <c r="FK296">
        <v>0</v>
      </c>
      <c r="FL296">
        <v>0</v>
      </c>
      <c r="FM296">
        <v>0</v>
      </c>
      <c r="FN296">
        <v>0</v>
      </c>
      <c r="FO296">
        <v>0</v>
      </c>
      <c r="FP296">
        <v>0</v>
      </c>
      <c r="FQ296">
        <v>0</v>
      </c>
      <c r="FR296">
        <v>0</v>
      </c>
      <c r="FT296" s="44"/>
    </row>
    <row r="297" spans="1:176" x14ac:dyDescent="0.2">
      <c r="A297" t="s">
        <v>195</v>
      </c>
      <c r="B297" t="s">
        <v>1</v>
      </c>
      <c r="C297" s="70">
        <v>41894</v>
      </c>
      <c r="D297">
        <v>0</v>
      </c>
      <c r="E297" s="70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0</v>
      </c>
      <c r="AJ297">
        <v>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  <c r="AS297">
        <v>0</v>
      </c>
      <c r="AT297">
        <v>0</v>
      </c>
      <c r="AU297">
        <v>0</v>
      </c>
      <c r="AV297">
        <v>0</v>
      </c>
      <c r="AW297">
        <v>0</v>
      </c>
      <c r="AX297">
        <v>0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BX297">
        <v>0</v>
      </c>
      <c r="BY297">
        <v>0</v>
      </c>
      <c r="BZ297">
        <v>0</v>
      </c>
      <c r="CA297">
        <v>0</v>
      </c>
      <c r="CB297">
        <v>0</v>
      </c>
      <c r="CC297">
        <v>0</v>
      </c>
      <c r="CD297">
        <v>0</v>
      </c>
      <c r="CE297">
        <v>0</v>
      </c>
      <c r="CF297">
        <v>0</v>
      </c>
      <c r="CG297">
        <v>0</v>
      </c>
      <c r="CH297">
        <v>0</v>
      </c>
      <c r="CI297">
        <v>0</v>
      </c>
      <c r="CJ297">
        <v>0</v>
      </c>
      <c r="CK297">
        <v>0</v>
      </c>
      <c r="CL297">
        <v>0</v>
      </c>
      <c r="CM297">
        <v>0</v>
      </c>
      <c r="CN297">
        <v>0</v>
      </c>
      <c r="CO297">
        <v>0</v>
      </c>
      <c r="CP297">
        <v>0</v>
      </c>
      <c r="CQ297">
        <v>0</v>
      </c>
      <c r="CR297">
        <v>0</v>
      </c>
      <c r="CS297">
        <v>0</v>
      </c>
      <c r="CT297">
        <v>0</v>
      </c>
      <c r="CU297">
        <v>0</v>
      </c>
      <c r="CV297">
        <v>0</v>
      </c>
      <c r="CW297">
        <v>0</v>
      </c>
      <c r="CX297">
        <v>0</v>
      </c>
      <c r="CY297">
        <v>0</v>
      </c>
      <c r="CZ297">
        <v>0</v>
      </c>
      <c r="DA297">
        <v>0</v>
      </c>
      <c r="DB297">
        <v>0</v>
      </c>
      <c r="DC297">
        <v>0</v>
      </c>
      <c r="DD297">
        <v>0</v>
      </c>
      <c r="DE297">
        <v>0</v>
      </c>
      <c r="DF297">
        <v>0</v>
      </c>
      <c r="DG297">
        <v>0</v>
      </c>
      <c r="DH297">
        <v>0</v>
      </c>
      <c r="DI297">
        <v>0</v>
      </c>
      <c r="DJ297">
        <v>0</v>
      </c>
      <c r="DK297">
        <v>0</v>
      </c>
      <c r="DL297">
        <v>0</v>
      </c>
      <c r="DM297">
        <v>0</v>
      </c>
      <c r="DN297">
        <v>0</v>
      </c>
      <c r="DO297">
        <v>0</v>
      </c>
      <c r="DP297">
        <v>0</v>
      </c>
      <c r="DQ297">
        <v>0</v>
      </c>
      <c r="DR297">
        <v>0</v>
      </c>
      <c r="DS297">
        <v>0</v>
      </c>
      <c r="DT297">
        <v>0</v>
      </c>
      <c r="DU297">
        <v>0</v>
      </c>
      <c r="DV297">
        <v>0</v>
      </c>
      <c r="DW297">
        <v>0</v>
      </c>
      <c r="DX297">
        <v>0</v>
      </c>
      <c r="DY297">
        <v>0</v>
      </c>
      <c r="DZ297">
        <v>0</v>
      </c>
      <c r="EA297">
        <v>0</v>
      </c>
      <c r="EB297">
        <v>0</v>
      </c>
      <c r="EC297">
        <v>0</v>
      </c>
      <c r="ED297">
        <v>0</v>
      </c>
      <c r="EE297">
        <v>0</v>
      </c>
      <c r="EF297">
        <v>0</v>
      </c>
      <c r="EG297">
        <v>0</v>
      </c>
      <c r="EH297">
        <v>0</v>
      </c>
      <c r="EI297">
        <v>0</v>
      </c>
      <c r="EJ297">
        <v>0</v>
      </c>
      <c r="EK297">
        <v>0</v>
      </c>
      <c r="EL297">
        <v>0</v>
      </c>
      <c r="EM297">
        <v>0</v>
      </c>
      <c r="EN297">
        <v>0</v>
      </c>
      <c r="EO297">
        <v>0</v>
      </c>
      <c r="EP297">
        <v>0</v>
      </c>
      <c r="EQ297">
        <v>0</v>
      </c>
      <c r="ER297">
        <v>0</v>
      </c>
      <c r="ES297">
        <v>0</v>
      </c>
      <c r="ET297">
        <v>0</v>
      </c>
      <c r="EU297">
        <v>0</v>
      </c>
      <c r="EV297">
        <v>0</v>
      </c>
      <c r="EW297">
        <v>0</v>
      </c>
      <c r="EX297">
        <v>0</v>
      </c>
      <c r="EY297">
        <v>0</v>
      </c>
      <c r="EZ297">
        <v>0</v>
      </c>
      <c r="FA297">
        <v>0</v>
      </c>
      <c r="FB297">
        <v>0</v>
      </c>
      <c r="FC297">
        <v>0</v>
      </c>
      <c r="FD297">
        <v>0</v>
      </c>
      <c r="FE297">
        <v>0</v>
      </c>
      <c r="FF297">
        <v>0</v>
      </c>
      <c r="FG297">
        <v>0</v>
      </c>
      <c r="FH297">
        <v>0</v>
      </c>
      <c r="FI297">
        <v>0</v>
      </c>
      <c r="FJ297">
        <v>0</v>
      </c>
      <c r="FK297">
        <v>0</v>
      </c>
      <c r="FL297">
        <v>0</v>
      </c>
      <c r="FM297">
        <v>0</v>
      </c>
      <c r="FN297">
        <v>0</v>
      </c>
      <c r="FO297">
        <v>0</v>
      </c>
      <c r="FP297">
        <v>0</v>
      </c>
      <c r="FQ297">
        <v>0</v>
      </c>
      <c r="FR297">
        <v>0</v>
      </c>
      <c r="FT297" s="44"/>
    </row>
    <row r="298" spans="1:176" x14ac:dyDescent="0.2">
      <c r="A298" t="s">
        <v>195</v>
      </c>
      <c r="B298" t="s">
        <v>1</v>
      </c>
      <c r="C298" s="70">
        <v>41897</v>
      </c>
      <c r="D298">
        <v>0</v>
      </c>
      <c r="E298" s="70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0</v>
      </c>
      <c r="O298">
        <v>0</v>
      </c>
      <c r="P298">
        <v>0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0</v>
      </c>
      <c r="AD298">
        <v>0</v>
      </c>
      <c r="AE298">
        <v>0</v>
      </c>
      <c r="AF298">
        <v>0</v>
      </c>
      <c r="AG298">
        <v>0</v>
      </c>
      <c r="AH298">
        <v>0</v>
      </c>
      <c r="AI298">
        <v>0</v>
      </c>
      <c r="AJ298">
        <v>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  <c r="AS298">
        <v>0</v>
      </c>
      <c r="AT298">
        <v>0</v>
      </c>
      <c r="AU298">
        <v>0</v>
      </c>
      <c r="AV298">
        <v>0</v>
      </c>
      <c r="AW298">
        <v>0</v>
      </c>
      <c r="AX298">
        <v>0</v>
      </c>
      <c r="AY298">
        <v>0</v>
      </c>
      <c r="AZ298">
        <v>0</v>
      </c>
      <c r="BA298">
        <v>0</v>
      </c>
      <c r="BB298">
        <v>0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0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0</v>
      </c>
      <c r="BQ298">
        <v>0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0</v>
      </c>
      <c r="BX298">
        <v>0</v>
      </c>
      <c r="BY298">
        <v>0</v>
      </c>
      <c r="BZ298">
        <v>0</v>
      </c>
      <c r="CA298">
        <v>0</v>
      </c>
      <c r="CB298">
        <v>0</v>
      </c>
      <c r="CC298">
        <v>0</v>
      </c>
      <c r="CD298">
        <v>0</v>
      </c>
      <c r="CE298">
        <v>0</v>
      </c>
      <c r="CF298">
        <v>0</v>
      </c>
      <c r="CG298">
        <v>0</v>
      </c>
      <c r="CH298">
        <v>0</v>
      </c>
      <c r="CI298">
        <v>0</v>
      </c>
      <c r="CJ298">
        <v>0</v>
      </c>
      <c r="CK298">
        <v>0</v>
      </c>
      <c r="CL298">
        <v>0</v>
      </c>
      <c r="CM298">
        <v>0</v>
      </c>
      <c r="CN298">
        <v>0</v>
      </c>
      <c r="CO298">
        <v>0</v>
      </c>
      <c r="CP298">
        <v>0</v>
      </c>
      <c r="CQ298">
        <v>0</v>
      </c>
      <c r="CR298">
        <v>0</v>
      </c>
      <c r="CS298">
        <v>0</v>
      </c>
      <c r="CT298">
        <v>0</v>
      </c>
      <c r="CU298">
        <v>0</v>
      </c>
      <c r="CV298">
        <v>0</v>
      </c>
      <c r="CW298">
        <v>0</v>
      </c>
      <c r="CX298">
        <v>0</v>
      </c>
      <c r="CY298">
        <v>0</v>
      </c>
      <c r="CZ298">
        <v>0</v>
      </c>
      <c r="DA298">
        <v>0</v>
      </c>
      <c r="DB298">
        <v>0</v>
      </c>
      <c r="DC298">
        <v>0</v>
      </c>
      <c r="DD298">
        <v>0</v>
      </c>
      <c r="DE298">
        <v>0</v>
      </c>
      <c r="DF298">
        <v>0</v>
      </c>
      <c r="DG298">
        <v>0</v>
      </c>
      <c r="DH298">
        <v>0</v>
      </c>
      <c r="DI298">
        <v>0</v>
      </c>
      <c r="DJ298">
        <v>0</v>
      </c>
      <c r="DK298">
        <v>0</v>
      </c>
      <c r="DL298">
        <v>0</v>
      </c>
      <c r="DM298">
        <v>0</v>
      </c>
      <c r="DN298">
        <v>0</v>
      </c>
      <c r="DO298">
        <v>0</v>
      </c>
      <c r="DP298">
        <v>0</v>
      </c>
      <c r="DQ298">
        <v>0</v>
      </c>
      <c r="DR298">
        <v>0</v>
      </c>
      <c r="DS298">
        <v>0</v>
      </c>
      <c r="DT298">
        <v>0</v>
      </c>
      <c r="DU298">
        <v>0</v>
      </c>
      <c r="DV298">
        <v>0</v>
      </c>
      <c r="DW298">
        <v>0</v>
      </c>
      <c r="DX298">
        <v>0</v>
      </c>
      <c r="DY298">
        <v>0</v>
      </c>
      <c r="DZ298">
        <v>0</v>
      </c>
      <c r="EA298">
        <v>0</v>
      </c>
      <c r="EB298">
        <v>0</v>
      </c>
      <c r="EC298">
        <v>0</v>
      </c>
      <c r="ED298">
        <v>0</v>
      </c>
      <c r="EE298">
        <v>0</v>
      </c>
      <c r="EF298">
        <v>0</v>
      </c>
      <c r="EG298">
        <v>0</v>
      </c>
      <c r="EH298">
        <v>0</v>
      </c>
      <c r="EI298">
        <v>0</v>
      </c>
      <c r="EJ298">
        <v>0</v>
      </c>
      <c r="EK298">
        <v>0</v>
      </c>
      <c r="EL298">
        <v>0</v>
      </c>
      <c r="EM298">
        <v>0</v>
      </c>
      <c r="EN298">
        <v>0</v>
      </c>
      <c r="EO298">
        <v>0</v>
      </c>
      <c r="EP298">
        <v>0</v>
      </c>
      <c r="EQ298">
        <v>0</v>
      </c>
      <c r="ER298">
        <v>0</v>
      </c>
      <c r="ES298">
        <v>0</v>
      </c>
      <c r="ET298">
        <v>0</v>
      </c>
      <c r="EU298">
        <v>0</v>
      </c>
      <c r="EV298">
        <v>0</v>
      </c>
      <c r="EW298">
        <v>0</v>
      </c>
      <c r="EX298">
        <v>0</v>
      </c>
      <c r="EY298">
        <v>0</v>
      </c>
      <c r="EZ298">
        <v>0</v>
      </c>
      <c r="FA298">
        <v>0</v>
      </c>
      <c r="FB298">
        <v>0</v>
      </c>
      <c r="FC298">
        <v>0</v>
      </c>
      <c r="FD298">
        <v>0</v>
      </c>
      <c r="FE298">
        <v>0</v>
      </c>
      <c r="FF298">
        <v>0</v>
      </c>
      <c r="FG298">
        <v>0</v>
      </c>
      <c r="FH298">
        <v>0</v>
      </c>
      <c r="FI298">
        <v>0</v>
      </c>
      <c r="FJ298">
        <v>0</v>
      </c>
      <c r="FK298">
        <v>0</v>
      </c>
      <c r="FL298">
        <v>0</v>
      </c>
      <c r="FM298">
        <v>0</v>
      </c>
      <c r="FN298">
        <v>0</v>
      </c>
      <c r="FO298">
        <v>0</v>
      </c>
      <c r="FP298">
        <v>0</v>
      </c>
      <c r="FQ298">
        <v>0</v>
      </c>
      <c r="FR298">
        <v>0</v>
      </c>
      <c r="FT298" s="44"/>
    </row>
    <row r="299" spans="1:176" x14ac:dyDescent="0.2">
      <c r="A299" t="s">
        <v>195</v>
      </c>
      <c r="B299" t="s">
        <v>1</v>
      </c>
      <c r="C299" s="70">
        <v>41898</v>
      </c>
      <c r="D299">
        <v>2</v>
      </c>
      <c r="E299" s="70">
        <v>45</v>
      </c>
      <c r="F299">
        <v>11.303240000000001</v>
      </c>
      <c r="G299">
        <v>11.19157</v>
      </c>
      <c r="H299">
        <v>10.3939</v>
      </c>
      <c r="I299">
        <v>10.6286</v>
      </c>
      <c r="J299">
        <v>10.618370000000001</v>
      </c>
      <c r="K299">
        <v>12.123290000000001</v>
      </c>
      <c r="L299">
        <v>14.675700000000001</v>
      </c>
      <c r="M299">
        <v>15.965619999999999</v>
      </c>
      <c r="N299">
        <v>17.904240000000001</v>
      </c>
      <c r="O299">
        <v>18.470939999999999</v>
      </c>
      <c r="P299">
        <v>18.260169999999999</v>
      </c>
      <c r="Q299">
        <v>18.181480000000001</v>
      </c>
      <c r="R299">
        <v>17.781860000000002</v>
      </c>
      <c r="S299">
        <v>19.016380000000002</v>
      </c>
      <c r="T299">
        <v>18.569590000000002</v>
      </c>
      <c r="U299">
        <v>17.297650000000001</v>
      </c>
      <c r="V299">
        <v>15.26938</v>
      </c>
      <c r="W299">
        <v>14.024520000000001</v>
      </c>
      <c r="X299">
        <v>13.165190000000001</v>
      </c>
      <c r="Y299">
        <v>13.3773</v>
      </c>
      <c r="Z299">
        <v>12.963290000000001</v>
      </c>
      <c r="AA299">
        <v>13.061210000000001</v>
      </c>
      <c r="AB299">
        <v>12.22059</v>
      </c>
      <c r="AC299">
        <v>11.18999</v>
      </c>
      <c r="AD299">
        <v>-5.3213400000000001E-2</v>
      </c>
      <c r="AE299">
        <v>-0.1232693</v>
      </c>
      <c r="AF299">
        <v>-0.13617509999999999</v>
      </c>
      <c r="AG299">
        <v>-0.12722410000000001</v>
      </c>
      <c r="AH299">
        <v>-0.13596030000000001</v>
      </c>
      <c r="AI299">
        <v>-0.13429469999999999</v>
      </c>
      <c r="AJ299">
        <v>-0.105182</v>
      </c>
      <c r="AK299">
        <v>-0.1231578</v>
      </c>
      <c r="AL299">
        <v>-9.4855200000000001E-2</v>
      </c>
      <c r="AM299">
        <v>-9.2518100000000006E-2</v>
      </c>
      <c r="AN299">
        <v>-0.11832429999999999</v>
      </c>
      <c r="AO299">
        <v>-4.7135700000000003E-2</v>
      </c>
      <c r="AP299">
        <v>6.5580799999999995E-2</v>
      </c>
      <c r="AQ299">
        <v>3.07856E-2</v>
      </c>
      <c r="AR299">
        <v>4.0467200000000002E-2</v>
      </c>
      <c r="AS299">
        <v>2.5634400000000002E-2</v>
      </c>
      <c r="AT299">
        <v>5.1744400000000003E-2</v>
      </c>
      <c r="AU299">
        <v>-2.0470700000000001E-2</v>
      </c>
      <c r="AV299">
        <v>6.0214799999999999E-2</v>
      </c>
      <c r="AW299">
        <v>0.13197600000000001</v>
      </c>
      <c r="AX299">
        <v>4.4202900000000003E-2</v>
      </c>
      <c r="AY299">
        <v>0.13936419999999999</v>
      </c>
      <c r="AZ299">
        <v>0.12175080000000001</v>
      </c>
      <c r="BA299">
        <v>-5.8659999999999997E-3</v>
      </c>
      <c r="BB299">
        <v>-3.3839500000000002E-2</v>
      </c>
      <c r="BC299">
        <v>-0.1047164</v>
      </c>
      <c r="BD299">
        <v>-0.11867030000000001</v>
      </c>
      <c r="BE299">
        <v>-0.11002820000000001</v>
      </c>
      <c r="BF299">
        <v>-0.1191265</v>
      </c>
      <c r="BG299">
        <v>-0.11279</v>
      </c>
      <c r="BH299">
        <v>-8.4118499999999999E-2</v>
      </c>
      <c r="BI299">
        <v>-0.1007702</v>
      </c>
      <c r="BJ299">
        <v>-7.3664199999999999E-2</v>
      </c>
      <c r="BK299">
        <v>-5.9278200000000003E-2</v>
      </c>
      <c r="BL299">
        <v>-8.3453100000000002E-2</v>
      </c>
      <c r="BM299">
        <v>-1.363E-2</v>
      </c>
      <c r="BN299">
        <v>9.9243499999999998E-2</v>
      </c>
      <c r="BO299">
        <v>7.1224300000000004E-2</v>
      </c>
      <c r="BP299">
        <v>8.2262199999999994E-2</v>
      </c>
      <c r="BQ299">
        <v>6.4819000000000002E-2</v>
      </c>
      <c r="BR299">
        <v>8.9085499999999998E-2</v>
      </c>
      <c r="BS299">
        <v>2.0356599999999999E-2</v>
      </c>
      <c r="BT299">
        <v>0.10073409999999999</v>
      </c>
      <c r="BU299">
        <v>0.17318339999999999</v>
      </c>
      <c r="BV299">
        <v>9.7090899999999994E-2</v>
      </c>
      <c r="BW299">
        <v>0.19048329999999999</v>
      </c>
      <c r="BX299">
        <v>0.170714</v>
      </c>
      <c r="BY299">
        <v>4.5833100000000002E-2</v>
      </c>
      <c r="BZ299">
        <v>-2.04212E-2</v>
      </c>
      <c r="CA299">
        <v>-9.1866799999999998E-2</v>
      </c>
      <c r="CB299">
        <v>-0.1065465</v>
      </c>
      <c r="CC299">
        <v>-9.8118399999999995E-2</v>
      </c>
      <c r="CD299">
        <v>-0.1074674</v>
      </c>
      <c r="CE299">
        <v>-9.7895800000000005E-2</v>
      </c>
      <c r="CF299">
        <v>-6.9529999999999995E-2</v>
      </c>
      <c r="CG299">
        <v>-8.5264699999999999E-2</v>
      </c>
      <c r="CH299">
        <v>-5.8987499999999998E-2</v>
      </c>
      <c r="CI299">
        <v>-3.6256299999999998E-2</v>
      </c>
      <c r="CJ299">
        <v>-5.9301399999999997E-2</v>
      </c>
      <c r="CK299">
        <v>9.5759E-3</v>
      </c>
      <c r="CL299">
        <v>0.12255820000000001</v>
      </c>
      <c r="CM299">
        <v>9.9232100000000004E-2</v>
      </c>
      <c r="CN299">
        <v>0.1112093</v>
      </c>
      <c r="CO299">
        <v>9.1958200000000004E-2</v>
      </c>
      <c r="CP299">
        <v>0.11494790000000001</v>
      </c>
      <c r="CQ299">
        <v>4.86334E-2</v>
      </c>
      <c r="CR299">
        <v>0.12879760000000001</v>
      </c>
      <c r="CS299">
        <v>0.2017235</v>
      </c>
      <c r="CT299">
        <v>0.13372100000000001</v>
      </c>
      <c r="CU299">
        <v>0.22588810000000001</v>
      </c>
      <c r="CV299">
        <v>0.2046258</v>
      </c>
      <c r="CW299">
        <v>8.1639799999999998E-2</v>
      </c>
      <c r="CX299">
        <v>-7.0028E-3</v>
      </c>
      <c r="CY299">
        <v>-7.9017100000000007E-2</v>
      </c>
      <c r="CZ299">
        <v>-9.4422800000000001E-2</v>
      </c>
      <c r="DA299">
        <v>-8.6208599999999996E-2</v>
      </c>
      <c r="DB299">
        <v>-9.5808299999999999E-2</v>
      </c>
      <c r="DC299">
        <v>-8.3001699999999998E-2</v>
      </c>
      <c r="DD299">
        <v>-5.4941499999999997E-2</v>
      </c>
      <c r="DE299">
        <v>-6.9759100000000004E-2</v>
      </c>
      <c r="DF299">
        <v>-4.4310700000000001E-2</v>
      </c>
      <c r="DG299">
        <v>-1.32344E-2</v>
      </c>
      <c r="DH299">
        <v>-3.5149800000000002E-2</v>
      </c>
      <c r="DI299">
        <v>3.27818E-2</v>
      </c>
      <c r="DJ299">
        <v>0.1458729</v>
      </c>
      <c r="DK299">
        <v>0.12723979999999999</v>
      </c>
      <c r="DL299">
        <v>0.14015649999999999</v>
      </c>
      <c r="DM299">
        <v>0.1190973</v>
      </c>
      <c r="DN299">
        <v>0.1408103</v>
      </c>
      <c r="DO299">
        <v>7.6910199999999998E-2</v>
      </c>
      <c r="DP299">
        <v>0.1568611</v>
      </c>
      <c r="DQ299">
        <v>0.23026369999999999</v>
      </c>
      <c r="DR299">
        <v>0.170351</v>
      </c>
      <c r="DS299">
        <v>0.261293</v>
      </c>
      <c r="DT299">
        <v>0.23853759999999999</v>
      </c>
      <c r="DU299">
        <v>0.11744640000000001</v>
      </c>
      <c r="DV299">
        <v>1.2371099999999999E-2</v>
      </c>
      <c r="DW299">
        <v>-6.0464200000000003E-2</v>
      </c>
      <c r="DX299">
        <v>-7.6918E-2</v>
      </c>
      <c r="DY299">
        <v>-6.9012699999999996E-2</v>
      </c>
      <c r="DZ299">
        <v>-7.8974500000000003E-2</v>
      </c>
      <c r="EA299">
        <v>-6.14969E-2</v>
      </c>
      <c r="EB299">
        <v>-3.3878100000000001E-2</v>
      </c>
      <c r="EC299">
        <v>-4.73716E-2</v>
      </c>
      <c r="ED299">
        <v>-2.31197E-2</v>
      </c>
      <c r="EE299">
        <v>2.0005599999999998E-2</v>
      </c>
      <c r="EF299">
        <v>-2.786E-4</v>
      </c>
      <c r="EG299">
        <v>6.6287499999999999E-2</v>
      </c>
      <c r="EH299">
        <v>0.17953559999999999</v>
      </c>
      <c r="EI299">
        <v>0.16767850000000001</v>
      </c>
      <c r="EJ299">
        <v>0.18195149999999999</v>
      </c>
      <c r="EK299">
        <v>0.15828200000000001</v>
      </c>
      <c r="EL299">
        <v>0.17815139999999999</v>
      </c>
      <c r="EM299">
        <v>0.11773749999999999</v>
      </c>
      <c r="EN299">
        <v>0.19738040000000001</v>
      </c>
      <c r="EO299">
        <v>0.27147110000000002</v>
      </c>
      <c r="EP299">
        <v>0.22323899999999999</v>
      </c>
      <c r="EQ299">
        <v>0.31241200000000002</v>
      </c>
      <c r="ER299">
        <v>0.2875009</v>
      </c>
      <c r="ES299">
        <v>0.16914560000000001</v>
      </c>
      <c r="ET299">
        <v>59.89132</v>
      </c>
      <c r="EU299">
        <v>60.429699999999997</v>
      </c>
      <c r="EV299">
        <v>60.082000000000001</v>
      </c>
      <c r="EW299">
        <v>57.183610000000002</v>
      </c>
      <c r="EX299">
        <v>56.191960000000002</v>
      </c>
      <c r="EY299">
        <v>57.195709999999998</v>
      </c>
      <c r="EZ299">
        <v>56.390189999999997</v>
      </c>
      <c r="FA299">
        <v>56.355080000000001</v>
      </c>
      <c r="FB299">
        <v>61.486710000000002</v>
      </c>
      <c r="FC299">
        <v>67.000240000000005</v>
      </c>
      <c r="FD299">
        <v>71.803619999999995</v>
      </c>
      <c r="FE299">
        <v>75.874319999999997</v>
      </c>
      <c r="FF299">
        <v>79.487819999999999</v>
      </c>
      <c r="FG299">
        <v>82.871369999999999</v>
      </c>
      <c r="FH299">
        <v>85.118970000000004</v>
      </c>
      <c r="FI299">
        <v>86.176839999999999</v>
      </c>
      <c r="FJ299">
        <v>84.615309999999994</v>
      </c>
      <c r="FK299">
        <v>82.247380000000007</v>
      </c>
      <c r="FL299">
        <v>75.363010000000003</v>
      </c>
      <c r="FM299">
        <v>70.088179999999994</v>
      </c>
      <c r="FN299">
        <v>66.867199999999997</v>
      </c>
      <c r="FO299">
        <v>65.224689999999995</v>
      </c>
      <c r="FP299">
        <v>64.613349999999997</v>
      </c>
      <c r="FQ299">
        <v>63.388539999999999</v>
      </c>
      <c r="FR299">
        <v>1</v>
      </c>
      <c r="FT299" s="44"/>
    </row>
    <row r="300" spans="1:176" x14ac:dyDescent="0.2">
      <c r="A300" t="s">
        <v>195</v>
      </c>
      <c r="B300" t="s">
        <v>1</v>
      </c>
      <c r="C300" s="70" t="s">
        <v>2</v>
      </c>
      <c r="D300">
        <v>2</v>
      </c>
      <c r="E300" s="70">
        <v>48.333300000000001</v>
      </c>
      <c r="F300">
        <v>11.69139</v>
      </c>
      <c r="G300">
        <v>11.511710000000001</v>
      </c>
      <c r="H300">
        <v>11.346819999999999</v>
      </c>
      <c r="I300">
        <v>11.5533</v>
      </c>
      <c r="J300">
        <v>11.639670000000001</v>
      </c>
      <c r="K300">
        <v>13.201919999999999</v>
      </c>
      <c r="L300">
        <v>15.39296</v>
      </c>
      <c r="M300">
        <v>17.188110000000002</v>
      </c>
      <c r="N300">
        <v>18.485610000000001</v>
      </c>
      <c r="O300">
        <v>19.353179999999998</v>
      </c>
      <c r="P300">
        <v>19.353940000000001</v>
      </c>
      <c r="Q300">
        <v>19.692640000000001</v>
      </c>
      <c r="R300">
        <v>19.326969999999999</v>
      </c>
      <c r="S300">
        <v>19.841719999999999</v>
      </c>
      <c r="T300">
        <v>19.604669999999999</v>
      </c>
      <c r="U300">
        <v>17.749919999999999</v>
      </c>
      <c r="V300">
        <v>16.585550000000001</v>
      </c>
      <c r="W300">
        <v>15.51008</v>
      </c>
      <c r="X300">
        <v>14.680569999999999</v>
      </c>
      <c r="Y300">
        <v>14.53647</v>
      </c>
      <c r="Z300">
        <v>14.285310000000001</v>
      </c>
      <c r="AA300">
        <v>14.023669999999999</v>
      </c>
      <c r="AB300">
        <v>13.28303</v>
      </c>
      <c r="AC300">
        <v>12.51127</v>
      </c>
      <c r="AD300">
        <v>-5.5026899999999997E-2</v>
      </c>
      <c r="AE300">
        <v>-7.4083499999999997E-2</v>
      </c>
      <c r="AF300">
        <v>-7.2173600000000004E-2</v>
      </c>
      <c r="AG300">
        <v>0.1078645</v>
      </c>
      <c r="AH300">
        <v>8.7046799999999994E-2</v>
      </c>
      <c r="AI300">
        <v>7.6921000000000003E-2</v>
      </c>
      <c r="AJ300">
        <v>8.3035600000000001E-2</v>
      </c>
      <c r="AK300">
        <v>6.5897200000000003E-2</v>
      </c>
      <c r="AL300">
        <v>-7.6188500000000006E-2</v>
      </c>
      <c r="AM300">
        <v>-0.26836599999999999</v>
      </c>
      <c r="AN300">
        <v>-0.29854320000000001</v>
      </c>
      <c r="AO300">
        <v>-7.8165700000000005E-2</v>
      </c>
      <c r="AP300">
        <v>0.67973110000000003</v>
      </c>
      <c r="AQ300">
        <v>0.60258730000000005</v>
      </c>
      <c r="AR300">
        <v>0.61133380000000004</v>
      </c>
      <c r="AS300">
        <v>0.59990410000000005</v>
      </c>
      <c r="AT300">
        <v>0.63915180000000005</v>
      </c>
      <c r="AU300">
        <v>0.55976530000000002</v>
      </c>
      <c r="AV300">
        <v>0.58106709999999995</v>
      </c>
      <c r="AW300">
        <v>0.52480939999999998</v>
      </c>
      <c r="AX300">
        <v>0.1146606</v>
      </c>
      <c r="AY300">
        <v>-0.28447699999999998</v>
      </c>
      <c r="AZ300">
        <v>-0.1933193</v>
      </c>
      <c r="BA300">
        <v>-0.2544843</v>
      </c>
      <c r="BB300">
        <v>-2.1053200000000001E-2</v>
      </c>
      <c r="BC300">
        <v>-3.9766000000000003E-2</v>
      </c>
      <c r="BD300">
        <v>-3.8833899999999998E-2</v>
      </c>
      <c r="BE300">
        <v>0.13877300000000001</v>
      </c>
      <c r="BF300">
        <v>0.1155887</v>
      </c>
      <c r="BG300">
        <v>0.10812629999999999</v>
      </c>
      <c r="BH300">
        <v>0.11413429999999999</v>
      </c>
      <c r="BI300">
        <v>0.1023023</v>
      </c>
      <c r="BJ300">
        <v>-1.2098299999999999E-2</v>
      </c>
      <c r="BK300">
        <v>-0.192048</v>
      </c>
      <c r="BL300">
        <v>-0.23038130000000001</v>
      </c>
      <c r="BM300">
        <v>-7.4161000000000001E-3</v>
      </c>
      <c r="BN300">
        <v>0.75000849999999997</v>
      </c>
      <c r="BO300">
        <v>0.6799982</v>
      </c>
      <c r="BP300">
        <v>0.68736699999999995</v>
      </c>
      <c r="BQ300">
        <v>0.67781729999999996</v>
      </c>
      <c r="BR300">
        <v>0.71202889999999996</v>
      </c>
      <c r="BS300">
        <v>0.65213019999999999</v>
      </c>
      <c r="BT300">
        <v>0.67435069999999997</v>
      </c>
      <c r="BU300">
        <v>0.62995089999999998</v>
      </c>
      <c r="BV300">
        <v>0.23773130000000001</v>
      </c>
      <c r="BW300">
        <v>-0.18101</v>
      </c>
      <c r="BX300">
        <v>-0.1113625</v>
      </c>
      <c r="BY300">
        <v>-0.16172410000000001</v>
      </c>
      <c r="BZ300">
        <v>2.4767999999999999E-3</v>
      </c>
      <c r="CA300">
        <v>-1.59978E-2</v>
      </c>
      <c r="CB300">
        <v>-1.5742900000000001E-2</v>
      </c>
      <c r="CC300">
        <v>0.16017999999999999</v>
      </c>
      <c r="CD300">
        <v>0.1353567</v>
      </c>
      <c r="CE300">
        <v>0.1297391</v>
      </c>
      <c r="CF300">
        <v>0.13567319999999999</v>
      </c>
      <c r="CG300">
        <v>0.1275163</v>
      </c>
      <c r="CH300">
        <v>3.22905E-2</v>
      </c>
      <c r="CI300">
        <v>-0.13919039999999999</v>
      </c>
      <c r="CJ300">
        <v>-0.18317259999999999</v>
      </c>
      <c r="CK300">
        <v>4.1584799999999998E-2</v>
      </c>
      <c r="CL300">
        <v>0.79868240000000001</v>
      </c>
      <c r="CM300">
        <v>0.73361279999999995</v>
      </c>
      <c r="CN300">
        <v>0.7400274</v>
      </c>
      <c r="CO300">
        <v>0.73177970000000003</v>
      </c>
      <c r="CP300">
        <v>0.76250340000000005</v>
      </c>
      <c r="CQ300">
        <v>0.71610189999999996</v>
      </c>
      <c r="CR300">
        <v>0.73895869999999997</v>
      </c>
      <c r="CS300">
        <v>0.70277160000000005</v>
      </c>
      <c r="CT300">
        <v>0.32296970000000003</v>
      </c>
      <c r="CU300">
        <v>-0.1093491</v>
      </c>
      <c r="CV300">
        <v>-5.4599500000000002E-2</v>
      </c>
      <c r="CW300">
        <v>-9.7478599999999999E-2</v>
      </c>
      <c r="CX300">
        <v>2.6006899999999999E-2</v>
      </c>
      <c r="CY300">
        <v>7.7704000000000002E-3</v>
      </c>
      <c r="CZ300">
        <v>7.3480999999999998E-3</v>
      </c>
      <c r="DA300">
        <v>0.1815871</v>
      </c>
      <c r="DB300">
        <v>0.1551246</v>
      </c>
      <c r="DC300">
        <v>0.15135180000000001</v>
      </c>
      <c r="DD300">
        <v>0.15721209999999999</v>
      </c>
      <c r="DE300">
        <v>0.15273039999999999</v>
      </c>
      <c r="DF300">
        <v>7.6679200000000003E-2</v>
      </c>
      <c r="DG300">
        <v>-8.6332699999999998E-2</v>
      </c>
      <c r="DH300">
        <v>-0.1359638</v>
      </c>
      <c r="DI300">
        <v>9.0585700000000005E-2</v>
      </c>
      <c r="DJ300">
        <v>0.84735629999999995</v>
      </c>
      <c r="DK300">
        <v>0.78722729999999996</v>
      </c>
      <c r="DL300">
        <v>0.79268780000000005</v>
      </c>
      <c r="DM300">
        <v>0.7857421</v>
      </c>
      <c r="DN300">
        <v>0.81297790000000003</v>
      </c>
      <c r="DO300">
        <v>0.78007349999999998</v>
      </c>
      <c r="DP300">
        <v>0.80356660000000002</v>
      </c>
      <c r="DQ300">
        <v>0.77559230000000001</v>
      </c>
      <c r="DR300">
        <v>0.40820820000000002</v>
      </c>
      <c r="DS300">
        <v>-3.7688199999999998E-2</v>
      </c>
      <c r="DT300">
        <v>2.1635000000000001E-3</v>
      </c>
      <c r="DU300">
        <v>-3.3233199999999997E-2</v>
      </c>
      <c r="DV300">
        <v>5.9980499999999999E-2</v>
      </c>
      <c r="DW300">
        <v>4.2087899999999998E-2</v>
      </c>
      <c r="DX300">
        <v>4.0687800000000003E-2</v>
      </c>
      <c r="DY300">
        <v>0.21249560000000001</v>
      </c>
      <c r="DZ300">
        <v>0.18366650000000001</v>
      </c>
      <c r="EA300">
        <v>0.1825572</v>
      </c>
      <c r="EB300">
        <v>0.1883109</v>
      </c>
      <c r="EC300">
        <v>0.18913550000000001</v>
      </c>
      <c r="ED300">
        <v>0.14076949999999999</v>
      </c>
      <c r="EE300">
        <v>-1.00147E-2</v>
      </c>
      <c r="EF300">
        <v>-6.7801899999999998E-2</v>
      </c>
      <c r="EG300">
        <v>0.16133520000000001</v>
      </c>
      <c r="EH300">
        <v>0.9176337</v>
      </c>
      <c r="EI300">
        <v>0.86463829999999997</v>
      </c>
      <c r="EJ300">
        <v>0.86872099999999997</v>
      </c>
      <c r="EK300">
        <v>0.86365530000000001</v>
      </c>
      <c r="EL300">
        <v>0.88585499999999995</v>
      </c>
      <c r="EM300">
        <v>0.87243850000000001</v>
      </c>
      <c r="EN300">
        <v>0.89685020000000004</v>
      </c>
      <c r="EO300">
        <v>0.88073380000000001</v>
      </c>
      <c r="EP300">
        <v>0.5312789</v>
      </c>
      <c r="EQ300">
        <v>6.5778799999999998E-2</v>
      </c>
      <c r="ER300">
        <v>8.4120299999999995E-2</v>
      </c>
      <c r="ES300">
        <v>5.9526999999999997E-2</v>
      </c>
      <c r="ET300">
        <v>60.143180000000001</v>
      </c>
      <c r="EU300">
        <v>59.01426</v>
      </c>
      <c r="EV300">
        <v>58.392969999999998</v>
      </c>
      <c r="EW300">
        <v>57.147779999999997</v>
      </c>
      <c r="EX300">
        <v>56.298290000000001</v>
      </c>
      <c r="EY300">
        <v>55.996540000000003</v>
      </c>
      <c r="EZ300">
        <v>56.09281</v>
      </c>
      <c r="FA300">
        <v>58.097819999999999</v>
      </c>
      <c r="FB300">
        <v>62.446190000000001</v>
      </c>
      <c r="FC300">
        <v>66.883889999999994</v>
      </c>
      <c r="FD300">
        <v>71.811089999999993</v>
      </c>
      <c r="FE300">
        <v>77.003200000000007</v>
      </c>
      <c r="FF300">
        <v>80.659850000000006</v>
      </c>
      <c r="FG300">
        <v>83.585329999999999</v>
      </c>
      <c r="FH300">
        <v>84.681849999999997</v>
      </c>
      <c r="FI300">
        <v>85.680790000000002</v>
      </c>
      <c r="FJ300">
        <v>85.573459999999997</v>
      </c>
      <c r="FK300">
        <v>84.811449999999994</v>
      </c>
      <c r="FL300">
        <v>80.75761</v>
      </c>
      <c r="FM300">
        <v>75.111509999999996</v>
      </c>
      <c r="FN300">
        <v>69.590739999999997</v>
      </c>
      <c r="FO300">
        <v>65.654619999999994</v>
      </c>
      <c r="FP300">
        <v>63.308990000000001</v>
      </c>
      <c r="FQ300">
        <v>61.255240000000001</v>
      </c>
      <c r="FR300">
        <v>1</v>
      </c>
      <c r="FT300" s="44"/>
    </row>
    <row r="301" spans="1:176" x14ac:dyDescent="0.2">
      <c r="A301" t="s">
        <v>195</v>
      </c>
      <c r="B301" t="s">
        <v>203</v>
      </c>
      <c r="C301" s="70">
        <v>41773</v>
      </c>
      <c r="D301">
        <v>0</v>
      </c>
      <c r="E301" s="70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0</v>
      </c>
      <c r="O301">
        <v>0</v>
      </c>
      <c r="P301">
        <v>0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  <c r="AJ301">
        <v>0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  <c r="AS301">
        <v>0</v>
      </c>
      <c r="AT301">
        <v>0</v>
      </c>
      <c r="AU301">
        <v>0</v>
      </c>
      <c r="AV301">
        <v>0</v>
      </c>
      <c r="AW301">
        <v>0</v>
      </c>
      <c r="AX301">
        <v>0</v>
      </c>
      <c r="AY301">
        <v>0</v>
      </c>
      <c r="AZ301">
        <v>0</v>
      </c>
      <c r="BA301">
        <v>0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0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0</v>
      </c>
      <c r="BS301">
        <v>0</v>
      </c>
      <c r="BT301">
        <v>0</v>
      </c>
      <c r="BU301">
        <v>0</v>
      </c>
      <c r="BV301">
        <v>0</v>
      </c>
      <c r="BW301">
        <v>0</v>
      </c>
      <c r="BX301">
        <v>0</v>
      </c>
      <c r="BY301">
        <v>0</v>
      </c>
      <c r="BZ301">
        <v>0</v>
      </c>
      <c r="CA301">
        <v>0</v>
      </c>
      <c r="CB301">
        <v>0</v>
      </c>
      <c r="CC301">
        <v>0</v>
      </c>
      <c r="CD301">
        <v>0</v>
      </c>
      <c r="CE301">
        <v>0</v>
      </c>
      <c r="CF301">
        <v>0</v>
      </c>
      <c r="CG301">
        <v>0</v>
      </c>
      <c r="CH301">
        <v>0</v>
      </c>
      <c r="CI301">
        <v>0</v>
      </c>
      <c r="CJ301">
        <v>0</v>
      </c>
      <c r="CK301">
        <v>0</v>
      </c>
      <c r="CL301">
        <v>0</v>
      </c>
      <c r="CM301">
        <v>0</v>
      </c>
      <c r="CN301">
        <v>0</v>
      </c>
      <c r="CO301">
        <v>0</v>
      </c>
      <c r="CP301">
        <v>0</v>
      </c>
      <c r="CQ301">
        <v>0</v>
      </c>
      <c r="CR301">
        <v>0</v>
      </c>
      <c r="CS301">
        <v>0</v>
      </c>
      <c r="CT301">
        <v>0</v>
      </c>
      <c r="CU301">
        <v>0</v>
      </c>
      <c r="CV301">
        <v>0</v>
      </c>
      <c r="CW301">
        <v>0</v>
      </c>
      <c r="CX301">
        <v>0</v>
      </c>
      <c r="CY301">
        <v>0</v>
      </c>
      <c r="CZ301">
        <v>0</v>
      </c>
      <c r="DA301">
        <v>0</v>
      </c>
      <c r="DB301">
        <v>0</v>
      </c>
      <c r="DC301">
        <v>0</v>
      </c>
      <c r="DD301">
        <v>0</v>
      </c>
      <c r="DE301">
        <v>0</v>
      </c>
      <c r="DF301">
        <v>0</v>
      </c>
      <c r="DG301">
        <v>0</v>
      </c>
      <c r="DH301">
        <v>0</v>
      </c>
      <c r="DI301">
        <v>0</v>
      </c>
      <c r="DJ301">
        <v>0</v>
      </c>
      <c r="DK301">
        <v>0</v>
      </c>
      <c r="DL301">
        <v>0</v>
      </c>
      <c r="DM301">
        <v>0</v>
      </c>
      <c r="DN301">
        <v>0</v>
      </c>
      <c r="DO301">
        <v>0</v>
      </c>
      <c r="DP301">
        <v>0</v>
      </c>
      <c r="DQ301">
        <v>0</v>
      </c>
      <c r="DR301">
        <v>0</v>
      </c>
      <c r="DS301">
        <v>0</v>
      </c>
      <c r="DT301">
        <v>0</v>
      </c>
      <c r="DU301">
        <v>0</v>
      </c>
      <c r="DV301">
        <v>0</v>
      </c>
      <c r="DW301">
        <v>0</v>
      </c>
      <c r="DX301">
        <v>0</v>
      </c>
      <c r="DY301">
        <v>0</v>
      </c>
      <c r="DZ301">
        <v>0</v>
      </c>
      <c r="EA301">
        <v>0</v>
      </c>
      <c r="EB301">
        <v>0</v>
      </c>
      <c r="EC301">
        <v>0</v>
      </c>
      <c r="ED301">
        <v>0</v>
      </c>
      <c r="EE301">
        <v>0</v>
      </c>
      <c r="EF301">
        <v>0</v>
      </c>
      <c r="EG301">
        <v>0</v>
      </c>
      <c r="EH301">
        <v>0</v>
      </c>
      <c r="EI301">
        <v>0</v>
      </c>
      <c r="EJ301">
        <v>0</v>
      </c>
      <c r="EK301">
        <v>0</v>
      </c>
      <c r="EL301">
        <v>0</v>
      </c>
      <c r="EM301">
        <v>0</v>
      </c>
      <c r="EN301">
        <v>0</v>
      </c>
      <c r="EO301">
        <v>0</v>
      </c>
      <c r="EP301">
        <v>0</v>
      </c>
      <c r="EQ301">
        <v>0</v>
      </c>
      <c r="ER301">
        <v>0</v>
      </c>
      <c r="ES301">
        <v>0</v>
      </c>
      <c r="ET301">
        <v>0</v>
      </c>
      <c r="EU301">
        <v>0</v>
      </c>
      <c r="EV301">
        <v>0</v>
      </c>
      <c r="EW301">
        <v>0</v>
      </c>
      <c r="EX301">
        <v>0</v>
      </c>
      <c r="EY301">
        <v>0</v>
      </c>
      <c r="EZ301">
        <v>0</v>
      </c>
      <c r="FA301">
        <v>0</v>
      </c>
      <c r="FB301">
        <v>0</v>
      </c>
      <c r="FC301">
        <v>0</v>
      </c>
      <c r="FD301">
        <v>0</v>
      </c>
      <c r="FE301">
        <v>0</v>
      </c>
      <c r="FF301">
        <v>0</v>
      </c>
      <c r="FG301">
        <v>0</v>
      </c>
      <c r="FH301">
        <v>0</v>
      </c>
      <c r="FI301">
        <v>0</v>
      </c>
      <c r="FJ301">
        <v>0</v>
      </c>
      <c r="FK301">
        <v>0</v>
      </c>
      <c r="FL301">
        <v>0</v>
      </c>
      <c r="FM301">
        <v>0</v>
      </c>
      <c r="FN301">
        <v>0</v>
      </c>
      <c r="FO301">
        <v>0</v>
      </c>
      <c r="FP301">
        <v>0</v>
      </c>
      <c r="FQ301">
        <v>0</v>
      </c>
      <c r="FR301">
        <v>0</v>
      </c>
      <c r="FT301" s="44"/>
    </row>
    <row r="302" spans="1:176" x14ac:dyDescent="0.2">
      <c r="A302" t="s">
        <v>195</v>
      </c>
      <c r="B302" t="s">
        <v>203</v>
      </c>
      <c r="C302" s="70">
        <v>41820</v>
      </c>
      <c r="D302">
        <v>0</v>
      </c>
      <c r="E302" s="70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G302">
        <v>0</v>
      </c>
      <c r="AH302">
        <v>0</v>
      </c>
      <c r="AI302">
        <v>0</v>
      </c>
      <c r="AJ302">
        <v>0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  <c r="AS302">
        <v>0</v>
      </c>
      <c r="AT302">
        <v>0</v>
      </c>
      <c r="AU302">
        <v>0</v>
      </c>
      <c r="AV302">
        <v>0</v>
      </c>
      <c r="AW302">
        <v>0</v>
      </c>
      <c r="AX302">
        <v>0</v>
      </c>
      <c r="AY302">
        <v>0</v>
      </c>
      <c r="AZ302">
        <v>0</v>
      </c>
      <c r="BA302">
        <v>0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0</v>
      </c>
      <c r="BL302">
        <v>0</v>
      </c>
      <c r="BM302">
        <v>0</v>
      </c>
      <c r="BN302">
        <v>0</v>
      </c>
      <c r="BO302">
        <v>0</v>
      </c>
      <c r="BP302">
        <v>0</v>
      </c>
      <c r="BQ302">
        <v>0</v>
      </c>
      <c r="BR302">
        <v>0</v>
      </c>
      <c r="BS302">
        <v>0</v>
      </c>
      <c r="BT302">
        <v>0</v>
      </c>
      <c r="BU302">
        <v>0</v>
      </c>
      <c r="BV302">
        <v>0</v>
      </c>
      <c r="BW302">
        <v>0</v>
      </c>
      <c r="BX302">
        <v>0</v>
      </c>
      <c r="BY302">
        <v>0</v>
      </c>
      <c r="BZ302">
        <v>0</v>
      </c>
      <c r="CA302">
        <v>0</v>
      </c>
      <c r="CB302">
        <v>0</v>
      </c>
      <c r="CC302">
        <v>0</v>
      </c>
      <c r="CD302">
        <v>0</v>
      </c>
      <c r="CE302">
        <v>0</v>
      </c>
      <c r="CF302">
        <v>0</v>
      </c>
      <c r="CG302">
        <v>0</v>
      </c>
      <c r="CH302">
        <v>0</v>
      </c>
      <c r="CI302">
        <v>0</v>
      </c>
      <c r="CJ302">
        <v>0</v>
      </c>
      <c r="CK302">
        <v>0</v>
      </c>
      <c r="CL302">
        <v>0</v>
      </c>
      <c r="CM302">
        <v>0</v>
      </c>
      <c r="CN302">
        <v>0</v>
      </c>
      <c r="CO302">
        <v>0</v>
      </c>
      <c r="CP302">
        <v>0</v>
      </c>
      <c r="CQ302">
        <v>0</v>
      </c>
      <c r="CR302">
        <v>0</v>
      </c>
      <c r="CS302">
        <v>0</v>
      </c>
      <c r="CT302">
        <v>0</v>
      </c>
      <c r="CU302">
        <v>0</v>
      </c>
      <c r="CV302">
        <v>0</v>
      </c>
      <c r="CW302">
        <v>0</v>
      </c>
      <c r="CX302">
        <v>0</v>
      </c>
      <c r="CY302">
        <v>0</v>
      </c>
      <c r="CZ302">
        <v>0</v>
      </c>
      <c r="DA302">
        <v>0</v>
      </c>
      <c r="DB302">
        <v>0</v>
      </c>
      <c r="DC302">
        <v>0</v>
      </c>
      <c r="DD302">
        <v>0</v>
      </c>
      <c r="DE302">
        <v>0</v>
      </c>
      <c r="DF302">
        <v>0</v>
      </c>
      <c r="DG302">
        <v>0</v>
      </c>
      <c r="DH302">
        <v>0</v>
      </c>
      <c r="DI302">
        <v>0</v>
      </c>
      <c r="DJ302">
        <v>0</v>
      </c>
      <c r="DK302">
        <v>0</v>
      </c>
      <c r="DL302">
        <v>0</v>
      </c>
      <c r="DM302">
        <v>0</v>
      </c>
      <c r="DN302">
        <v>0</v>
      </c>
      <c r="DO302">
        <v>0</v>
      </c>
      <c r="DP302">
        <v>0</v>
      </c>
      <c r="DQ302">
        <v>0</v>
      </c>
      <c r="DR302">
        <v>0</v>
      </c>
      <c r="DS302">
        <v>0</v>
      </c>
      <c r="DT302">
        <v>0</v>
      </c>
      <c r="DU302">
        <v>0</v>
      </c>
      <c r="DV302">
        <v>0</v>
      </c>
      <c r="DW302">
        <v>0</v>
      </c>
      <c r="DX302">
        <v>0</v>
      </c>
      <c r="DY302">
        <v>0</v>
      </c>
      <c r="DZ302">
        <v>0</v>
      </c>
      <c r="EA302">
        <v>0</v>
      </c>
      <c r="EB302">
        <v>0</v>
      </c>
      <c r="EC302">
        <v>0</v>
      </c>
      <c r="ED302">
        <v>0</v>
      </c>
      <c r="EE302">
        <v>0</v>
      </c>
      <c r="EF302">
        <v>0</v>
      </c>
      <c r="EG302">
        <v>0</v>
      </c>
      <c r="EH302">
        <v>0</v>
      </c>
      <c r="EI302">
        <v>0</v>
      </c>
      <c r="EJ302">
        <v>0</v>
      </c>
      <c r="EK302">
        <v>0</v>
      </c>
      <c r="EL302">
        <v>0</v>
      </c>
      <c r="EM302">
        <v>0</v>
      </c>
      <c r="EN302">
        <v>0</v>
      </c>
      <c r="EO302">
        <v>0</v>
      </c>
      <c r="EP302">
        <v>0</v>
      </c>
      <c r="EQ302">
        <v>0</v>
      </c>
      <c r="ER302">
        <v>0</v>
      </c>
      <c r="ES302">
        <v>0</v>
      </c>
      <c r="ET302">
        <v>0</v>
      </c>
      <c r="EU302">
        <v>0</v>
      </c>
      <c r="EV302">
        <v>0</v>
      </c>
      <c r="EW302">
        <v>0</v>
      </c>
      <c r="EX302">
        <v>0</v>
      </c>
      <c r="EY302">
        <v>0</v>
      </c>
      <c r="EZ302">
        <v>0</v>
      </c>
      <c r="FA302">
        <v>0</v>
      </c>
      <c r="FB302">
        <v>0</v>
      </c>
      <c r="FC302">
        <v>0</v>
      </c>
      <c r="FD302">
        <v>0</v>
      </c>
      <c r="FE302">
        <v>0</v>
      </c>
      <c r="FF302">
        <v>0</v>
      </c>
      <c r="FG302">
        <v>0</v>
      </c>
      <c r="FH302">
        <v>0</v>
      </c>
      <c r="FI302">
        <v>0</v>
      </c>
      <c r="FJ302">
        <v>0</v>
      </c>
      <c r="FK302">
        <v>0</v>
      </c>
      <c r="FL302">
        <v>0</v>
      </c>
      <c r="FM302">
        <v>0</v>
      </c>
      <c r="FN302">
        <v>0</v>
      </c>
      <c r="FO302">
        <v>0</v>
      </c>
      <c r="FP302">
        <v>0</v>
      </c>
      <c r="FQ302">
        <v>0</v>
      </c>
      <c r="FR302">
        <v>0</v>
      </c>
      <c r="FT302" s="44"/>
    </row>
    <row r="303" spans="1:176" x14ac:dyDescent="0.2">
      <c r="A303" t="s">
        <v>195</v>
      </c>
      <c r="B303" t="s">
        <v>203</v>
      </c>
      <c r="C303" s="70">
        <v>41827</v>
      </c>
      <c r="D303">
        <v>0</v>
      </c>
      <c r="E303" s="70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0</v>
      </c>
      <c r="O303">
        <v>0</v>
      </c>
      <c r="P303">
        <v>0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0</v>
      </c>
      <c r="AJ303">
        <v>0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0</v>
      </c>
      <c r="AV303">
        <v>0</v>
      </c>
      <c r="AW303">
        <v>0</v>
      </c>
      <c r="AX303">
        <v>0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0</v>
      </c>
      <c r="BQ303">
        <v>0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0</v>
      </c>
      <c r="BX303">
        <v>0</v>
      </c>
      <c r="BY303">
        <v>0</v>
      </c>
      <c r="BZ303">
        <v>0</v>
      </c>
      <c r="CA303">
        <v>0</v>
      </c>
      <c r="CB303">
        <v>0</v>
      </c>
      <c r="CC303">
        <v>0</v>
      </c>
      <c r="CD303">
        <v>0</v>
      </c>
      <c r="CE303">
        <v>0</v>
      </c>
      <c r="CF303">
        <v>0</v>
      </c>
      <c r="CG303">
        <v>0</v>
      </c>
      <c r="CH303">
        <v>0</v>
      </c>
      <c r="CI303">
        <v>0</v>
      </c>
      <c r="CJ303">
        <v>0</v>
      </c>
      <c r="CK303">
        <v>0</v>
      </c>
      <c r="CL303">
        <v>0</v>
      </c>
      <c r="CM303">
        <v>0</v>
      </c>
      <c r="CN303">
        <v>0</v>
      </c>
      <c r="CO303">
        <v>0</v>
      </c>
      <c r="CP303">
        <v>0</v>
      </c>
      <c r="CQ303">
        <v>0</v>
      </c>
      <c r="CR303">
        <v>0</v>
      </c>
      <c r="CS303">
        <v>0</v>
      </c>
      <c r="CT303">
        <v>0</v>
      </c>
      <c r="CU303">
        <v>0</v>
      </c>
      <c r="CV303">
        <v>0</v>
      </c>
      <c r="CW303">
        <v>0</v>
      </c>
      <c r="CX303">
        <v>0</v>
      </c>
      <c r="CY303">
        <v>0</v>
      </c>
      <c r="CZ303">
        <v>0</v>
      </c>
      <c r="DA303">
        <v>0</v>
      </c>
      <c r="DB303">
        <v>0</v>
      </c>
      <c r="DC303">
        <v>0</v>
      </c>
      <c r="DD303">
        <v>0</v>
      </c>
      <c r="DE303">
        <v>0</v>
      </c>
      <c r="DF303">
        <v>0</v>
      </c>
      <c r="DG303">
        <v>0</v>
      </c>
      <c r="DH303">
        <v>0</v>
      </c>
      <c r="DI303">
        <v>0</v>
      </c>
      <c r="DJ303">
        <v>0</v>
      </c>
      <c r="DK303">
        <v>0</v>
      </c>
      <c r="DL303">
        <v>0</v>
      </c>
      <c r="DM303">
        <v>0</v>
      </c>
      <c r="DN303">
        <v>0</v>
      </c>
      <c r="DO303">
        <v>0</v>
      </c>
      <c r="DP303">
        <v>0</v>
      </c>
      <c r="DQ303">
        <v>0</v>
      </c>
      <c r="DR303">
        <v>0</v>
      </c>
      <c r="DS303">
        <v>0</v>
      </c>
      <c r="DT303">
        <v>0</v>
      </c>
      <c r="DU303">
        <v>0</v>
      </c>
      <c r="DV303">
        <v>0</v>
      </c>
      <c r="DW303">
        <v>0</v>
      </c>
      <c r="DX303">
        <v>0</v>
      </c>
      <c r="DY303">
        <v>0</v>
      </c>
      <c r="DZ303">
        <v>0</v>
      </c>
      <c r="EA303">
        <v>0</v>
      </c>
      <c r="EB303">
        <v>0</v>
      </c>
      <c r="EC303">
        <v>0</v>
      </c>
      <c r="ED303">
        <v>0</v>
      </c>
      <c r="EE303">
        <v>0</v>
      </c>
      <c r="EF303">
        <v>0</v>
      </c>
      <c r="EG303">
        <v>0</v>
      </c>
      <c r="EH303">
        <v>0</v>
      </c>
      <c r="EI303">
        <v>0</v>
      </c>
      <c r="EJ303">
        <v>0</v>
      </c>
      <c r="EK303">
        <v>0</v>
      </c>
      <c r="EL303">
        <v>0</v>
      </c>
      <c r="EM303">
        <v>0</v>
      </c>
      <c r="EN303">
        <v>0</v>
      </c>
      <c r="EO303">
        <v>0</v>
      </c>
      <c r="EP303">
        <v>0</v>
      </c>
      <c r="EQ303">
        <v>0</v>
      </c>
      <c r="ER303">
        <v>0</v>
      </c>
      <c r="ES303">
        <v>0</v>
      </c>
      <c r="ET303">
        <v>0</v>
      </c>
      <c r="EU303">
        <v>0</v>
      </c>
      <c r="EV303">
        <v>0</v>
      </c>
      <c r="EW303">
        <v>0</v>
      </c>
      <c r="EX303">
        <v>0</v>
      </c>
      <c r="EY303">
        <v>0</v>
      </c>
      <c r="EZ303">
        <v>0</v>
      </c>
      <c r="FA303">
        <v>0</v>
      </c>
      <c r="FB303">
        <v>0</v>
      </c>
      <c r="FC303">
        <v>0</v>
      </c>
      <c r="FD303">
        <v>0</v>
      </c>
      <c r="FE303">
        <v>0</v>
      </c>
      <c r="FF303">
        <v>0</v>
      </c>
      <c r="FG303">
        <v>0</v>
      </c>
      <c r="FH303">
        <v>0</v>
      </c>
      <c r="FI303">
        <v>0</v>
      </c>
      <c r="FJ303">
        <v>0</v>
      </c>
      <c r="FK303">
        <v>0</v>
      </c>
      <c r="FL303">
        <v>0</v>
      </c>
      <c r="FM303">
        <v>0</v>
      </c>
      <c r="FN303">
        <v>0</v>
      </c>
      <c r="FO303">
        <v>0</v>
      </c>
      <c r="FP303">
        <v>0</v>
      </c>
      <c r="FQ303">
        <v>0</v>
      </c>
      <c r="FR303">
        <v>0</v>
      </c>
      <c r="FT303" s="44"/>
    </row>
    <row r="304" spans="1:176" x14ac:dyDescent="0.2">
      <c r="A304" t="s">
        <v>195</v>
      </c>
      <c r="B304" t="s">
        <v>203</v>
      </c>
      <c r="C304" s="70">
        <v>41834</v>
      </c>
      <c r="D304">
        <v>0</v>
      </c>
      <c r="E304" s="70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0</v>
      </c>
      <c r="AJ304">
        <v>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0</v>
      </c>
      <c r="AV304">
        <v>0</v>
      </c>
      <c r="AW304">
        <v>0</v>
      </c>
      <c r="AX304">
        <v>0</v>
      </c>
      <c r="AY304">
        <v>0</v>
      </c>
      <c r="AZ304">
        <v>0</v>
      </c>
      <c r="BA304">
        <v>0</v>
      </c>
      <c r="BB304">
        <v>0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0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0</v>
      </c>
      <c r="BQ304">
        <v>0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0</v>
      </c>
      <c r="BX304">
        <v>0</v>
      </c>
      <c r="BY304">
        <v>0</v>
      </c>
      <c r="BZ304">
        <v>0</v>
      </c>
      <c r="CA304">
        <v>0</v>
      </c>
      <c r="CB304">
        <v>0</v>
      </c>
      <c r="CC304">
        <v>0</v>
      </c>
      <c r="CD304">
        <v>0</v>
      </c>
      <c r="CE304">
        <v>0</v>
      </c>
      <c r="CF304">
        <v>0</v>
      </c>
      <c r="CG304">
        <v>0</v>
      </c>
      <c r="CH304">
        <v>0</v>
      </c>
      <c r="CI304">
        <v>0</v>
      </c>
      <c r="CJ304">
        <v>0</v>
      </c>
      <c r="CK304">
        <v>0</v>
      </c>
      <c r="CL304">
        <v>0</v>
      </c>
      <c r="CM304">
        <v>0</v>
      </c>
      <c r="CN304">
        <v>0</v>
      </c>
      <c r="CO304">
        <v>0</v>
      </c>
      <c r="CP304">
        <v>0</v>
      </c>
      <c r="CQ304">
        <v>0</v>
      </c>
      <c r="CR304">
        <v>0</v>
      </c>
      <c r="CS304">
        <v>0</v>
      </c>
      <c r="CT304">
        <v>0</v>
      </c>
      <c r="CU304">
        <v>0</v>
      </c>
      <c r="CV304">
        <v>0</v>
      </c>
      <c r="CW304">
        <v>0</v>
      </c>
      <c r="CX304">
        <v>0</v>
      </c>
      <c r="CY304">
        <v>0</v>
      </c>
      <c r="CZ304">
        <v>0</v>
      </c>
      <c r="DA304">
        <v>0</v>
      </c>
      <c r="DB304">
        <v>0</v>
      </c>
      <c r="DC304">
        <v>0</v>
      </c>
      <c r="DD304">
        <v>0</v>
      </c>
      <c r="DE304">
        <v>0</v>
      </c>
      <c r="DF304">
        <v>0</v>
      </c>
      <c r="DG304">
        <v>0</v>
      </c>
      <c r="DH304">
        <v>0</v>
      </c>
      <c r="DI304">
        <v>0</v>
      </c>
      <c r="DJ304">
        <v>0</v>
      </c>
      <c r="DK304">
        <v>0</v>
      </c>
      <c r="DL304">
        <v>0</v>
      </c>
      <c r="DM304">
        <v>0</v>
      </c>
      <c r="DN304">
        <v>0</v>
      </c>
      <c r="DO304">
        <v>0</v>
      </c>
      <c r="DP304">
        <v>0</v>
      </c>
      <c r="DQ304">
        <v>0</v>
      </c>
      <c r="DR304">
        <v>0</v>
      </c>
      <c r="DS304">
        <v>0</v>
      </c>
      <c r="DT304">
        <v>0</v>
      </c>
      <c r="DU304">
        <v>0</v>
      </c>
      <c r="DV304">
        <v>0</v>
      </c>
      <c r="DW304">
        <v>0</v>
      </c>
      <c r="DX304">
        <v>0</v>
      </c>
      <c r="DY304">
        <v>0</v>
      </c>
      <c r="DZ304">
        <v>0</v>
      </c>
      <c r="EA304">
        <v>0</v>
      </c>
      <c r="EB304">
        <v>0</v>
      </c>
      <c r="EC304">
        <v>0</v>
      </c>
      <c r="ED304">
        <v>0</v>
      </c>
      <c r="EE304">
        <v>0</v>
      </c>
      <c r="EF304">
        <v>0</v>
      </c>
      <c r="EG304">
        <v>0</v>
      </c>
      <c r="EH304">
        <v>0</v>
      </c>
      <c r="EI304">
        <v>0</v>
      </c>
      <c r="EJ304">
        <v>0</v>
      </c>
      <c r="EK304">
        <v>0</v>
      </c>
      <c r="EL304">
        <v>0</v>
      </c>
      <c r="EM304">
        <v>0</v>
      </c>
      <c r="EN304">
        <v>0</v>
      </c>
      <c r="EO304">
        <v>0</v>
      </c>
      <c r="EP304">
        <v>0</v>
      </c>
      <c r="EQ304">
        <v>0</v>
      </c>
      <c r="ER304">
        <v>0</v>
      </c>
      <c r="ES304">
        <v>0</v>
      </c>
      <c r="ET304">
        <v>0</v>
      </c>
      <c r="EU304">
        <v>0</v>
      </c>
      <c r="EV304">
        <v>0</v>
      </c>
      <c r="EW304">
        <v>0</v>
      </c>
      <c r="EX304">
        <v>0</v>
      </c>
      <c r="EY304">
        <v>0</v>
      </c>
      <c r="EZ304">
        <v>0</v>
      </c>
      <c r="FA304">
        <v>0</v>
      </c>
      <c r="FB304">
        <v>0</v>
      </c>
      <c r="FC304">
        <v>0</v>
      </c>
      <c r="FD304">
        <v>0</v>
      </c>
      <c r="FE304">
        <v>0</v>
      </c>
      <c r="FF304">
        <v>0</v>
      </c>
      <c r="FG304">
        <v>0</v>
      </c>
      <c r="FH304">
        <v>0</v>
      </c>
      <c r="FI304">
        <v>0</v>
      </c>
      <c r="FJ304">
        <v>0</v>
      </c>
      <c r="FK304">
        <v>0</v>
      </c>
      <c r="FL304">
        <v>0</v>
      </c>
      <c r="FM304">
        <v>0</v>
      </c>
      <c r="FN304">
        <v>0</v>
      </c>
      <c r="FO304">
        <v>0</v>
      </c>
      <c r="FP304">
        <v>0</v>
      </c>
      <c r="FQ304">
        <v>0</v>
      </c>
      <c r="FR304">
        <v>0</v>
      </c>
      <c r="FT304" s="44"/>
    </row>
    <row r="305" spans="1:176" x14ac:dyDescent="0.2">
      <c r="A305" t="s">
        <v>195</v>
      </c>
      <c r="B305" t="s">
        <v>203</v>
      </c>
      <c r="C305" s="70">
        <v>41848</v>
      </c>
      <c r="D305">
        <v>0</v>
      </c>
      <c r="E305" s="70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0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  <c r="AJ305">
        <v>0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0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0</v>
      </c>
      <c r="BX305">
        <v>0</v>
      </c>
      <c r="BY305">
        <v>0</v>
      </c>
      <c r="BZ305">
        <v>0</v>
      </c>
      <c r="CA305">
        <v>0</v>
      </c>
      <c r="CB305">
        <v>0</v>
      </c>
      <c r="CC305">
        <v>0</v>
      </c>
      <c r="CD305">
        <v>0</v>
      </c>
      <c r="CE305">
        <v>0</v>
      </c>
      <c r="CF305">
        <v>0</v>
      </c>
      <c r="CG305">
        <v>0</v>
      </c>
      <c r="CH305">
        <v>0</v>
      </c>
      <c r="CI305">
        <v>0</v>
      </c>
      <c r="CJ305">
        <v>0</v>
      </c>
      <c r="CK305">
        <v>0</v>
      </c>
      <c r="CL305">
        <v>0</v>
      </c>
      <c r="CM305">
        <v>0</v>
      </c>
      <c r="CN305">
        <v>0</v>
      </c>
      <c r="CO305">
        <v>0</v>
      </c>
      <c r="CP305">
        <v>0</v>
      </c>
      <c r="CQ305">
        <v>0</v>
      </c>
      <c r="CR305">
        <v>0</v>
      </c>
      <c r="CS305">
        <v>0</v>
      </c>
      <c r="CT305">
        <v>0</v>
      </c>
      <c r="CU305">
        <v>0</v>
      </c>
      <c r="CV305">
        <v>0</v>
      </c>
      <c r="CW305">
        <v>0</v>
      </c>
      <c r="CX305">
        <v>0</v>
      </c>
      <c r="CY305">
        <v>0</v>
      </c>
      <c r="CZ305">
        <v>0</v>
      </c>
      <c r="DA305">
        <v>0</v>
      </c>
      <c r="DB305">
        <v>0</v>
      </c>
      <c r="DC305">
        <v>0</v>
      </c>
      <c r="DD305">
        <v>0</v>
      </c>
      <c r="DE305">
        <v>0</v>
      </c>
      <c r="DF305">
        <v>0</v>
      </c>
      <c r="DG305">
        <v>0</v>
      </c>
      <c r="DH305">
        <v>0</v>
      </c>
      <c r="DI305">
        <v>0</v>
      </c>
      <c r="DJ305">
        <v>0</v>
      </c>
      <c r="DK305">
        <v>0</v>
      </c>
      <c r="DL305">
        <v>0</v>
      </c>
      <c r="DM305">
        <v>0</v>
      </c>
      <c r="DN305">
        <v>0</v>
      </c>
      <c r="DO305">
        <v>0</v>
      </c>
      <c r="DP305">
        <v>0</v>
      </c>
      <c r="DQ305">
        <v>0</v>
      </c>
      <c r="DR305">
        <v>0</v>
      </c>
      <c r="DS305">
        <v>0</v>
      </c>
      <c r="DT305">
        <v>0</v>
      </c>
      <c r="DU305">
        <v>0</v>
      </c>
      <c r="DV305">
        <v>0</v>
      </c>
      <c r="DW305">
        <v>0</v>
      </c>
      <c r="DX305">
        <v>0</v>
      </c>
      <c r="DY305">
        <v>0</v>
      </c>
      <c r="DZ305">
        <v>0</v>
      </c>
      <c r="EA305">
        <v>0</v>
      </c>
      <c r="EB305">
        <v>0</v>
      </c>
      <c r="EC305">
        <v>0</v>
      </c>
      <c r="ED305">
        <v>0</v>
      </c>
      <c r="EE305">
        <v>0</v>
      </c>
      <c r="EF305">
        <v>0</v>
      </c>
      <c r="EG305">
        <v>0</v>
      </c>
      <c r="EH305">
        <v>0</v>
      </c>
      <c r="EI305">
        <v>0</v>
      </c>
      <c r="EJ305">
        <v>0</v>
      </c>
      <c r="EK305">
        <v>0</v>
      </c>
      <c r="EL305">
        <v>0</v>
      </c>
      <c r="EM305">
        <v>0</v>
      </c>
      <c r="EN305">
        <v>0</v>
      </c>
      <c r="EO305">
        <v>0</v>
      </c>
      <c r="EP305">
        <v>0</v>
      </c>
      <c r="EQ305">
        <v>0</v>
      </c>
      <c r="ER305">
        <v>0</v>
      </c>
      <c r="ES305">
        <v>0</v>
      </c>
      <c r="ET305">
        <v>0</v>
      </c>
      <c r="EU305">
        <v>0</v>
      </c>
      <c r="EV305">
        <v>0</v>
      </c>
      <c r="EW305">
        <v>0</v>
      </c>
      <c r="EX305">
        <v>0</v>
      </c>
      <c r="EY305">
        <v>0</v>
      </c>
      <c r="EZ305">
        <v>0</v>
      </c>
      <c r="FA305">
        <v>0</v>
      </c>
      <c r="FB305">
        <v>0</v>
      </c>
      <c r="FC305">
        <v>0</v>
      </c>
      <c r="FD305">
        <v>0</v>
      </c>
      <c r="FE305">
        <v>0</v>
      </c>
      <c r="FF305">
        <v>0</v>
      </c>
      <c r="FG305">
        <v>0</v>
      </c>
      <c r="FH305">
        <v>0</v>
      </c>
      <c r="FI305">
        <v>0</v>
      </c>
      <c r="FJ305">
        <v>0</v>
      </c>
      <c r="FK305">
        <v>0</v>
      </c>
      <c r="FL305">
        <v>0</v>
      </c>
      <c r="FM305">
        <v>0</v>
      </c>
      <c r="FN305">
        <v>0</v>
      </c>
      <c r="FO305">
        <v>0</v>
      </c>
      <c r="FP305">
        <v>0</v>
      </c>
      <c r="FQ305">
        <v>0</v>
      </c>
      <c r="FR305">
        <v>0</v>
      </c>
      <c r="FT305" s="44"/>
    </row>
    <row r="306" spans="1:176" x14ac:dyDescent="0.2">
      <c r="A306" t="s">
        <v>195</v>
      </c>
      <c r="B306" t="s">
        <v>203</v>
      </c>
      <c r="C306" s="70">
        <v>41849</v>
      </c>
      <c r="D306">
        <v>0</v>
      </c>
      <c r="E306" s="70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0</v>
      </c>
      <c r="O306">
        <v>0</v>
      </c>
      <c r="P306">
        <v>0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  <c r="AS306">
        <v>0</v>
      </c>
      <c r="AT306">
        <v>0</v>
      </c>
      <c r="AU306">
        <v>0</v>
      </c>
      <c r="AV306">
        <v>0</v>
      </c>
      <c r="AW306">
        <v>0</v>
      </c>
      <c r="AX306">
        <v>0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0</v>
      </c>
      <c r="BN306">
        <v>0</v>
      </c>
      <c r="BO306">
        <v>0</v>
      </c>
      <c r="BP306">
        <v>0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BX306">
        <v>0</v>
      </c>
      <c r="BY306">
        <v>0</v>
      </c>
      <c r="BZ306">
        <v>0</v>
      </c>
      <c r="CA306">
        <v>0</v>
      </c>
      <c r="CB306">
        <v>0</v>
      </c>
      <c r="CC306">
        <v>0</v>
      </c>
      <c r="CD306">
        <v>0</v>
      </c>
      <c r="CE306">
        <v>0</v>
      </c>
      <c r="CF306">
        <v>0</v>
      </c>
      <c r="CG306">
        <v>0</v>
      </c>
      <c r="CH306">
        <v>0</v>
      </c>
      <c r="CI306">
        <v>0</v>
      </c>
      <c r="CJ306">
        <v>0</v>
      </c>
      <c r="CK306">
        <v>0</v>
      </c>
      <c r="CL306">
        <v>0</v>
      </c>
      <c r="CM306">
        <v>0</v>
      </c>
      <c r="CN306">
        <v>0</v>
      </c>
      <c r="CO306">
        <v>0</v>
      </c>
      <c r="CP306">
        <v>0</v>
      </c>
      <c r="CQ306">
        <v>0</v>
      </c>
      <c r="CR306">
        <v>0</v>
      </c>
      <c r="CS306">
        <v>0</v>
      </c>
      <c r="CT306">
        <v>0</v>
      </c>
      <c r="CU306">
        <v>0</v>
      </c>
      <c r="CV306">
        <v>0</v>
      </c>
      <c r="CW306">
        <v>0</v>
      </c>
      <c r="CX306">
        <v>0</v>
      </c>
      <c r="CY306">
        <v>0</v>
      </c>
      <c r="CZ306">
        <v>0</v>
      </c>
      <c r="DA306">
        <v>0</v>
      </c>
      <c r="DB306">
        <v>0</v>
      </c>
      <c r="DC306">
        <v>0</v>
      </c>
      <c r="DD306">
        <v>0</v>
      </c>
      <c r="DE306">
        <v>0</v>
      </c>
      <c r="DF306">
        <v>0</v>
      </c>
      <c r="DG306">
        <v>0</v>
      </c>
      <c r="DH306">
        <v>0</v>
      </c>
      <c r="DI306">
        <v>0</v>
      </c>
      <c r="DJ306">
        <v>0</v>
      </c>
      <c r="DK306">
        <v>0</v>
      </c>
      <c r="DL306">
        <v>0</v>
      </c>
      <c r="DM306">
        <v>0</v>
      </c>
      <c r="DN306">
        <v>0</v>
      </c>
      <c r="DO306">
        <v>0</v>
      </c>
      <c r="DP306">
        <v>0</v>
      </c>
      <c r="DQ306">
        <v>0</v>
      </c>
      <c r="DR306">
        <v>0</v>
      </c>
      <c r="DS306">
        <v>0</v>
      </c>
      <c r="DT306">
        <v>0</v>
      </c>
      <c r="DU306">
        <v>0</v>
      </c>
      <c r="DV306">
        <v>0</v>
      </c>
      <c r="DW306">
        <v>0</v>
      </c>
      <c r="DX306">
        <v>0</v>
      </c>
      <c r="DY306">
        <v>0</v>
      </c>
      <c r="DZ306">
        <v>0</v>
      </c>
      <c r="EA306">
        <v>0</v>
      </c>
      <c r="EB306">
        <v>0</v>
      </c>
      <c r="EC306">
        <v>0</v>
      </c>
      <c r="ED306">
        <v>0</v>
      </c>
      <c r="EE306">
        <v>0</v>
      </c>
      <c r="EF306">
        <v>0</v>
      </c>
      <c r="EG306">
        <v>0</v>
      </c>
      <c r="EH306">
        <v>0</v>
      </c>
      <c r="EI306">
        <v>0</v>
      </c>
      <c r="EJ306">
        <v>0</v>
      </c>
      <c r="EK306">
        <v>0</v>
      </c>
      <c r="EL306">
        <v>0</v>
      </c>
      <c r="EM306">
        <v>0</v>
      </c>
      <c r="EN306">
        <v>0</v>
      </c>
      <c r="EO306">
        <v>0</v>
      </c>
      <c r="EP306">
        <v>0</v>
      </c>
      <c r="EQ306">
        <v>0</v>
      </c>
      <c r="ER306">
        <v>0</v>
      </c>
      <c r="ES306">
        <v>0</v>
      </c>
      <c r="ET306">
        <v>0</v>
      </c>
      <c r="EU306">
        <v>0</v>
      </c>
      <c r="EV306">
        <v>0</v>
      </c>
      <c r="EW306">
        <v>0</v>
      </c>
      <c r="EX306">
        <v>0</v>
      </c>
      <c r="EY306">
        <v>0</v>
      </c>
      <c r="EZ306">
        <v>0</v>
      </c>
      <c r="FA306">
        <v>0</v>
      </c>
      <c r="FB306">
        <v>0</v>
      </c>
      <c r="FC306">
        <v>0</v>
      </c>
      <c r="FD306">
        <v>0</v>
      </c>
      <c r="FE306">
        <v>0</v>
      </c>
      <c r="FF306">
        <v>0</v>
      </c>
      <c r="FG306">
        <v>0</v>
      </c>
      <c r="FH306">
        <v>0</v>
      </c>
      <c r="FI306">
        <v>0</v>
      </c>
      <c r="FJ306">
        <v>0</v>
      </c>
      <c r="FK306">
        <v>0</v>
      </c>
      <c r="FL306">
        <v>0</v>
      </c>
      <c r="FM306">
        <v>0</v>
      </c>
      <c r="FN306">
        <v>0</v>
      </c>
      <c r="FO306">
        <v>0</v>
      </c>
      <c r="FP306">
        <v>0</v>
      </c>
      <c r="FQ306">
        <v>0</v>
      </c>
      <c r="FR306">
        <v>0</v>
      </c>
      <c r="FT306" s="44"/>
    </row>
    <row r="307" spans="1:176" x14ac:dyDescent="0.2">
      <c r="A307" t="s">
        <v>195</v>
      </c>
      <c r="B307" t="s">
        <v>203</v>
      </c>
      <c r="C307" s="70">
        <v>41850</v>
      </c>
      <c r="D307">
        <v>0</v>
      </c>
      <c r="E307" s="70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0</v>
      </c>
      <c r="O307">
        <v>0</v>
      </c>
      <c r="P307">
        <v>0</v>
      </c>
      <c r="Q307">
        <v>0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  <c r="AJ30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BX307">
        <v>0</v>
      </c>
      <c r="BY307">
        <v>0</v>
      </c>
      <c r="BZ307">
        <v>0</v>
      </c>
      <c r="CA307">
        <v>0</v>
      </c>
      <c r="CB307">
        <v>0</v>
      </c>
      <c r="CC307">
        <v>0</v>
      </c>
      <c r="CD307">
        <v>0</v>
      </c>
      <c r="CE307">
        <v>0</v>
      </c>
      <c r="CF307">
        <v>0</v>
      </c>
      <c r="CG307">
        <v>0</v>
      </c>
      <c r="CH307">
        <v>0</v>
      </c>
      <c r="CI307">
        <v>0</v>
      </c>
      <c r="CJ307">
        <v>0</v>
      </c>
      <c r="CK307">
        <v>0</v>
      </c>
      <c r="CL307">
        <v>0</v>
      </c>
      <c r="CM307">
        <v>0</v>
      </c>
      <c r="CN307">
        <v>0</v>
      </c>
      <c r="CO307">
        <v>0</v>
      </c>
      <c r="CP307">
        <v>0</v>
      </c>
      <c r="CQ307">
        <v>0</v>
      </c>
      <c r="CR307">
        <v>0</v>
      </c>
      <c r="CS307">
        <v>0</v>
      </c>
      <c r="CT307">
        <v>0</v>
      </c>
      <c r="CU307">
        <v>0</v>
      </c>
      <c r="CV307">
        <v>0</v>
      </c>
      <c r="CW307">
        <v>0</v>
      </c>
      <c r="CX307">
        <v>0</v>
      </c>
      <c r="CY307">
        <v>0</v>
      </c>
      <c r="CZ307">
        <v>0</v>
      </c>
      <c r="DA307">
        <v>0</v>
      </c>
      <c r="DB307">
        <v>0</v>
      </c>
      <c r="DC307">
        <v>0</v>
      </c>
      <c r="DD307">
        <v>0</v>
      </c>
      <c r="DE307">
        <v>0</v>
      </c>
      <c r="DF307">
        <v>0</v>
      </c>
      <c r="DG307">
        <v>0</v>
      </c>
      <c r="DH307">
        <v>0</v>
      </c>
      <c r="DI307">
        <v>0</v>
      </c>
      <c r="DJ307">
        <v>0</v>
      </c>
      <c r="DK307">
        <v>0</v>
      </c>
      <c r="DL307">
        <v>0</v>
      </c>
      <c r="DM307">
        <v>0</v>
      </c>
      <c r="DN307">
        <v>0</v>
      </c>
      <c r="DO307">
        <v>0</v>
      </c>
      <c r="DP307">
        <v>0</v>
      </c>
      <c r="DQ307">
        <v>0</v>
      </c>
      <c r="DR307">
        <v>0</v>
      </c>
      <c r="DS307">
        <v>0</v>
      </c>
      <c r="DT307">
        <v>0</v>
      </c>
      <c r="DU307">
        <v>0</v>
      </c>
      <c r="DV307">
        <v>0</v>
      </c>
      <c r="DW307">
        <v>0</v>
      </c>
      <c r="DX307">
        <v>0</v>
      </c>
      <c r="DY307">
        <v>0</v>
      </c>
      <c r="DZ307">
        <v>0</v>
      </c>
      <c r="EA307">
        <v>0</v>
      </c>
      <c r="EB307">
        <v>0</v>
      </c>
      <c r="EC307">
        <v>0</v>
      </c>
      <c r="ED307">
        <v>0</v>
      </c>
      <c r="EE307">
        <v>0</v>
      </c>
      <c r="EF307">
        <v>0</v>
      </c>
      <c r="EG307">
        <v>0</v>
      </c>
      <c r="EH307">
        <v>0</v>
      </c>
      <c r="EI307">
        <v>0</v>
      </c>
      <c r="EJ307">
        <v>0</v>
      </c>
      <c r="EK307">
        <v>0</v>
      </c>
      <c r="EL307">
        <v>0</v>
      </c>
      <c r="EM307">
        <v>0</v>
      </c>
      <c r="EN307">
        <v>0</v>
      </c>
      <c r="EO307">
        <v>0</v>
      </c>
      <c r="EP307">
        <v>0</v>
      </c>
      <c r="EQ307">
        <v>0</v>
      </c>
      <c r="ER307">
        <v>0</v>
      </c>
      <c r="ES307">
        <v>0</v>
      </c>
      <c r="ET307">
        <v>0</v>
      </c>
      <c r="EU307">
        <v>0</v>
      </c>
      <c r="EV307">
        <v>0</v>
      </c>
      <c r="EW307">
        <v>0</v>
      </c>
      <c r="EX307">
        <v>0</v>
      </c>
      <c r="EY307">
        <v>0</v>
      </c>
      <c r="EZ307">
        <v>0</v>
      </c>
      <c r="FA307">
        <v>0</v>
      </c>
      <c r="FB307">
        <v>0</v>
      </c>
      <c r="FC307">
        <v>0</v>
      </c>
      <c r="FD307">
        <v>0</v>
      </c>
      <c r="FE307">
        <v>0</v>
      </c>
      <c r="FF307">
        <v>0</v>
      </c>
      <c r="FG307">
        <v>0</v>
      </c>
      <c r="FH307">
        <v>0</v>
      </c>
      <c r="FI307">
        <v>0</v>
      </c>
      <c r="FJ307">
        <v>0</v>
      </c>
      <c r="FK307">
        <v>0</v>
      </c>
      <c r="FL307">
        <v>0</v>
      </c>
      <c r="FM307">
        <v>0</v>
      </c>
      <c r="FN307">
        <v>0</v>
      </c>
      <c r="FO307">
        <v>0</v>
      </c>
      <c r="FP307">
        <v>0</v>
      </c>
      <c r="FQ307">
        <v>0</v>
      </c>
      <c r="FR307">
        <v>0</v>
      </c>
      <c r="FT307" s="44"/>
    </row>
    <row r="308" spans="1:176" x14ac:dyDescent="0.2">
      <c r="A308" t="s">
        <v>195</v>
      </c>
      <c r="B308" t="s">
        <v>203</v>
      </c>
      <c r="C308" s="70">
        <v>41851</v>
      </c>
      <c r="D308">
        <v>0</v>
      </c>
      <c r="E308" s="70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  <c r="P308">
        <v>0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  <c r="AV308">
        <v>0</v>
      </c>
      <c r="AW308">
        <v>0</v>
      </c>
      <c r="AX308">
        <v>0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0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BX308">
        <v>0</v>
      </c>
      <c r="BY308">
        <v>0</v>
      </c>
      <c r="BZ308">
        <v>0</v>
      </c>
      <c r="CA308">
        <v>0</v>
      </c>
      <c r="CB308">
        <v>0</v>
      </c>
      <c r="CC308">
        <v>0</v>
      </c>
      <c r="CD308">
        <v>0</v>
      </c>
      <c r="CE308">
        <v>0</v>
      </c>
      <c r="CF308">
        <v>0</v>
      </c>
      <c r="CG308">
        <v>0</v>
      </c>
      <c r="CH308">
        <v>0</v>
      </c>
      <c r="CI308">
        <v>0</v>
      </c>
      <c r="CJ308">
        <v>0</v>
      </c>
      <c r="CK308">
        <v>0</v>
      </c>
      <c r="CL308">
        <v>0</v>
      </c>
      <c r="CM308">
        <v>0</v>
      </c>
      <c r="CN308">
        <v>0</v>
      </c>
      <c r="CO308">
        <v>0</v>
      </c>
      <c r="CP308">
        <v>0</v>
      </c>
      <c r="CQ308">
        <v>0</v>
      </c>
      <c r="CR308">
        <v>0</v>
      </c>
      <c r="CS308">
        <v>0</v>
      </c>
      <c r="CT308">
        <v>0</v>
      </c>
      <c r="CU308">
        <v>0</v>
      </c>
      <c r="CV308">
        <v>0</v>
      </c>
      <c r="CW308">
        <v>0</v>
      </c>
      <c r="CX308">
        <v>0</v>
      </c>
      <c r="CY308">
        <v>0</v>
      </c>
      <c r="CZ308">
        <v>0</v>
      </c>
      <c r="DA308">
        <v>0</v>
      </c>
      <c r="DB308">
        <v>0</v>
      </c>
      <c r="DC308">
        <v>0</v>
      </c>
      <c r="DD308">
        <v>0</v>
      </c>
      <c r="DE308">
        <v>0</v>
      </c>
      <c r="DF308">
        <v>0</v>
      </c>
      <c r="DG308">
        <v>0</v>
      </c>
      <c r="DH308">
        <v>0</v>
      </c>
      <c r="DI308">
        <v>0</v>
      </c>
      <c r="DJ308">
        <v>0</v>
      </c>
      <c r="DK308">
        <v>0</v>
      </c>
      <c r="DL308">
        <v>0</v>
      </c>
      <c r="DM308">
        <v>0</v>
      </c>
      <c r="DN308">
        <v>0</v>
      </c>
      <c r="DO308">
        <v>0</v>
      </c>
      <c r="DP308">
        <v>0</v>
      </c>
      <c r="DQ308">
        <v>0</v>
      </c>
      <c r="DR308">
        <v>0</v>
      </c>
      <c r="DS308">
        <v>0</v>
      </c>
      <c r="DT308">
        <v>0</v>
      </c>
      <c r="DU308">
        <v>0</v>
      </c>
      <c r="DV308">
        <v>0</v>
      </c>
      <c r="DW308">
        <v>0</v>
      </c>
      <c r="DX308">
        <v>0</v>
      </c>
      <c r="DY308">
        <v>0</v>
      </c>
      <c r="DZ308">
        <v>0</v>
      </c>
      <c r="EA308">
        <v>0</v>
      </c>
      <c r="EB308">
        <v>0</v>
      </c>
      <c r="EC308">
        <v>0</v>
      </c>
      <c r="ED308">
        <v>0</v>
      </c>
      <c r="EE308">
        <v>0</v>
      </c>
      <c r="EF308">
        <v>0</v>
      </c>
      <c r="EG308">
        <v>0</v>
      </c>
      <c r="EH308">
        <v>0</v>
      </c>
      <c r="EI308">
        <v>0</v>
      </c>
      <c r="EJ308">
        <v>0</v>
      </c>
      <c r="EK308">
        <v>0</v>
      </c>
      <c r="EL308">
        <v>0</v>
      </c>
      <c r="EM308">
        <v>0</v>
      </c>
      <c r="EN308">
        <v>0</v>
      </c>
      <c r="EO308">
        <v>0</v>
      </c>
      <c r="EP308">
        <v>0</v>
      </c>
      <c r="EQ308">
        <v>0</v>
      </c>
      <c r="ER308">
        <v>0</v>
      </c>
      <c r="ES308">
        <v>0</v>
      </c>
      <c r="ET308">
        <v>0</v>
      </c>
      <c r="EU308">
        <v>0</v>
      </c>
      <c r="EV308">
        <v>0</v>
      </c>
      <c r="EW308">
        <v>0</v>
      </c>
      <c r="EX308">
        <v>0</v>
      </c>
      <c r="EY308">
        <v>0</v>
      </c>
      <c r="EZ308">
        <v>0</v>
      </c>
      <c r="FA308">
        <v>0</v>
      </c>
      <c r="FB308">
        <v>0</v>
      </c>
      <c r="FC308">
        <v>0</v>
      </c>
      <c r="FD308">
        <v>0</v>
      </c>
      <c r="FE308">
        <v>0</v>
      </c>
      <c r="FF308">
        <v>0</v>
      </c>
      <c r="FG308">
        <v>0</v>
      </c>
      <c r="FH308">
        <v>0</v>
      </c>
      <c r="FI308">
        <v>0</v>
      </c>
      <c r="FJ308">
        <v>0</v>
      </c>
      <c r="FK308">
        <v>0</v>
      </c>
      <c r="FL308">
        <v>0</v>
      </c>
      <c r="FM308">
        <v>0</v>
      </c>
      <c r="FN308">
        <v>0</v>
      </c>
      <c r="FO308">
        <v>0</v>
      </c>
      <c r="FP308">
        <v>0</v>
      </c>
      <c r="FQ308">
        <v>0</v>
      </c>
      <c r="FR308">
        <v>0</v>
      </c>
      <c r="FT308" s="44"/>
    </row>
    <row r="309" spans="1:176" x14ac:dyDescent="0.2">
      <c r="A309" t="s">
        <v>195</v>
      </c>
      <c r="B309" t="s">
        <v>203</v>
      </c>
      <c r="C309" s="70">
        <v>41852</v>
      </c>
      <c r="D309">
        <v>0</v>
      </c>
      <c r="E309" s="70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>
        <v>0</v>
      </c>
      <c r="AW309">
        <v>0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0</v>
      </c>
      <c r="BL309">
        <v>0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BX309">
        <v>0</v>
      </c>
      <c r="BY309">
        <v>0</v>
      </c>
      <c r="BZ309">
        <v>0</v>
      </c>
      <c r="CA309">
        <v>0</v>
      </c>
      <c r="CB309">
        <v>0</v>
      </c>
      <c r="CC309">
        <v>0</v>
      </c>
      <c r="CD309">
        <v>0</v>
      </c>
      <c r="CE309">
        <v>0</v>
      </c>
      <c r="CF309">
        <v>0</v>
      </c>
      <c r="CG309">
        <v>0</v>
      </c>
      <c r="CH309">
        <v>0</v>
      </c>
      <c r="CI309">
        <v>0</v>
      </c>
      <c r="CJ309">
        <v>0</v>
      </c>
      <c r="CK309">
        <v>0</v>
      </c>
      <c r="CL309">
        <v>0</v>
      </c>
      <c r="CM309">
        <v>0</v>
      </c>
      <c r="CN309">
        <v>0</v>
      </c>
      <c r="CO309">
        <v>0</v>
      </c>
      <c r="CP309">
        <v>0</v>
      </c>
      <c r="CQ309">
        <v>0</v>
      </c>
      <c r="CR309">
        <v>0</v>
      </c>
      <c r="CS309">
        <v>0</v>
      </c>
      <c r="CT309">
        <v>0</v>
      </c>
      <c r="CU309">
        <v>0</v>
      </c>
      <c r="CV309">
        <v>0</v>
      </c>
      <c r="CW309">
        <v>0</v>
      </c>
      <c r="CX309">
        <v>0</v>
      </c>
      <c r="CY309">
        <v>0</v>
      </c>
      <c r="CZ309">
        <v>0</v>
      </c>
      <c r="DA309">
        <v>0</v>
      </c>
      <c r="DB309">
        <v>0</v>
      </c>
      <c r="DC309">
        <v>0</v>
      </c>
      <c r="DD309">
        <v>0</v>
      </c>
      <c r="DE309">
        <v>0</v>
      </c>
      <c r="DF309">
        <v>0</v>
      </c>
      <c r="DG309">
        <v>0</v>
      </c>
      <c r="DH309">
        <v>0</v>
      </c>
      <c r="DI309">
        <v>0</v>
      </c>
      <c r="DJ309">
        <v>0</v>
      </c>
      <c r="DK309">
        <v>0</v>
      </c>
      <c r="DL309">
        <v>0</v>
      </c>
      <c r="DM309">
        <v>0</v>
      </c>
      <c r="DN309">
        <v>0</v>
      </c>
      <c r="DO309">
        <v>0</v>
      </c>
      <c r="DP309">
        <v>0</v>
      </c>
      <c r="DQ309">
        <v>0</v>
      </c>
      <c r="DR309">
        <v>0</v>
      </c>
      <c r="DS309">
        <v>0</v>
      </c>
      <c r="DT309">
        <v>0</v>
      </c>
      <c r="DU309">
        <v>0</v>
      </c>
      <c r="DV309">
        <v>0</v>
      </c>
      <c r="DW309">
        <v>0</v>
      </c>
      <c r="DX309">
        <v>0</v>
      </c>
      <c r="DY309">
        <v>0</v>
      </c>
      <c r="DZ309">
        <v>0</v>
      </c>
      <c r="EA309">
        <v>0</v>
      </c>
      <c r="EB309">
        <v>0</v>
      </c>
      <c r="EC309">
        <v>0</v>
      </c>
      <c r="ED309">
        <v>0</v>
      </c>
      <c r="EE309">
        <v>0</v>
      </c>
      <c r="EF309">
        <v>0</v>
      </c>
      <c r="EG309">
        <v>0</v>
      </c>
      <c r="EH309">
        <v>0</v>
      </c>
      <c r="EI309">
        <v>0</v>
      </c>
      <c r="EJ309">
        <v>0</v>
      </c>
      <c r="EK309">
        <v>0</v>
      </c>
      <c r="EL309">
        <v>0</v>
      </c>
      <c r="EM309">
        <v>0</v>
      </c>
      <c r="EN309">
        <v>0</v>
      </c>
      <c r="EO309">
        <v>0</v>
      </c>
      <c r="EP309">
        <v>0</v>
      </c>
      <c r="EQ309">
        <v>0</v>
      </c>
      <c r="ER309">
        <v>0</v>
      </c>
      <c r="ES309">
        <v>0</v>
      </c>
      <c r="ET309">
        <v>0</v>
      </c>
      <c r="EU309">
        <v>0</v>
      </c>
      <c r="EV309">
        <v>0</v>
      </c>
      <c r="EW309">
        <v>0</v>
      </c>
      <c r="EX309">
        <v>0</v>
      </c>
      <c r="EY309">
        <v>0</v>
      </c>
      <c r="EZ309">
        <v>0</v>
      </c>
      <c r="FA309">
        <v>0</v>
      </c>
      <c r="FB309">
        <v>0</v>
      </c>
      <c r="FC309">
        <v>0</v>
      </c>
      <c r="FD309">
        <v>0</v>
      </c>
      <c r="FE309">
        <v>0</v>
      </c>
      <c r="FF309">
        <v>0</v>
      </c>
      <c r="FG309">
        <v>0</v>
      </c>
      <c r="FH309">
        <v>0</v>
      </c>
      <c r="FI309">
        <v>0</v>
      </c>
      <c r="FJ309">
        <v>0</v>
      </c>
      <c r="FK309">
        <v>0</v>
      </c>
      <c r="FL309">
        <v>0</v>
      </c>
      <c r="FM309">
        <v>0</v>
      </c>
      <c r="FN309">
        <v>0</v>
      </c>
      <c r="FO309">
        <v>0</v>
      </c>
      <c r="FP309">
        <v>0</v>
      </c>
      <c r="FQ309">
        <v>0</v>
      </c>
      <c r="FR309">
        <v>0</v>
      </c>
      <c r="FT309" s="44"/>
    </row>
    <row r="310" spans="1:176" x14ac:dyDescent="0.2">
      <c r="A310" t="s">
        <v>195</v>
      </c>
      <c r="B310" t="s">
        <v>203</v>
      </c>
      <c r="C310" s="70">
        <v>41894</v>
      </c>
      <c r="D310">
        <v>0</v>
      </c>
      <c r="E310" s="7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0</v>
      </c>
      <c r="O310">
        <v>0</v>
      </c>
      <c r="P310">
        <v>0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0</v>
      </c>
      <c r="AJ310">
        <v>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  <c r="AS310">
        <v>0</v>
      </c>
      <c r="AT310">
        <v>0</v>
      </c>
      <c r="AU310">
        <v>0</v>
      </c>
      <c r="AV310">
        <v>0</v>
      </c>
      <c r="AW310">
        <v>0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0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BX310">
        <v>0</v>
      </c>
      <c r="BY310">
        <v>0</v>
      </c>
      <c r="BZ310">
        <v>0</v>
      </c>
      <c r="CA310">
        <v>0</v>
      </c>
      <c r="CB310">
        <v>0</v>
      </c>
      <c r="CC310">
        <v>0</v>
      </c>
      <c r="CD310">
        <v>0</v>
      </c>
      <c r="CE310">
        <v>0</v>
      </c>
      <c r="CF310">
        <v>0</v>
      </c>
      <c r="CG310">
        <v>0</v>
      </c>
      <c r="CH310">
        <v>0</v>
      </c>
      <c r="CI310">
        <v>0</v>
      </c>
      <c r="CJ310">
        <v>0</v>
      </c>
      <c r="CK310">
        <v>0</v>
      </c>
      <c r="CL310">
        <v>0</v>
      </c>
      <c r="CM310">
        <v>0</v>
      </c>
      <c r="CN310">
        <v>0</v>
      </c>
      <c r="CO310">
        <v>0</v>
      </c>
      <c r="CP310">
        <v>0</v>
      </c>
      <c r="CQ310">
        <v>0</v>
      </c>
      <c r="CR310">
        <v>0</v>
      </c>
      <c r="CS310">
        <v>0</v>
      </c>
      <c r="CT310">
        <v>0</v>
      </c>
      <c r="CU310">
        <v>0</v>
      </c>
      <c r="CV310">
        <v>0</v>
      </c>
      <c r="CW310">
        <v>0</v>
      </c>
      <c r="CX310">
        <v>0</v>
      </c>
      <c r="CY310">
        <v>0</v>
      </c>
      <c r="CZ310">
        <v>0</v>
      </c>
      <c r="DA310">
        <v>0</v>
      </c>
      <c r="DB310">
        <v>0</v>
      </c>
      <c r="DC310">
        <v>0</v>
      </c>
      <c r="DD310">
        <v>0</v>
      </c>
      <c r="DE310">
        <v>0</v>
      </c>
      <c r="DF310">
        <v>0</v>
      </c>
      <c r="DG310">
        <v>0</v>
      </c>
      <c r="DH310">
        <v>0</v>
      </c>
      <c r="DI310">
        <v>0</v>
      </c>
      <c r="DJ310">
        <v>0</v>
      </c>
      <c r="DK310">
        <v>0</v>
      </c>
      <c r="DL310">
        <v>0</v>
      </c>
      <c r="DM310">
        <v>0</v>
      </c>
      <c r="DN310">
        <v>0</v>
      </c>
      <c r="DO310">
        <v>0</v>
      </c>
      <c r="DP310">
        <v>0</v>
      </c>
      <c r="DQ310">
        <v>0</v>
      </c>
      <c r="DR310">
        <v>0</v>
      </c>
      <c r="DS310">
        <v>0</v>
      </c>
      <c r="DT310">
        <v>0</v>
      </c>
      <c r="DU310">
        <v>0</v>
      </c>
      <c r="DV310">
        <v>0</v>
      </c>
      <c r="DW310">
        <v>0</v>
      </c>
      <c r="DX310">
        <v>0</v>
      </c>
      <c r="DY310">
        <v>0</v>
      </c>
      <c r="DZ310">
        <v>0</v>
      </c>
      <c r="EA310">
        <v>0</v>
      </c>
      <c r="EB310">
        <v>0</v>
      </c>
      <c r="EC310">
        <v>0</v>
      </c>
      <c r="ED310">
        <v>0</v>
      </c>
      <c r="EE310">
        <v>0</v>
      </c>
      <c r="EF310">
        <v>0</v>
      </c>
      <c r="EG310">
        <v>0</v>
      </c>
      <c r="EH310">
        <v>0</v>
      </c>
      <c r="EI310">
        <v>0</v>
      </c>
      <c r="EJ310">
        <v>0</v>
      </c>
      <c r="EK310">
        <v>0</v>
      </c>
      <c r="EL310">
        <v>0</v>
      </c>
      <c r="EM310">
        <v>0</v>
      </c>
      <c r="EN310">
        <v>0</v>
      </c>
      <c r="EO310">
        <v>0</v>
      </c>
      <c r="EP310">
        <v>0</v>
      </c>
      <c r="EQ310">
        <v>0</v>
      </c>
      <c r="ER310">
        <v>0</v>
      </c>
      <c r="ES310">
        <v>0</v>
      </c>
      <c r="ET310">
        <v>0</v>
      </c>
      <c r="EU310">
        <v>0</v>
      </c>
      <c r="EV310">
        <v>0</v>
      </c>
      <c r="EW310">
        <v>0</v>
      </c>
      <c r="EX310">
        <v>0</v>
      </c>
      <c r="EY310">
        <v>0</v>
      </c>
      <c r="EZ310">
        <v>0</v>
      </c>
      <c r="FA310">
        <v>0</v>
      </c>
      <c r="FB310">
        <v>0</v>
      </c>
      <c r="FC310">
        <v>0</v>
      </c>
      <c r="FD310">
        <v>0</v>
      </c>
      <c r="FE310">
        <v>0</v>
      </c>
      <c r="FF310">
        <v>0</v>
      </c>
      <c r="FG310">
        <v>0</v>
      </c>
      <c r="FH310">
        <v>0</v>
      </c>
      <c r="FI310">
        <v>0</v>
      </c>
      <c r="FJ310">
        <v>0</v>
      </c>
      <c r="FK310">
        <v>0</v>
      </c>
      <c r="FL310">
        <v>0</v>
      </c>
      <c r="FM310">
        <v>0</v>
      </c>
      <c r="FN310">
        <v>0</v>
      </c>
      <c r="FO310">
        <v>0</v>
      </c>
      <c r="FP310">
        <v>0</v>
      </c>
      <c r="FQ310">
        <v>0</v>
      </c>
      <c r="FR310">
        <v>0</v>
      </c>
      <c r="FT310" s="44"/>
    </row>
    <row r="311" spans="1:176" x14ac:dyDescent="0.2">
      <c r="A311" t="s">
        <v>195</v>
      </c>
      <c r="B311" t="s">
        <v>203</v>
      </c>
      <c r="C311" s="70">
        <v>41897</v>
      </c>
      <c r="D311">
        <v>0</v>
      </c>
      <c r="E311" s="70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  <c r="P311">
        <v>0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0</v>
      </c>
      <c r="AJ311">
        <v>0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0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0</v>
      </c>
      <c r="BX311">
        <v>0</v>
      </c>
      <c r="BY311">
        <v>0</v>
      </c>
      <c r="BZ311">
        <v>0</v>
      </c>
      <c r="CA311">
        <v>0</v>
      </c>
      <c r="CB311">
        <v>0</v>
      </c>
      <c r="CC311">
        <v>0</v>
      </c>
      <c r="CD311">
        <v>0</v>
      </c>
      <c r="CE311">
        <v>0</v>
      </c>
      <c r="CF311">
        <v>0</v>
      </c>
      <c r="CG311">
        <v>0</v>
      </c>
      <c r="CH311">
        <v>0</v>
      </c>
      <c r="CI311">
        <v>0</v>
      </c>
      <c r="CJ311">
        <v>0</v>
      </c>
      <c r="CK311">
        <v>0</v>
      </c>
      <c r="CL311">
        <v>0</v>
      </c>
      <c r="CM311">
        <v>0</v>
      </c>
      <c r="CN311">
        <v>0</v>
      </c>
      <c r="CO311">
        <v>0</v>
      </c>
      <c r="CP311">
        <v>0</v>
      </c>
      <c r="CQ311">
        <v>0</v>
      </c>
      <c r="CR311">
        <v>0</v>
      </c>
      <c r="CS311">
        <v>0</v>
      </c>
      <c r="CT311">
        <v>0</v>
      </c>
      <c r="CU311">
        <v>0</v>
      </c>
      <c r="CV311">
        <v>0</v>
      </c>
      <c r="CW311">
        <v>0</v>
      </c>
      <c r="CX311">
        <v>0</v>
      </c>
      <c r="CY311">
        <v>0</v>
      </c>
      <c r="CZ311">
        <v>0</v>
      </c>
      <c r="DA311">
        <v>0</v>
      </c>
      <c r="DB311">
        <v>0</v>
      </c>
      <c r="DC311">
        <v>0</v>
      </c>
      <c r="DD311">
        <v>0</v>
      </c>
      <c r="DE311">
        <v>0</v>
      </c>
      <c r="DF311">
        <v>0</v>
      </c>
      <c r="DG311">
        <v>0</v>
      </c>
      <c r="DH311">
        <v>0</v>
      </c>
      <c r="DI311">
        <v>0</v>
      </c>
      <c r="DJ311">
        <v>0</v>
      </c>
      <c r="DK311">
        <v>0</v>
      </c>
      <c r="DL311">
        <v>0</v>
      </c>
      <c r="DM311">
        <v>0</v>
      </c>
      <c r="DN311">
        <v>0</v>
      </c>
      <c r="DO311">
        <v>0</v>
      </c>
      <c r="DP311">
        <v>0</v>
      </c>
      <c r="DQ311">
        <v>0</v>
      </c>
      <c r="DR311">
        <v>0</v>
      </c>
      <c r="DS311">
        <v>0</v>
      </c>
      <c r="DT311">
        <v>0</v>
      </c>
      <c r="DU311">
        <v>0</v>
      </c>
      <c r="DV311">
        <v>0</v>
      </c>
      <c r="DW311">
        <v>0</v>
      </c>
      <c r="DX311">
        <v>0</v>
      </c>
      <c r="DY311">
        <v>0</v>
      </c>
      <c r="DZ311">
        <v>0</v>
      </c>
      <c r="EA311">
        <v>0</v>
      </c>
      <c r="EB311">
        <v>0</v>
      </c>
      <c r="EC311">
        <v>0</v>
      </c>
      <c r="ED311">
        <v>0</v>
      </c>
      <c r="EE311">
        <v>0</v>
      </c>
      <c r="EF311">
        <v>0</v>
      </c>
      <c r="EG311">
        <v>0</v>
      </c>
      <c r="EH311">
        <v>0</v>
      </c>
      <c r="EI311">
        <v>0</v>
      </c>
      <c r="EJ311">
        <v>0</v>
      </c>
      <c r="EK311">
        <v>0</v>
      </c>
      <c r="EL311">
        <v>0</v>
      </c>
      <c r="EM311">
        <v>0</v>
      </c>
      <c r="EN311">
        <v>0</v>
      </c>
      <c r="EO311">
        <v>0</v>
      </c>
      <c r="EP311">
        <v>0</v>
      </c>
      <c r="EQ311">
        <v>0</v>
      </c>
      <c r="ER311">
        <v>0</v>
      </c>
      <c r="ES311">
        <v>0</v>
      </c>
      <c r="ET311">
        <v>0</v>
      </c>
      <c r="EU311">
        <v>0</v>
      </c>
      <c r="EV311">
        <v>0</v>
      </c>
      <c r="EW311">
        <v>0</v>
      </c>
      <c r="EX311">
        <v>0</v>
      </c>
      <c r="EY311">
        <v>0</v>
      </c>
      <c r="EZ311">
        <v>0</v>
      </c>
      <c r="FA311">
        <v>0</v>
      </c>
      <c r="FB311">
        <v>0</v>
      </c>
      <c r="FC311">
        <v>0</v>
      </c>
      <c r="FD311">
        <v>0</v>
      </c>
      <c r="FE311">
        <v>0</v>
      </c>
      <c r="FF311">
        <v>0</v>
      </c>
      <c r="FG311">
        <v>0</v>
      </c>
      <c r="FH311">
        <v>0</v>
      </c>
      <c r="FI311">
        <v>0</v>
      </c>
      <c r="FJ311">
        <v>0</v>
      </c>
      <c r="FK311">
        <v>0</v>
      </c>
      <c r="FL311">
        <v>0</v>
      </c>
      <c r="FM311">
        <v>0</v>
      </c>
      <c r="FN311">
        <v>0</v>
      </c>
      <c r="FO311">
        <v>0</v>
      </c>
      <c r="FP311">
        <v>0</v>
      </c>
      <c r="FQ311">
        <v>0</v>
      </c>
      <c r="FR311">
        <v>0</v>
      </c>
      <c r="FT311" s="44"/>
    </row>
    <row r="312" spans="1:176" x14ac:dyDescent="0.2">
      <c r="A312" t="s">
        <v>195</v>
      </c>
      <c r="B312" t="s">
        <v>203</v>
      </c>
      <c r="C312" s="70">
        <v>41898</v>
      </c>
      <c r="D312">
        <v>0</v>
      </c>
      <c r="E312" s="70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  <c r="P312">
        <v>0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0</v>
      </c>
      <c r="AJ312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0</v>
      </c>
      <c r="AV312">
        <v>0</v>
      </c>
      <c r="AW312">
        <v>0</v>
      </c>
      <c r="AX312">
        <v>0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BX312">
        <v>0</v>
      </c>
      <c r="BY312">
        <v>0</v>
      </c>
      <c r="BZ312">
        <v>0</v>
      </c>
      <c r="CA312">
        <v>0</v>
      </c>
      <c r="CB312">
        <v>0</v>
      </c>
      <c r="CC312">
        <v>0</v>
      </c>
      <c r="CD312">
        <v>0</v>
      </c>
      <c r="CE312">
        <v>0</v>
      </c>
      <c r="CF312">
        <v>0</v>
      </c>
      <c r="CG312">
        <v>0</v>
      </c>
      <c r="CH312">
        <v>0</v>
      </c>
      <c r="CI312">
        <v>0</v>
      </c>
      <c r="CJ312">
        <v>0</v>
      </c>
      <c r="CK312">
        <v>0</v>
      </c>
      <c r="CL312">
        <v>0</v>
      </c>
      <c r="CM312">
        <v>0</v>
      </c>
      <c r="CN312">
        <v>0</v>
      </c>
      <c r="CO312">
        <v>0</v>
      </c>
      <c r="CP312">
        <v>0</v>
      </c>
      <c r="CQ312">
        <v>0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X312">
        <v>0</v>
      </c>
      <c r="CY312">
        <v>0</v>
      </c>
      <c r="CZ312">
        <v>0</v>
      </c>
      <c r="DA312">
        <v>0</v>
      </c>
      <c r="DB312">
        <v>0</v>
      </c>
      <c r="DC312">
        <v>0</v>
      </c>
      <c r="DD312">
        <v>0</v>
      </c>
      <c r="DE312">
        <v>0</v>
      </c>
      <c r="DF312">
        <v>0</v>
      </c>
      <c r="DG312">
        <v>0</v>
      </c>
      <c r="DH312">
        <v>0</v>
      </c>
      <c r="DI312">
        <v>0</v>
      </c>
      <c r="DJ312">
        <v>0</v>
      </c>
      <c r="DK312">
        <v>0</v>
      </c>
      <c r="DL312">
        <v>0</v>
      </c>
      <c r="DM312">
        <v>0</v>
      </c>
      <c r="DN312">
        <v>0</v>
      </c>
      <c r="DO312">
        <v>0</v>
      </c>
      <c r="DP312">
        <v>0</v>
      </c>
      <c r="DQ312">
        <v>0</v>
      </c>
      <c r="DR312">
        <v>0</v>
      </c>
      <c r="DS312">
        <v>0</v>
      </c>
      <c r="DT312">
        <v>0</v>
      </c>
      <c r="DU312">
        <v>0</v>
      </c>
      <c r="DV312">
        <v>0</v>
      </c>
      <c r="DW312">
        <v>0</v>
      </c>
      <c r="DX312">
        <v>0</v>
      </c>
      <c r="DY312">
        <v>0</v>
      </c>
      <c r="DZ312">
        <v>0</v>
      </c>
      <c r="EA312">
        <v>0</v>
      </c>
      <c r="EB312">
        <v>0</v>
      </c>
      <c r="EC312">
        <v>0</v>
      </c>
      <c r="ED312">
        <v>0</v>
      </c>
      <c r="EE312">
        <v>0</v>
      </c>
      <c r="EF312">
        <v>0</v>
      </c>
      <c r="EG312">
        <v>0</v>
      </c>
      <c r="EH312">
        <v>0</v>
      </c>
      <c r="EI312">
        <v>0</v>
      </c>
      <c r="EJ312">
        <v>0</v>
      </c>
      <c r="EK312">
        <v>0</v>
      </c>
      <c r="EL312">
        <v>0</v>
      </c>
      <c r="EM312">
        <v>0</v>
      </c>
      <c r="EN312">
        <v>0</v>
      </c>
      <c r="EO312">
        <v>0</v>
      </c>
      <c r="EP312">
        <v>0</v>
      </c>
      <c r="EQ312">
        <v>0</v>
      </c>
      <c r="ER312">
        <v>0</v>
      </c>
      <c r="ES312">
        <v>0</v>
      </c>
      <c r="ET312">
        <v>0</v>
      </c>
      <c r="EU312">
        <v>0</v>
      </c>
      <c r="EV312">
        <v>0</v>
      </c>
      <c r="EW312">
        <v>0</v>
      </c>
      <c r="EX312">
        <v>0</v>
      </c>
      <c r="EY312">
        <v>0</v>
      </c>
      <c r="EZ312">
        <v>0</v>
      </c>
      <c r="FA312">
        <v>0</v>
      </c>
      <c r="FB312">
        <v>0</v>
      </c>
      <c r="FC312">
        <v>0</v>
      </c>
      <c r="FD312">
        <v>0</v>
      </c>
      <c r="FE312">
        <v>0</v>
      </c>
      <c r="FF312">
        <v>0</v>
      </c>
      <c r="FG312">
        <v>0</v>
      </c>
      <c r="FH312">
        <v>0</v>
      </c>
      <c r="FI312">
        <v>0</v>
      </c>
      <c r="FJ312">
        <v>0</v>
      </c>
      <c r="FK312">
        <v>0</v>
      </c>
      <c r="FL312">
        <v>0</v>
      </c>
      <c r="FM312">
        <v>0</v>
      </c>
      <c r="FN312">
        <v>0</v>
      </c>
      <c r="FO312">
        <v>0</v>
      </c>
      <c r="FP312">
        <v>0</v>
      </c>
      <c r="FQ312">
        <v>0</v>
      </c>
      <c r="FR312">
        <v>0</v>
      </c>
      <c r="FT312" s="44"/>
    </row>
    <row r="313" spans="1:176" x14ac:dyDescent="0.2">
      <c r="A313" t="s">
        <v>195</v>
      </c>
      <c r="B313" t="s">
        <v>203</v>
      </c>
      <c r="C313" s="70" t="s">
        <v>2</v>
      </c>
      <c r="D313">
        <v>0</v>
      </c>
      <c r="E313" s="70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  <c r="AJ313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BX313">
        <v>0</v>
      </c>
      <c r="BY313">
        <v>0</v>
      </c>
      <c r="BZ313">
        <v>0</v>
      </c>
      <c r="CA313">
        <v>0</v>
      </c>
      <c r="CB313">
        <v>0</v>
      </c>
      <c r="CC313">
        <v>0</v>
      </c>
      <c r="CD313">
        <v>0</v>
      </c>
      <c r="CE313">
        <v>0</v>
      </c>
      <c r="CF313">
        <v>0</v>
      </c>
      <c r="CG313">
        <v>0</v>
      </c>
      <c r="CH313">
        <v>0</v>
      </c>
      <c r="CI313">
        <v>0</v>
      </c>
      <c r="CJ313">
        <v>0</v>
      </c>
      <c r="CK313">
        <v>0</v>
      </c>
      <c r="CL313">
        <v>0</v>
      </c>
      <c r="CM313">
        <v>0</v>
      </c>
      <c r="CN313">
        <v>0</v>
      </c>
      <c r="CO313">
        <v>0</v>
      </c>
      <c r="CP313">
        <v>0</v>
      </c>
      <c r="CQ313">
        <v>0</v>
      </c>
      <c r="CR313">
        <v>0</v>
      </c>
      <c r="CS313">
        <v>0</v>
      </c>
      <c r="CT313">
        <v>0</v>
      </c>
      <c r="CU313">
        <v>0</v>
      </c>
      <c r="CV313">
        <v>0</v>
      </c>
      <c r="CW313">
        <v>0</v>
      </c>
      <c r="CX313">
        <v>0</v>
      </c>
      <c r="CY313">
        <v>0</v>
      </c>
      <c r="CZ313">
        <v>0</v>
      </c>
      <c r="DA313">
        <v>0</v>
      </c>
      <c r="DB313">
        <v>0</v>
      </c>
      <c r="DC313">
        <v>0</v>
      </c>
      <c r="DD313">
        <v>0</v>
      </c>
      <c r="DE313">
        <v>0</v>
      </c>
      <c r="DF313">
        <v>0</v>
      </c>
      <c r="DG313">
        <v>0</v>
      </c>
      <c r="DH313">
        <v>0</v>
      </c>
      <c r="DI313">
        <v>0</v>
      </c>
      <c r="DJ313">
        <v>0</v>
      </c>
      <c r="DK313">
        <v>0</v>
      </c>
      <c r="DL313">
        <v>0</v>
      </c>
      <c r="DM313">
        <v>0</v>
      </c>
      <c r="DN313">
        <v>0</v>
      </c>
      <c r="DO313">
        <v>0</v>
      </c>
      <c r="DP313">
        <v>0</v>
      </c>
      <c r="DQ313">
        <v>0</v>
      </c>
      <c r="DR313">
        <v>0</v>
      </c>
      <c r="DS313">
        <v>0</v>
      </c>
      <c r="DT313">
        <v>0</v>
      </c>
      <c r="DU313">
        <v>0</v>
      </c>
      <c r="DV313">
        <v>0</v>
      </c>
      <c r="DW313">
        <v>0</v>
      </c>
      <c r="DX313">
        <v>0</v>
      </c>
      <c r="DY313">
        <v>0</v>
      </c>
      <c r="DZ313">
        <v>0</v>
      </c>
      <c r="EA313">
        <v>0</v>
      </c>
      <c r="EB313">
        <v>0</v>
      </c>
      <c r="EC313">
        <v>0</v>
      </c>
      <c r="ED313">
        <v>0</v>
      </c>
      <c r="EE313">
        <v>0</v>
      </c>
      <c r="EF313">
        <v>0</v>
      </c>
      <c r="EG313">
        <v>0</v>
      </c>
      <c r="EH313">
        <v>0</v>
      </c>
      <c r="EI313">
        <v>0</v>
      </c>
      <c r="EJ313">
        <v>0</v>
      </c>
      <c r="EK313">
        <v>0</v>
      </c>
      <c r="EL313">
        <v>0</v>
      </c>
      <c r="EM313">
        <v>0</v>
      </c>
      <c r="EN313">
        <v>0</v>
      </c>
      <c r="EO313">
        <v>0</v>
      </c>
      <c r="EP313">
        <v>0</v>
      </c>
      <c r="EQ313">
        <v>0</v>
      </c>
      <c r="ER313">
        <v>0</v>
      </c>
      <c r="ES313">
        <v>0</v>
      </c>
      <c r="ET313">
        <v>0</v>
      </c>
      <c r="EU313">
        <v>0</v>
      </c>
      <c r="EV313">
        <v>0</v>
      </c>
      <c r="EW313">
        <v>0</v>
      </c>
      <c r="EX313">
        <v>0</v>
      </c>
      <c r="EY313">
        <v>0</v>
      </c>
      <c r="EZ313">
        <v>0</v>
      </c>
      <c r="FA313">
        <v>0</v>
      </c>
      <c r="FB313">
        <v>0</v>
      </c>
      <c r="FC313">
        <v>0</v>
      </c>
      <c r="FD313">
        <v>0</v>
      </c>
      <c r="FE313">
        <v>0</v>
      </c>
      <c r="FF313">
        <v>0</v>
      </c>
      <c r="FG313">
        <v>0</v>
      </c>
      <c r="FH313">
        <v>0</v>
      </c>
      <c r="FI313">
        <v>0</v>
      </c>
      <c r="FJ313">
        <v>0</v>
      </c>
      <c r="FK313">
        <v>0</v>
      </c>
      <c r="FL313">
        <v>0</v>
      </c>
      <c r="FM313">
        <v>0</v>
      </c>
      <c r="FN313">
        <v>0</v>
      </c>
      <c r="FO313">
        <v>0</v>
      </c>
      <c r="FP313">
        <v>0</v>
      </c>
      <c r="FQ313">
        <v>0</v>
      </c>
      <c r="FR313">
        <v>0</v>
      </c>
      <c r="FT313" s="44"/>
    </row>
    <row r="314" spans="1:176" x14ac:dyDescent="0.2">
      <c r="A314" t="s">
        <v>196</v>
      </c>
      <c r="B314" t="s">
        <v>202</v>
      </c>
      <c r="C314" s="70">
        <v>41773</v>
      </c>
      <c r="D314">
        <v>0</v>
      </c>
      <c r="E314" s="70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0</v>
      </c>
      <c r="O314">
        <v>0</v>
      </c>
      <c r="P314">
        <v>0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0</v>
      </c>
      <c r="AJ314">
        <v>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0</v>
      </c>
      <c r="AX314">
        <v>0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BX314">
        <v>0</v>
      </c>
      <c r="BY314">
        <v>0</v>
      </c>
      <c r="BZ314">
        <v>0</v>
      </c>
      <c r="CA314">
        <v>0</v>
      </c>
      <c r="CB314">
        <v>0</v>
      </c>
      <c r="CC314">
        <v>0</v>
      </c>
      <c r="CD314">
        <v>0</v>
      </c>
      <c r="CE314">
        <v>0</v>
      </c>
      <c r="CF314">
        <v>0</v>
      </c>
      <c r="CG314">
        <v>0</v>
      </c>
      <c r="CH314">
        <v>0</v>
      </c>
      <c r="CI314">
        <v>0</v>
      </c>
      <c r="CJ314">
        <v>0</v>
      </c>
      <c r="CK314">
        <v>0</v>
      </c>
      <c r="CL314">
        <v>0</v>
      </c>
      <c r="CM314">
        <v>0</v>
      </c>
      <c r="CN314">
        <v>0</v>
      </c>
      <c r="CO314">
        <v>0</v>
      </c>
      <c r="CP314">
        <v>0</v>
      </c>
      <c r="CQ314">
        <v>0</v>
      </c>
      <c r="CR314">
        <v>0</v>
      </c>
      <c r="CS314">
        <v>0</v>
      </c>
      <c r="CT314">
        <v>0</v>
      </c>
      <c r="CU314">
        <v>0</v>
      </c>
      <c r="CV314">
        <v>0</v>
      </c>
      <c r="CW314">
        <v>0</v>
      </c>
      <c r="CX314">
        <v>0</v>
      </c>
      <c r="CY314">
        <v>0</v>
      </c>
      <c r="CZ314">
        <v>0</v>
      </c>
      <c r="DA314">
        <v>0</v>
      </c>
      <c r="DB314">
        <v>0</v>
      </c>
      <c r="DC314">
        <v>0</v>
      </c>
      <c r="DD314">
        <v>0</v>
      </c>
      <c r="DE314">
        <v>0</v>
      </c>
      <c r="DF314">
        <v>0</v>
      </c>
      <c r="DG314">
        <v>0</v>
      </c>
      <c r="DH314">
        <v>0</v>
      </c>
      <c r="DI314">
        <v>0</v>
      </c>
      <c r="DJ314">
        <v>0</v>
      </c>
      <c r="DK314">
        <v>0</v>
      </c>
      <c r="DL314">
        <v>0</v>
      </c>
      <c r="DM314">
        <v>0</v>
      </c>
      <c r="DN314">
        <v>0</v>
      </c>
      <c r="DO314">
        <v>0</v>
      </c>
      <c r="DP314">
        <v>0</v>
      </c>
      <c r="DQ314">
        <v>0</v>
      </c>
      <c r="DR314">
        <v>0</v>
      </c>
      <c r="DS314">
        <v>0</v>
      </c>
      <c r="DT314">
        <v>0</v>
      </c>
      <c r="DU314">
        <v>0</v>
      </c>
      <c r="DV314">
        <v>0</v>
      </c>
      <c r="DW314">
        <v>0</v>
      </c>
      <c r="DX314">
        <v>0</v>
      </c>
      <c r="DY314">
        <v>0</v>
      </c>
      <c r="DZ314">
        <v>0</v>
      </c>
      <c r="EA314">
        <v>0</v>
      </c>
      <c r="EB314">
        <v>0</v>
      </c>
      <c r="EC314">
        <v>0</v>
      </c>
      <c r="ED314">
        <v>0</v>
      </c>
      <c r="EE314">
        <v>0</v>
      </c>
      <c r="EF314">
        <v>0</v>
      </c>
      <c r="EG314">
        <v>0</v>
      </c>
      <c r="EH314">
        <v>0</v>
      </c>
      <c r="EI314">
        <v>0</v>
      </c>
      <c r="EJ314">
        <v>0</v>
      </c>
      <c r="EK314">
        <v>0</v>
      </c>
      <c r="EL314">
        <v>0</v>
      </c>
      <c r="EM314">
        <v>0</v>
      </c>
      <c r="EN314">
        <v>0</v>
      </c>
      <c r="EO314">
        <v>0</v>
      </c>
      <c r="EP314">
        <v>0</v>
      </c>
      <c r="EQ314">
        <v>0</v>
      </c>
      <c r="ER314">
        <v>0</v>
      </c>
      <c r="ES314">
        <v>0</v>
      </c>
      <c r="ET314">
        <v>0</v>
      </c>
      <c r="EU314">
        <v>0</v>
      </c>
      <c r="EV314">
        <v>0</v>
      </c>
      <c r="EW314">
        <v>0</v>
      </c>
      <c r="EX314">
        <v>0</v>
      </c>
      <c r="EY314">
        <v>0</v>
      </c>
      <c r="EZ314">
        <v>0</v>
      </c>
      <c r="FA314">
        <v>0</v>
      </c>
      <c r="FB314">
        <v>0</v>
      </c>
      <c r="FC314">
        <v>0</v>
      </c>
      <c r="FD314">
        <v>0</v>
      </c>
      <c r="FE314">
        <v>0</v>
      </c>
      <c r="FF314">
        <v>0</v>
      </c>
      <c r="FG314">
        <v>0</v>
      </c>
      <c r="FH314">
        <v>0</v>
      </c>
      <c r="FI314">
        <v>0</v>
      </c>
      <c r="FJ314">
        <v>0</v>
      </c>
      <c r="FK314">
        <v>0</v>
      </c>
      <c r="FL314">
        <v>0</v>
      </c>
      <c r="FM314">
        <v>0</v>
      </c>
      <c r="FN314">
        <v>0</v>
      </c>
      <c r="FO314">
        <v>0</v>
      </c>
      <c r="FP314">
        <v>0</v>
      </c>
      <c r="FQ314">
        <v>0</v>
      </c>
      <c r="FR314">
        <v>0</v>
      </c>
      <c r="FT314" s="44"/>
    </row>
    <row r="315" spans="1:176" x14ac:dyDescent="0.2">
      <c r="A315" t="s">
        <v>196</v>
      </c>
      <c r="B315" t="s">
        <v>202</v>
      </c>
      <c r="C315" s="70">
        <v>41820</v>
      </c>
      <c r="D315">
        <v>0</v>
      </c>
      <c r="E315" s="70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0</v>
      </c>
      <c r="O315">
        <v>0</v>
      </c>
      <c r="P315">
        <v>0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  <c r="AJ315">
        <v>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  <c r="AS315">
        <v>0</v>
      </c>
      <c r="AT315">
        <v>0</v>
      </c>
      <c r="AU315">
        <v>0</v>
      </c>
      <c r="AV315">
        <v>0</v>
      </c>
      <c r="AW315">
        <v>0</v>
      </c>
      <c r="AX315">
        <v>0</v>
      </c>
      <c r="AY315">
        <v>0</v>
      </c>
      <c r="AZ315">
        <v>0</v>
      </c>
      <c r="BA315">
        <v>0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0</v>
      </c>
      <c r="BL315">
        <v>0</v>
      </c>
      <c r="BM315">
        <v>0</v>
      </c>
      <c r="BN315">
        <v>0</v>
      </c>
      <c r="BO315">
        <v>0</v>
      </c>
      <c r="BP315">
        <v>0</v>
      </c>
      <c r="BQ315">
        <v>0</v>
      </c>
      <c r="BR315">
        <v>0</v>
      </c>
      <c r="BS315">
        <v>0</v>
      </c>
      <c r="BT315">
        <v>0</v>
      </c>
      <c r="BU315">
        <v>0</v>
      </c>
      <c r="BV315">
        <v>0</v>
      </c>
      <c r="BW315">
        <v>0</v>
      </c>
      <c r="BX315">
        <v>0</v>
      </c>
      <c r="BY315">
        <v>0</v>
      </c>
      <c r="BZ315">
        <v>0</v>
      </c>
      <c r="CA315">
        <v>0</v>
      </c>
      <c r="CB315">
        <v>0</v>
      </c>
      <c r="CC315">
        <v>0</v>
      </c>
      <c r="CD315">
        <v>0</v>
      </c>
      <c r="CE315">
        <v>0</v>
      </c>
      <c r="CF315">
        <v>0</v>
      </c>
      <c r="CG315">
        <v>0</v>
      </c>
      <c r="CH315">
        <v>0</v>
      </c>
      <c r="CI315">
        <v>0</v>
      </c>
      <c r="CJ315">
        <v>0</v>
      </c>
      <c r="CK315">
        <v>0</v>
      </c>
      <c r="CL315">
        <v>0</v>
      </c>
      <c r="CM315">
        <v>0</v>
      </c>
      <c r="CN315">
        <v>0</v>
      </c>
      <c r="CO315">
        <v>0</v>
      </c>
      <c r="CP315">
        <v>0</v>
      </c>
      <c r="CQ315">
        <v>0</v>
      </c>
      <c r="CR315">
        <v>0</v>
      </c>
      <c r="CS315">
        <v>0</v>
      </c>
      <c r="CT315">
        <v>0</v>
      </c>
      <c r="CU315">
        <v>0</v>
      </c>
      <c r="CV315">
        <v>0</v>
      </c>
      <c r="CW315">
        <v>0</v>
      </c>
      <c r="CX315">
        <v>0</v>
      </c>
      <c r="CY315">
        <v>0</v>
      </c>
      <c r="CZ315">
        <v>0</v>
      </c>
      <c r="DA315">
        <v>0</v>
      </c>
      <c r="DB315">
        <v>0</v>
      </c>
      <c r="DC315">
        <v>0</v>
      </c>
      <c r="DD315">
        <v>0</v>
      </c>
      <c r="DE315">
        <v>0</v>
      </c>
      <c r="DF315">
        <v>0</v>
      </c>
      <c r="DG315">
        <v>0</v>
      </c>
      <c r="DH315">
        <v>0</v>
      </c>
      <c r="DI315">
        <v>0</v>
      </c>
      <c r="DJ315">
        <v>0</v>
      </c>
      <c r="DK315">
        <v>0</v>
      </c>
      <c r="DL315">
        <v>0</v>
      </c>
      <c r="DM315">
        <v>0</v>
      </c>
      <c r="DN315">
        <v>0</v>
      </c>
      <c r="DO315">
        <v>0</v>
      </c>
      <c r="DP315">
        <v>0</v>
      </c>
      <c r="DQ315">
        <v>0</v>
      </c>
      <c r="DR315">
        <v>0</v>
      </c>
      <c r="DS315">
        <v>0</v>
      </c>
      <c r="DT315">
        <v>0</v>
      </c>
      <c r="DU315">
        <v>0</v>
      </c>
      <c r="DV315">
        <v>0</v>
      </c>
      <c r="DW315">
        <v>0</v>
      </c>
      <c r="DX315">
        <v>0</v>
      </c>
      <c r="DY315">
        <v>0</v>
      </c>
      <c r="DZ315">
        <v>0</v>
      </c>
      <c r="EA315">
        <v>0</v>
      </c>
      <c r="EB315">
        <v>0</v>
      </c>
      <c r="EC315">
        <v>0</v>
      </c>
      <c r="ED315">
        <v>0</v>
      </c>
      <c r="EE315">
        <v>0</v>
      </c>
      <c r="EF315">
        <v>0</v>
      </c>
      <c r="EG315">
        <v>0</v>
      </c>
      <c r="EH315">
        <v>0</v>
      </c>
      <c r="EI315">
        <v>0</v>
      </c>
      <c r="EJ315">
        <v>0</v>
      </c>
      <c r="EK315">
        <v>0</v>
      </c>
      <c r="EL315">
        <v>0</v>
      </c>
      <c r="EM315">
        <v>0</v>
      </c>
      <c r="EN315">
        <v>0</v>
      </c>
      <c r="EO315">
        <v>0</v>
      </c>
      <c r="EP315">
        <v>0</v>
      </c>
      <c r="EQ315">
        <v>0</v>
      </c>
      <c r="ER315">
        <v>0</v>
      </c>
      <c r="ES315">
        <v>0</v>
      </c>
      <c r="ET315">
        <v>0</v>
      </c>
      <c r="EU315">
        <v>0</v>
      </c>
      <c r="EV315">
        <v>0</v>
      </c>
      <c r="EW315">
        <v>0</v>
      </c>
      <c r="EX315">
        <v>0</v>
      </c>
      <c r="EY315">
        <v>0</v>
      </c>
      <c r="EZ315">
        <v>0</v>
      </c>
      <c r="FA315">
        <v>0</v>
      </c>
      <c r="FB315">
        <v>0</v>
      </c>
      <c r="FC315">
        <v>0</v>
      </c>
      <c r="FD315">
        <v>0</v>
      </c>
      <c r="FE315">
        <v>0</v>
      </c>
      <c r="FF315">
        <v>0</v>
      </c>
      <c r="FG315">
        <v>0</v>
      </c>
      <c r="FH315">
        <v>0</v>
      </c>
      <c r="FI315">
        <v>0</v>
      </c>
      <c r="FJ315">
        <v>0</v>
      </c>
      <c r="FK315">
        <v>0</v>
      </c>
      <c r="FL315">
        <v>0</v>
      </c>
      <c r="FM315">
        <v>0</v>
      </c>
      <c r="FN315">
        <v>0</v>
      </c>
      <c r="FO315">
        <v>0</v>
      </c>
      <c r="FP315">
        <v>0</v>
      </c>
      <c r="FQ315">
        <v>0</v>
      </c>
      <c r="FR315">
        <v>0</v>
      </c>
      <c r="FT315" s="44"/>
    </row>
    <row r="316" spans="1:176" x14ac:dyDescent="0.2">
      <c r="A316" t="s">
        <v>196</v>
      </c>
      <c r="B316" t="s">
        <v>202</v>
      </c>
      <c r="C316" s="70">
        <v>41827</v>
      </c>
      <c r="D316">
        <v>0</v>
      </c>
      <c r="E316" s="70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0</v>
      </c>
      <c r="O316">
        <v>0</v>
      </c>
      <c r="P316">
        <v>0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0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0</v>
      </c>
      <c r="BS316">
        <v>0</v>
      </c>
      <c r="BT316">
        <v>0</v>
      </c>
      <c r="BU316">
        <v>0</v>
      </c>
      <c r="BV316">
        <v>0</v>
      </c>
      <c r="BW316">
        <v>0</v>
      </c>
      <c r="BX316">
        <v>0</v>
      </c>
      <c r="BY316">
        <v>0</v>
      </c>
      <c r="BZ316">
        <v>0</v>
      </c>
      <c r="CA316">
        <v>0</v>
      </c>
      <c r="CB316">
        <v>0</v>
      </c>
      <c r="CC316">
        <v>0</v>
      </c>
      <c r="CD316">
        <v>0</v>
      </c>
      <c r="CE316">
        <v>0</v>
      </c>
      <c r="CF316">
        <v>0</v>
      </c>
      <c r="CG316">
        <v>0</v>
      </c>
      <c r="CH316">
        <v>0</v>
      </c>
      <c r="CI316">
        <v>0</v>
      </c>
      <c r="CJ316">
        <v>0</v>
      </c>
      <c r="CK316">
        <v>0</v>
      </c>
      <c r="CL316">
        <v>0</v>
      </c>
      <c r="CM316">
        <v>0</v>
      </c>
      <c r="CN316">
        <v>0</v>
      </c>
      <c r="CO316">
        <v>0</v>
      </c>
      <c r="CP316">
        <v>0</v>
      </c>
      <c r="CQ316">
        <v>0</v>
      </c>
      <c r="CR316">
        <v>0</v>
      </c>
      <c r="CS316">
        <v>0</v>
      </c>
      <c r="CT316">
        <v>0</v>
      </c>
      <c r="CU316">
        <v>0</v>
      </c>
      <c r="CV316">
        <v>0</v>
      </c>
      <c r="CW316">
        <v>0</v>
      </c>
      <c r="CX316">
        <v>0</v>
      </c>
      <c r="CY316">
        <v>0</v>
      </c>
      <c r="CZ316">
        <v>0</v>
      </c>
      <c r="DA316">
        <v>0</v>
      </c>
      <c r="DB316">
        <v>0</v>
      </c>
      <c r="DC316">
        <v>0</v>
      </c>
      <c r="DD316">
        <v>0</v>
      </c>
      <c r="DE316">
        <v>0</v>
      </c>
      <c r="DF316">
        <v>0</v>
      </c>
      <c r="DG316">
        <v>0</v>
      </c>
      <c r="DH316">
        <v>0</v>
      </c>
      <c r="DI316">
        <v>0</v>
      </c>
      <c r="DJ316">
        <v>0</v>
      </c>
      <c r="DK316">
        <v>0</v>
      </c>
      <c r="DL316">
        <v>0</v>
      </c>
      <c r="DM316">
        <v>0</v>
      </c>
      <c r="DN316">
        <v>0</v>
      </c>
      <c r="DO316">
        <v>0</v>
      </c>
      <c r="DP316">
        <v>0</v>
      </c>
      <c r="DQ316">
        <v>0</v>
      </c>
      <c r="DR316">
        <v>0</v>
      </c>
      <c r="DS316">
        <v>0</v>
      </c>
      <c r="DT316">
        <v>0</v>
      </c>
      <c r="DU316">
        <v>0</v>
      </c>
      <c r="DV316">
        <v>0</v>
      </c>
      <c r="DW316">
        <v>0</v>
      </c>
      <c r="DX316">
        <v>0</v>
      </c>
      <c r="DY316">
        <v>0</v>
      </c>
      <c r="DZ316">
        <v>0</v>
      </c>
      <c r="EA316">
        <v>0</v>
      </c>
      <c r="EB316">
        <v>0</v>
      </c>
      <c r="EC316">
        <v>0</v>
      </c>
      <c r="ED316">
        <v>0</v>
      </c>
      <c r="EE316">
        <v>0</v>
      </c>
      <c r="EF316">
        <v>0</v>
      </c>
      <c r="EG316">
        <v>0</v>
      </c>
      <c r="EH316">
        <v>0</v>
      </c>
      <c r="EI316">
        <v>0</v>
      </c>
      <c r="EJ316">
        <v>0</v>
      </c>
      <c r="EK316">
        <v>0</v>
      </c>
      <c r="EL316">
        <v>0</v>
      </c>
      <c r="EM316">
        <v>0</v>
      </c>
      <c r="EN316">
        <v>0</v>
      </c>
      <c r="EO316">
        <v>0</v>
      </c>
      <c r="EP316">
        <v>0</v>
      </c>
      <c r="EQ316">
        <v>0</v>
      </c>
      <c r="ER316">
        <v>0</v>
      </c>
      <c r="ES316">
        <v>0</v>
      </c>
      <c r="ET316">
        <v>0</v>
      </c>
      <c r="EU316">
        <v>0</v>
      </c>
      <c r="EV316">
        <v>0</v>
      </c>
      <c r="EW316">
        <v>0</v>
      </c>
      <c r="EX316">
        <v>0</v>
      </c>
      <c r="EY316">
        <v>0</v>
      </c>
      <c r="EZ316">
        <v>0</v>
      </c>
      <c r="FA316">
        <v>0</v>
      </c>
      <c r="FB316">
        <v>0</v>
      </c>
      <c r="FC316">
        <v>0</v>
      </c>
      <c r="FD316">
        <v>0</v>
      </c>
      <c r="FE316">
        <v>0</v>
      </c>
      <c r="FF316">
        <v>0</v>
      </c>
      <c r="FG316">
        <v>0</v>
      </c>
      <c r="FH316">
        <v>0</v>
      </c>
      <c r="FI316">
        <v>0</v>
      </c>
      <c r="FJ316">
        <v>0</v>
      </c>
      <c r="FK316">
        <v>0</v>
      </c>
      <c r="FL316">
        <v>0</v>
      </c>
      <c r="FM316">
        <v>0</v>
      </c>
      <c r="FN316">
        <v>0</v>
      </c>
      <c r="FO316">
        <v>0</v>
      </c>
      <c r="FP316">
        <v>0</v>
      </c>
      <c r="FQ316">
        <v>0</v>
      </c>
      <c r="FR316">
        <v>0</v>
      </c>
      <c r="FT316" s="44"/>
    </row>
    <row r="317" spans="1:176" x14ac:dyDescent="0.2">
      <c r="A317" t="s">
        <v>196</v>
      </c>
      <c r="B317" t="s">
        <v>202</v>
      </c>
      <c r="C317" s="70">
        <v>41834</v>
      </c>
      <c r="D317">
        <v>0</v>
      </c>
      <c r="E317" s="70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0</v>
      </c>
      <c r="O317">
        <v>0</v>
      </c>
      <c r="P317">
        <v>0</v>
      </c>
      <c r="Q317">
        <v>0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  <c r="AJ317">
        <v>0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  <c r="AS317">
        <v>0</v>
      </c>
      <c r="AT317">
        <v>0</v>
      </c>
      <c r="AU317">
        <v>0</v>
      </c>
      <c r="AV317">
        <v>0</v>
      </c>
      <c r="AW317">
        <v>0</v>
      </c>
      <c r="AX317">
        <v>0</v>
      </c>
      <c r="AY317">
        <v>0</v>
      </c>
      <c r="AZ317">
        <v>0</v>
      </c>
      <c r="BA317">
        <v>0</v>
      </c>
      <c r="BB317">
        <v>0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0</v>
      </c>
      <c r="BX317">
        <v>0</v>
      </c>
      <c r="BY317">
        <v>0</v>
      </c>
      <c r="BZ317">
        <v>0</v>
      </c>
      <c r="CA317">
        <v>0</v>
      </c>
      <c r="CB317">
        <v>0</v>
      </c>
      <c r="CC317">
        <v>0</v>
      </c>
      <c r="CD317">
        <v>0</v>
      </c>
      <c r="CE317">
        <v>0</v>
      </c>
      <c r="CF317">
        <v>0</v>
      </c>
      <c r="CG317">
        <v>0</v>
      </c>
      <c r="CH317">
        <v>0</v>
      </c>
      <c r="CI317">
        <v>0</v>
      </c>
      <c r="CJ317">
        <v>0</v>
      </c>
      <c r="CK317">
        <v>0</v>
      </c>
      <c r="CL317">
        <v>0</v>
      </c>
      <c r="CM317">
        <v>0</v>
      </c>
      <c r="CN317">
        <v>0</v>
      </c>
      <c r="CO317">
        <v>0</v>
      </c>
      <c r="CP317">
        <v>0</v>
      </c>
      <c r="CQ317">
        <v>0</v>
      </c>
      <c r="CR317">
        <v>0</v>
      </c>
      <c r="CS317">
        <v>0</v>
      </c>
      <c r="CT317">
        <v>0</v>
      </c>
      <c r="CU317">
        <v>0</v>
      </c>
      <c r="CV317">
        <v>0</v>
      </c>
      <c r="CW317">
        <v>0</v>
      </c>
      <c r="CX317">
        <v>0</v>
      </c>
      <c r="CY317">
        <v>0</v>
      </c>
      <c r="CZ317">
        <v>0</v>
      </c>
      <c r="DA317">
        <v>0</v>
      </c>
      <c r="DB317">
        <v>0</v>
      </c>
      <c r="DC317">
        <v>0</v>
      </c>
      <c r="DD317">
        <v>0</v>
      </c>
      <c r="DE317">
        <v>0</v>
      </c>
      <c r="DF317">
        <v>0</v>
      </c>
      <c r="DG317">
        <v>0</v>
      </c>
      <c r="DH317">
        <v>0</v>
      </c>
      <c r="DI317">
        <v>0</v>
      </c>
      <c r="DJ317">
        <v>0</v>
      </c>
      <c r="DK317">
        <v>0</v>
      </c>
      <c r="DL317">
        <v>0</v>
      </c>
      <c r="DM317">
        <v>0</v>
      </c>
      <c r="DN317">
        <v>0</v>
      </c>
      <c r="DO317">
        <v>0</v>
      </c>
      <c r="DP317">
        <v>0</v>
      </c>
      <c r="DQ317">
        <v>0</v>
      </c>
      <c r="DR317">
        <v>0</v>
      </c>
      <c r="DS317">
        <v>0</v>
      </c>
      <c r="DT317">
        <v>0</v>
      </c>
      <c r="DU317">
        <v>0</v>
      </c>
      <c r="DV317">
        <v>0</v>
      </c>
      <c r="DW317">
        <v>0</v>
      </c>
      <c r="DX317">
        <v>0</v>
      </c>
      <c r="DY317">
        <v>0</v>
      </c>
      <c r="DZ317">
        <v>0</v>
      </c>
      <c r="EA317">
        <v>0</v>
      </c>
      <c r="EB317">
        <v>0</v>
      </c>
      <c r="EC317">
        <v>0</v>
      </c>
      <c r="ED317">
        <v>0</v>
      </c>
      <c r="EE317">
        <v>0</v>
      </c>
      <c r="EF317">
        <v>0</v>
      </c>
      <c r="EG317">
        <v>0</v>
      </c>
      <c r="EH317">
        <v>0</v>
      </c>
      <c r="EI317">
        <v>0</v>
      </c>
      <c r="EJ317">
        <v>0</v>
      </c>
      <c r="EK317">
        <v>0</v>
      </c>
      <c r="EL317">
        <v>0</v>
      </c>
      <c r="EM317">
        <v>0</v>
      </c>
      <c r="EN317">
        <v>0</v>
      </c>
      <c r="EO317">
        <v>0</v>
      </c>
      <c r="EP317">
        <v>0</v>
      </c>
      <c r="EQ317">
        <v>0</v>
      </c>
      <c r="ER317">
        <v>0</v>
      </c>
      <c r="ES317">
        <v>0</v>
      </c>
      <c r="ET317">
        <v>0</v>
      </c>
      <c r="EU317">
        <v>0</v>
      </c>
      <c r="EV317">
        <v>0</v>
      </c>
      <c r="EW317">
        <v>0</v>
      </c>
      <c r="EX317">
        <v>0</v>
      </c>
      <c r="EY317">
        <v>0</v>
      </c>
      <c r="EZ317">
        <v>0</v>
      </c>
      <c r="FA317">
        <v>0</v>
      </c>
      <c r="FB317">
        <v>0</v>
      </c>
      <c r="FC317">
        <v>0</v>
      </c>
      <c r="FD317">
        <v>0</v>
      </c>
      <c r="FE317">
        <v>0</v>
      </c>
      <c r="FF317">
        <v>0</v>
      </c>
      <c r="FG317">
        <v>0</v>
      </c>
      <c r="FH317">
        <v>0</v>
      </c>
      <c r="FI317">
        <v>0</v>
      </c>
      <c r="FJ317">
        <v>0</v>
      </c>
      <c r="FK317">
        <v>0</v>
      </c>
      <c r="FL317">
        <v>0</v>
      </c>
      <c r="FM317">
        <v>0</v>
      </c>
      <c r="FN317">
        <v>0</v>
      </c>
      <c r="FO317">
        <v>0</v>
      </c>
      <c r="FP317">
        <v>0</v>
      </c>
      <c r="FQ317">
        <v>0</v>
      </c>
      <c r="FR317">
        <v>0</v>
      </c>
      <c r="FT317" s="44"/>
    </row>
    <row r="318" spans="1:176" x14ac:dyDescent="0.2">
      <c r="A318" t="s">
        <v>196</v>
      </c>
      <c r="B318" t="s">
        <v>202</v>
      </c>
      <c r="C318" s="70">
        <v>41848</v>
      </c>
      <c r="D318">
        <v>0</v>
      </c>
      <c r="E318" s="70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0</v>
      </c>
      <c r="P318">
        <v>0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0</v>
      </c>
      <c r="X318">
        <v>0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0</v>
      </c>
      <c r="AJ318">
        <v>0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0</v>
      </c>
      <c r="AV318">
        <v>0</v>
      </c>
      <c r="AW318">
        <v>0</v>
      </c>
      <c r="AX318">
        <v>0</v>
      </c>
      <c r="AY318">
        <v>0</v>
      </c>
      <c r="AZ318">
        <v>0</v>
      </c>
      <c r="BA318">
        <v>0</v>
      </c>
      <c r="BB318">
        <v>0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BX318">
        <v>0</v>
      </c>
      <c r="BY318">
        <v>0</v>
      </c>
      <c r="BZ318">
        <v>0</v>
      </c>
      <c r="CA318">
        <v>0</v>
      </c>
      <c r="CB318">
        <v>0</v>
      </c>
      <c r="CC318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>
        <v>0</v>
      </c>
      <c r="CK318">
        <v>0</v>
      </c>
      <c r="CL318">
        <v>0</v>
      </c>
      <c r="CM318">
        <v>0</v>
      </c>
      <c r="CN318">
        <v>0</v>
      </c>
      <c r="CO318">
        <v>0</v>
      </c>
      <c r="CP318">
        <v>0</v>
      </c>
      <c r="CQ318">
        <v>0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X318">
        <v>0</v>
      </c>
      <c r="CY318">
        <v>0</v>
      </c>
      <c r="CZ318">
        <v>0</v>
      </c>
      <c r="DA318">
        <v>0</v>
      </c>
      <c r="DB318">
        <v>0</v>
      </c>
      <c r="DC318">
        <v>0</v>
      </c>
      <c r="DD318">
        <v>0</v>
      </c>
      <c r="DE318">
        <v>0</v>
      </c>
      <c r="DF318">
        <v>0</v>
      </c>
      <c r="DG318">
        <v>0</v>
      </c>
      <c r="DH318">
        <v>0</v>
      </c>
      <c r="DI318">
        <v>0</v>
      </c>
      <c r="DJ318">
        <v>0</v>
      </c>
      <c r="DK318">
        <v>0</v>
      </c>
      <c r="DL318">
        <v>0</v>
      </c>
      <c r="DM318">
        <v>0</v>
      </c>
      <c r="DN318">
        <v>0</v>
      </c>
      <c r="DO318">
        <v>0</v>
      </c>
      <c r="DP318">
        <v>0</v>
      </c>
      <c r="DQ318">
        <v>0</v>
      </c>
      <c r="DR318">
        <v>0</v>
      </c>
      <c r="DS318">
        <v>0</v>
      </c>
      <c r="DT318">
        <v>0</v>
      </c>
      <c r="DU318">
        <v>0</v>
      </c>
      <c r="DV318">
        <v>0</v>
      </c>
      <c r="DW318">
        <v>0</v>
      </c>
      <c r="DX318">
        <v>0</v>
      </c>
      <c r="DY318">
        <v>0</v>
      </c>
      <c r="DZ318">
        <v>0</v>
      </c>
      <c r="EA318">
        <v>0</v>
      </c>
      <c r="EB318">
        <v>0</v>
      </c>
      <c r="EC318">
        <v>0</v>
      </c>
      <c r="ED318">
        <v>0</v>
      </c>
      <c r="EE318">
        <v>0</v>
      </c>
      <c r="EF318">
        <v>0</v>
      </c>
      <c r="EG318">
        <v>0</v>
      </c>
      <c r="EH318">
        <v>0</v>
      </c>
      <c r="EI318">
        <v>0</v>
      </c>
      <c r="EJ318">
        <v>0</v>
      </c>
      <c r="EK318">
        <v>0</v>
      </c>
      <c r="EL318">
        <v>0</v>
      </c>
      <c r="EM318">
        <v>0</v>
      </c>
      <c r="EN318">
        <v>0</v>
      </c>
      <c r="EO318">
        <v>0</v>
      </c>
      <c r="EP318">
        <v>0</v>
      </c>
      <c r="EQ318">
        <v>0</v>
      </c>
      <c r="ER318">
        <v>0</v>
      </c>
      <c r="ES318">
        <v>0</v>
      </c>
      <c r="ET318">
        <v>0</v>
      </c>
      <c r="EU318">
        <v>0</v>
      </c>
      <c r="EV318">
        <v>0</v>
      </c>
      <c r="EW318">
        <v>0</v>
      </c>
      <c r="EX318">
        <v>0</v>
      </c>
      <c r="EY318">
        <v>0</v>
      </c>
      <c r="EZ318">
        <v>0</v>
      </c>
      <c r="FA318">
        <v>0</v>
      </c>
      <c r="FB318">
        <v>0</v>
      </c>
      <c r="FC318">
        <v>0</v>
      </c>
      <c r="FD318">
        <v>0</v>
      </c>
      <c r="FE318">
        <v>0</v>
      </c>
      <c r="FF318">
        <v>0</v>
      </c>
      <c r="FG318">
        <v>0</v>
      </c>
      <c r="FH318">
        <v>0</v>
      </c>
      <c r="FI318">
        <v>0</v>
      </c>
      <c r="FJ318">
        <v>0</v>
      </c>
      <c r="FK318">
        <v>0</v>
      </c>
      <c r="FL318">
        <v>0</v>
      </c>
      <c r="FM318">
        <v>0</v>
      </c>
      <c r="FN318">
        <v>0</v>
      </c>
      <c r="FO318">
        <v>0</v>
      </c>
      <c r="FP318">
        <v>0</v>
      </c>
      <c r="FQ318">
        <v>0</v>
      </c>
      <c r="FR318">
        <v>0</v>
      </c>
      <c r="FT318" s="44"/>
    </row>
    <row r="319" spans="1:176" x14ac:dyDescent="0.2">
      <c r="A319" t="s">
        <v>196</v>
      </c>
      <c r="B319" t="s">
        <v>202</v>
      </c>
      <c r="C319" s="70">
        <v>41849</v>
      </c>
      <c r="D319">
        <v>0</v>
      </c>
      <c r="E319" s="70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0</v>
      </c>
      <c r="O319">
        <v>0</v>
      </c>
      <c r="P319">
        <v>0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  <c r="AJ319">
        <v>0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0</v>
      </c>
      <c r="AV319">
        <v>0</v>
      </c>
      <c r="AW319">
        <v>0</v>
      </c>
      <c r="AX319">
        <v>0</v>
      </c>
      <c r="AY319">
        <v>0</v>
      </c>
      <c r="AZ319">
        <v>0</v>
      </c>
      <c r="BA319">
        <v>0</v>
      </c>
      <c r="BB319">
        <v>0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BX319">
        <v>0</v>
      </c>
      <c r="BY319">
        <v>0</v>
      </c>
      <c r="BZ319">
        <v>0</v>
      </c>
      <c r="CA319">
        <v>0</v>
      </c>
      <c r="CB319">
        <v>0</v>
      </c>
      <c r="CC319">
        <v>0</v>
      </c>
      <c r="CD319">
        <v>0</v>
      </c>
      <c r="CE319">
        <v>0</v>
      </c>
      <c r="CF319">
        <v>0</v>
      </c>
      <c r="CG319">
        <v>0</v>
      </c>
      <c r="CH319">
        <v>0</v>
      </c>
      <c r="CI319">
        <v>0</v>
      </c>
      <c r="CJ319">
        <v>0</v>
      </c>
      <c r="CK319">
        <v>0</v>
      </c>
      <c r="CL319">
        <v>0</v>
      </c>
      <c r="CM319">
        <v>0</v>
      </c>
      <c r="CN319">
        <v>0</v>
      </c>
      <c r="CO319">
        <v>0</v>
      </c>
      <c r="CP319">
        <v>0</v>
      </c>
      <c r="CQ319">
        <v>0</v>
      </c>
      <c r="CR319">
        <v>0</v>
      </c>
      <c r="CS319">
        <v>0</v>
      </c>
      <c r="CT319">
        <v>0</v>
      </c>
      <c r="CU319">
        <v>0</v>
      </c>
      <c r="CV319">
        <v>0</v>
      </c>
      <c r="CW319">
        <v>0</v>
      </c>
      <c r="CX319">
        <v>0</v>
      </c>
      <c r="CY319">
        <v>0</v>
      </c>
      <c r="CZ319">
        <v>0</v>
      </c>
      <c r="DA319">
        <v>0</v>
      </c>
      <c r="DB319">
        <v>0</v>
      </c>
      <c r="DC319">
        <v>0</v>
      </c>
      <c r="DD319">
        <v>0</v>
      </c>
      <c r="DE319">
        <v>0</v>
      </c>
      <c r="DF319">
        <v>0</v>
      </c>
      <c r="DG319">
        <v>0</v>
      </c>
      <c r="DH319">
        <v>0</v>
      </c>
      <c r="DI319">
        <v>0</v>
      </c>
      <c r="DJ319">
        <v>0</v>
      </c>
      <c r="DK319">
        <v>0</v>
      </c>
      <c r="DL319">
        <v>0</v>
      </c>
      <c r="DM319">
        <v>0</v>
      </c>
      <c r="DN319">
        <v>0</v>
      </c>
      <c r="DO319">
        <v>0</v>
      </c>
      <c r="DP319">
        <v>0</v>
      </c>
      <c r="DQ319">
        <v>0</v>
      </c>
      <c r="DR319">
        <v>0</v>
      </c>
      <c r="DS319">
        <v>0</v>
      </c>
      <c r="DT319">
        <v>0</v>
      </c>
      <c r="DU319">
        <v>0</v>
      </c>
      <c r="DV319">
        <v>0</v>
      </c>
      <c r="DW319">
        <v>0</v>
      </c>
      <c r="DX319">
        <v>0</v>
      </c>
      <c r="DY319">
        <v>0</v>
      </c>
      <c r="DZ319">
        <v>0</v>
      </c>
      <c r="EA319">
        <v>0</v>
      </c>
      <c r="EB319">
        <v>0</v>
      </c>
      <c r="EC319">
        <v>0</v>
      </c>
      <c r="ED319">
        <v>0</v>
      </c>
      <c r="EE319">
        <v>0</v>
      </c>
      <c r="EF319">
        <v>0</v>
      </c>
      <c r="EG319">
        <v>0</v>
      </c>
      <c r="EH319">
        <v>0</v>
      </c>
      <c r="EI319">
        <v>0</v>
      </c>
      <c r="EJ319">
        <v>0</v>
      </c>
      <c r="EK319">
        <v>0</v>
      </c>
      <c r="EL319">
        <v>0</v>
      </c>
      <c r="EM319">
        <v>0</v>
      </c>
      <c r="EN319">
        <v>0</v>
      </c>
      <c r="EO319">
        <v>0</v>
      </c>
      <c r="EP319">
        <v>0</v>
      </c>
      <c r="EQ319">
        <v>0</v>
      </c>
      <c r="ER319">
        <v>0</v>
      </c>
      <c r="ES319">
        <v>0</v>
      </c>
      <c r="ET319">
        <v>0</v>
      </c>
      <c r="EU319">
        <v>0</v>
      </c>
      <c r="EV319">
        <v>0</v>
      </c>
      <c r="EW319">
        <v>0</v>
      </c>
      <c r="EX319">
        <v>0</v>
      </c>
      <c r="EY319">
        <v>0</v>
      </c>
      <c r="EZ319">
        <v>0</v>
      </c>
      <c r="FA319">
        <v>0</v>
      </c>
      <c r="FB319">
        <v>0</v>
      </c>
      <c r="FC319">
        <v>0</v>
      </c>
      <c r="FD319">
        <v>0</v>
      </c>
      <c r="FE319">
        <v>0</v>
      </c>
      <c r="FF319">
        <v>0</v>
      </c>
      <c r="FG319">
        <v>0</v>
      </c>
      <c r="FH319">
        <v>0</v>
      </c>
      <c r="FI319">
        <v>0</v>
      </c>
      <c r="FJ319">
        <v>0</v>
      </c>
      <c r="FK319">
        <v>0</v>
      </c>
      <c r="FL319">
        <v>0</v>
      </c>
      <c r="FM319">
        <v>0</v>
      </c>
      <c r="FN319">
        <v>0</v>
      </c>
      <c r="FO319">
        <v>0</v>
      </c>
      <c r="FP319">
        <v>0</v>
      </c>
      <c r="FQ319">
        <v>0</v>
      </c>
      <c r="FR319">
        <v>0</v>
      </c>
      <c r="FT319" s="44"/>
    </row>
    <row r="320" spans="1:176" x14ac:dyDescent="0.2">
      <c r="A320" t="s">
        <v>196</v>
      </c>
      <c r="B320" t="s">
        <v>202</v>
      </c>
      <c r="C320" s="70">
        <v>41850</v>
      </c>
      <c r="D320">
        <v>0</v>
      </c>
      <c r="E320" s="7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0</v>
      </c>
      <c r="O320">
        <v>0</v>
      </c>
      <c r="P320">
        <v>0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0</v>
      </c>
      <c r="AJ320">
        <v>0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0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0</v>
      </c>
      <c r="BN320">
        <v>0</v>
      </c>
      <c r="BO320">
        <v>0</v>
      </c>
      <c r="BP320">
        <v>0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</v>
      </c>
      <c r="BW320">
        <v>0</v>
      </c>
      <c r="BX320">
        <v>0</v>
      </c>
      <c r="BY320">
        <v>0</v>
      </c>
      <c r="BZ320">
        <v>0</v>
      </c>
      <c r="CA320">
        <v>0</v>
      </c>
      <c r="CB320">
        <v>0</v>
      </c>
      <c r="CC320">
        <v>0</v>
      </c>
      <c r="CD320">
        <v>0</v>
      </c>
      <c r="CE320">
        <v>0</v>
      </c>
      <c r="CF320">
        <v>0</v>
      </c>
      <c r="CG320">
        <v>0</v>
      </c>
      <c r="CH320">
        <v>0</v>
      </c>
      <c r="CI320">
        <v>0</v>
      </c>
      <c r="CJ320">
        <v>0</v>
      </c>
      <c r="CK320">
        <v>0</v>
      </c>
      <c r="CL320">
        <v>0</v>
      </c>
      <c r="CM320">
        <v>0</v>
      </c>
      <c r="CN320">
        <v>0</v>
      </c>
      <c r="CO320">
        <v>0</v>
      </c>
      <c r="CP320">
        <v>0</v>
      </c>
      <c r="CQ320">
        <v>0</v>
      </c>
      <c r="CR320">
        <v>0</v>
      </c>
      <c r="CS320">
        <v>0</v>
      </c>
      <c r="CT320">
        <v>0</v>
      </c>
      <c r="CU320">
        <v>0</v>
      </c>
      <c r="CV320">
        <v>0</v>
      </c>
      <c r="CW320">
        <v>0</v>
      </c>
      <c r="CX320">
        <v>0</v>
      </c>
      <c r="CY320">
        <v>0</v>
      </c>
      <c r="CZ320">
        <v>0</v>
      </c>
      <c r="DA320">
        <v>0</v>
      </c>
      <c r="DB320">
        <v>0</v>
      </c>
      <c r="DC320">
        <v>0</v>
      </c>
      <c r="DD320">
        <v>0</v>
      </c>
      <c r="DE320">
        <v>0</v>
      </c>
      <c r="DF320">
        <v>0</v>
      </c>
      <c r="DG320">
        <v>0</v>
      </c>
      <c r="DH320">
        <v>0</v>
      </c>
      <c r="DI320">
        <v>0</v>
      </c>
      <c r="DJ320">
        <v>0</v>
      </c>
      <c r="DK320">
        <v>0</v>
      </c>
      <c r="DL320">
        <v>0</v>
      </c>
      <c r="DM320">
        <v>0</v>
      </c>
      <c r="DN320">
        <v>0</v>
      </c>
      <c r="DO320">
        <v>0</v>
      </c>
      <c r="DP320">
        <v>0</v>
      </c>
      <c r="DQ320">
        <v>0</v>
      </c>
      <c r="DR320">
        <v>0</v>
      </c>
      <c r="DS320">
        <v>0</v>
      </c>
      <c r="DT320">
        <v>0</v>
      </c>
      <c r="DU320">
        <v>0</v>
      </c>
      <c r="DV320">
        <v>0</v>
      </c>
      <c r="DW320">
        <v>0</v>
      </c>
      <c r="DX320">
        <v>0</v>
      </c>
      <c r="DY320">
        <v>0</v>
      </c>
      <c r="DZ320">
        <v>0</v>
      </c>
      <c r="EA320">
        <v>0</v>
      </c>
      <c r="EB320">
        <v>0</v>
      </c>
      <c r="EC320">
        <v>0</v>
      </c>
      <c r="ED320">
        <v>0</v>
      </c>
      <c r="EE320">
        <v>0</v>
      </c>
      <c r="EF320">
        <v>0</v>
      </c>
      <c r="EG320">
        <v>0</v>
      </c>
      <c r="EH320">
        <v>0</v>
      </c>
      <c r="EI320">
        <v>0</v>
      </c>
      <c r="EJ320">
        <v>0</v>
      </c>
      <c r="EK320">
        <v>0</v>
      </c>
      <c r="EL320">
        <v>0</v>
      </c>
      <c r="EM320">
        <v>0</v>
      </c>
      <c r="EN320">
        <v>0</v>
      </c>
      <c r="EO320">
        <v>0</v>
      </c>
      <c r="EP320">
        <v>0</v>
      </c>
      <c r="EQ320">
        <v>0</v>
      </c>
      <c r="ER320">
        <v>0</v>
      </c>
      <c r="ES320">
        <v>0</v>
      </c>
      <c r="ET320">
        <v>0</v>
      </c>
      <c r="EU320">
        <v>0</v>
      </c>
      <c r="EV320">
        <v>0</v>
      </c>
      <c r="EW320">
        <v>0</v>
      </c>
      <c r="EX320">
        <v>0</v>
      </c>
      <c r="EY320">
        <v>0</v>
      </c>
      <c r="EZ320">
        <v>0</v>
      </c>
      <c r="FA320">
        <v>0</v>
      </c>
      <c r="FB320">
        <v>0</v>
      </c>
      <c r="FC320">
        <v>0</v>
      </c>
      <c r="FD320">
        <v>0</v>
      </c>
      <c r="FE320">
        <v>0</v>
      </c>
      <c r="FF320">
        <v>0</v>
      </c>
      <c r="FG320">
        <v>0</v>
      </c>
      <c r="FH320">
        <v>0</v>
      </c>
      <c r="FI320">
        <v>0</v>
      </c>
      <c r="FJ320">
        <v>0</v>
      </c>
      <c r="FK320">
        <v>0</v>
      </c>
      <c r="FL320">
        <v>0</v>
      </c>
      <c r="FM320">
        <v>0</v>
      </c>
      <c r="FN320">
        <v>0</v>
      </c>
      <c r="FO320">
        <v>0</v>
      </c>
      <c r="FP320">
        <v>0</v>
      </c>
      <c r="FQ320">
        <v>0</v>
      </c>
      <c r="FR320">
        <v>0</v>
      </c>
      <c r="FT320" s="44"/>
    </row>
    <row r="321" spans="1:176" x14ac:dyDescent="0.2">
      <c r="A321" t="s">
        <v>196</v>
      </c>
      <c r="B321" t="s">
        <v>202</v>
      </c>
      <c r="C321" s="70">
        <v>41851</v>
      </c>
      <c r="D321">
        <v>0</v>
      </c>
      <c r="E321" s="70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  <c r="AJ321">
        <v>0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0</v>
      </c>
      <c r="AV321">
        <v>0</v>
      </c>
      <c r="AW321">
        <v>0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BX321">
        <v>0</v>
      </c>
      <c r="BY321">
        <v>0</v>
      </c>
      <c r="BZ321">
        <v>0</v>
      </c>
      <c r="CA321">
        <v>0</v>
      </c>
      <c r="CB321">
        <v>0</v>
      </c>
      <c r="CC321">
        <v>0</v>
      </c>
      <c r="CD321">
        <v>0</v>
      </c>
      <c r="CE321">
        <v>0</v>
      </c>
      <c r="CF321">
        <v>0</v>
      </c>
      <c r="CG321">
        <v>0</v>
      </c>
      <c r="CH321">
        <v>0</v>
      </c>
      <c r="CI321">
        <v>0</v>
      </c>
      <c r="CJ321">
        <v>0</v>
      </c>
      <c r="CK321">
        <v>0</v>
      </c>
      <c r="CL321">
        <v>0</v>
      </c>
      <c r="CM321">
        <v>0</v>
      </c>
      <c r="CN321">
        <v>0</v>
      </c>
      <c r="CO321">
        <v>0</v>
      </c>
      <c r="CP321">
        <v>0</v>
      </c>
      <c r="CQ321">
        <v>0</v>
      </c>
      <c r="CR321">
        <v>0</v>
      </c>
      <c r="CS321">
        <v>0</v>
      </c>
      <c r="CT321">
        <v>0</v>
      </c>
      <c r="CU321">
        <v>0</v>
      </c>
      <c r="CV321">
        <v>0</v>
      </c>
      <c r="CW321">
        <v>0</v>
      </c>
      <c r="CX321">
        <v>0</v>
      </c>
      <c r="CY321">
        <v>0</v>
      </c>
      <c r="CZ321">
        <v>0</v>
      </c>
      <c r="DA321">
        <v>0</v>
      </c>
      <c r="DB321">
        <v>0</v>
      </c>
      <c r="DC321">
        <v>0</v>
      </c>
      <c r="DD321">
        <v>0</v>
      </c>
      <c r="DE321">
        <v>0</v>
      </c>
      <c r="DF321">
        <v>0</v>
      </c>
      <c r="DG321">
        <v>0</v>
      </c>
      <c r="DH321">
        <v>0</v>
      </c>
      <c r="DI321">
        <v>0</v>
      </c>
      <c r="DJ321">
        <v>0</v>
      </c>
      <c r="DK321">
        <v>0</v>
      </c>
      <c r="DL321">
        <v>0</v>
      </c>
      <c r="DM321">
        <v>0</v>
      </c>
      <c r="DN321">
        <v>0</v>
      </c>
      <c r="DO321">
        <v>0</v>
      </c>
      <c r="DP321">
        <v>0</v>
      </c>
      <c r="DQ321">
        <v>0</v>
      </c>
      <c r="DR321">
        <v>0</v>
      </c>
      <c r="DS321">
        <v>0</v>
      </c>
      <c r="DT321">
        <v>0</v>
      </c>
      <c r="DU321">
        <v>0</v>
      </c>
      <c r="DV321">
        <v>0</v>
      </c>
      <c r="DW321">
        <v>0</v>
      </c>
      <c r="DX321">
        <v>0</v>
      </c>
      <c r="DY321">
        <v>0</v>
      </c>
      <c r="DZ321">
        <v>0</v>
      </c>
      <c r="EA321">
        <v>0</v>
      </c>
      <c r="EB321">
        <v>0</v>
      </c>
      <c r="EC321">
        <v>0</v>
      </c>
      <c r="ED321">
        <v>0</v>
      </c>
      <c r="EE321">
        <v>0</v>
      </c>
      <c r="EF321">
        <v>0</v>
      </c>
      <c r="EG321">
        <v>0</v>
      </c>
      <c r="EH321">
        <v>0</v>
      </c>
      <c r="EI321">
        <v>0</v>
      </c>
      <c r="EJ321">
        <v>0</v>
      </c>
      <c r="EK321">
        <v>0</v>
      </c>
      <c r="EL321">
        <v>0</v>
      </c>
      <c r="EM321">
        <v>0</v>
      </c>
      <c r="EN321">
        <v>0</v>
      </c>
      <c r="EO321">
        <v>0</v>
      </c>
      <c r="EP321">
        <v>0</v>
      </c>
      <c r="EQ321">
        <v>0</v>
      </c>
      <c r="ER321">
        <v>0</v>
      </c>
      <c r="ES321">
        <v>0</v>
      </c>
      <c r="ET321">
        <v>0</v>
      </c>
      <c r="EU321">
        <v>0</v>
      </c>
      <c r="EV321">
        <v>0</v>
      </c>
      <c r="EW321">
        <v>0</v>
      </c>
      <c r="EX321">
        <v>0</v>
      </c>
      <c r="EY321">
        <v>0</v>
      </c>
      <c r="EZ321">
        <v>0</v>
      </c>
      <c r="FA321">
        <v>0</v>
      </c>
      <c r="FB321">
        <v>0</v>
      </c>
      <c r="FC321">
        <v>0</v>
      </c>
      <c r="FD321">
        <v>0</v>
      </c>
      <c r="FE321">
        <v>0</v>
      </c>
      <c r="FF321">
        <v>0</v>
      </c>
      <c r="FG321">
        <v>0</v>
      </c>
      <c r="FH321">
        <v>0</v>
      </c>
      <c r="FI321">
        <v>0</v>
      </c>
      <c r="FJ321">
        <v>0</v>
      </c>
      <c r="FK321">
        <v>0</v>
      </c>
      <c r="FL321">
        <v>0</v>
      </c>
      <c r="FM321">
        <v>0</v>
      </c>
      <c r="FN321">
        <v>0</v>
      </c>
      <c r="FO321">
        <v>0</v>
      </c>
      <c r="FP321">
        <v>0</v>
      </c>
      <c r="FQ321">
        <v>0</v>
      </c>
      <c r="FR321">
        <v>0</v>
      </c>
      <c r="FT321" s="44"/>
    </row>
    <row r="322" spans="1:176" x14ac:dyDescent="0.2">
      <c r="A322" t="s">
        <v>196</v>
      </c>
      <c r="B322" t="s">
        <v>202</v>
      </c>
      <c r="C322" s="70">
        <v>41852</v>
      </c>
      <c r="D322">
        <v>0</v>
      </c>
      <c r="E322" s="70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  <c r="AJ322">
        <v>0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0</v>
      </c>
      <c r="AV322">
        <v>0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0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BX322">
        <v>0</v>
      </c>
      <c r="BY322">
        <v>0</v>
      </c>
      <c r="BZ322">
        <v>0</v>
      </c>
      <c r="CA322">
        <v>0</v>
      </c>
      <c r="CB322">
        <v>0</v>
      </c>
      <c r="CC322">
        <v>0</v>
      </c>
      <c r="CD322">
        <v>0</v>
      </c>
      <c r="CE322">
        <v>0</v>
      </c>
      <c r="CF322">
        <v>0</v>
      </c>
      <c r="CG322">
        <v>0</v>
      </c>
      <c r="CH322">
        <v>0</v>
      </c>
      <c r="CI322">
        <v>0</v>
      </c>
      <c r="CJ322">
        <v>0</v>
      </c>
      <c r="CK322">
        <v>0</v>
      </c>
      <c r="CL322">
        <v>0</v>
      </c>
      <c r="CM322">
        <v>0</v>
      </c>
      <c r="CN322">
        <v>0</v>
      </c>
      <c r="CO322">
        <v>0</v>
      </c>
      <c r="CP322">
        <v>0</v>
      </c>
      <c r="CQ322">
        <v>0</v>
      </c>
      <c r="CR322">
        <v>0</v>
      </c>
      <c r="CS322">
        <v>0</v>
      </c>
      <c r="CT322">
        <v>0</v>
      </c>
      <c r="CU322">
        <v>0</v>
      </c>
      <c r="CV322">
        <v>0</v>
      </c>
      <c r="CW322">
        <v>0</v>
      </c>
      <c r="CX322">
        <v>0</v>
      </c>
      <c r="CY322">
        <v>0</v>
      </c>
      <c r="CZ322">
        <v>0</v>
      </c>
      <c r="DA322">
        <v>0</v>
      </c>
      <c r="DB322">
        <v>0</v>
      </c>
      <c r="DC322">
        <v>0</v>
      </c>
      <c r="DD322">
        <v>0</v>
      </c>
      <c r="DE322">
        <v>0</v>
      </c>
      <c r="DF322">
        <v>0</v>
      </c>
      <c r="DG322">
        <v>0</v>
      </c>
      <c r="DH322">
        <v>0</v>
      </c>
      <c r="DI322">
        <v>0</v>
      </c>
      <c r="DJ322">
        <v>0</v>
      </c>
      <c r="DK322">
        <v>0</v>
      </c>
      <c r="DL322">
        <v>0</v>
      </c>
      <c r="DM322">
        <v>0</v>
      </c>
      <c r="DN322">
        <v>0</v>
      </c>
      <c r="DO322">
        <v>0</v>
      </c>
      <c r="DP322">
        <v>0</v>
      </c>
      <c r="DQ322">
        <v>0</v>
      </c>
      <c r="DR322">
        <v>0</v>
      </c>
      <c r="DS322">
        <v>0</v>
      </c>
      <c r="DT322">
        <v>0</v>
      </c>
      <c r="DU322">
        <v>0</v>
      </c>
      <c r="DV322">
        <v>0</v>
      </c>
      <c r="DW322">
        <v>0</v>
      </c>
      <c r="DX322">
        <v>0</v>
      </c>
      <c r="DY322">
        <v>0</v>
      </c>
      <c r="DZ322">
        <v>0</v>
      </c>
      <c r="EA322">
        <v>0</v>
      </c>
      <c r="EB322">
        <v>0</v>
      </c>
      <c r="EC322">
        <v>0</v>
      </c>
      <c r="ED322">
        <v>0</v>
      </c>
      <c r="EE322">
        <v>0</v>
      </c>
      <c r="EF322">
        <v>0</v>
      </c>
      <c r="EG322">
        <v>0</v>
      </c>
      <c r="EH322">
        <v>0</v>
      </c>
      <c r="EI322">
        <v>0</v>
      </c>
      <c r="EJ322">
        <v>0</v>
      </c>
      <c r="EK322">
        <v>0</v>
      </c>
      <c r="EL322">
        <v>0</v>
      </c>
      <c r="EM322">
        <v>0</v>
      </c>
      <c r="EN322">
        <v>0</v>
      </c>
      <c r="EO322">
        <v>0</v>
      </c>
      <c r="EP322">
        <v>0</v>
      </c>
      <c r="EQ322">
        <v>0</v>
      </c>
      <c r="ER322">
        <v>0</v>
      </c>
      <c r="ES322">
        <v>0</v>
      </c>
      <c r="ET322">
        <v>0</v>
      </c>
      <c r="EU322">
        <v>0</v>
      </c>
      <c r="EV322">
        <v>0</v>
      </c>
      <c r="EW322">
        <v>0</v>
      </c>
      <c r="EX322">
        <v>0</v>
      </c>
      <c r="EY322">
        <v>0</v>
      </c>
      <c r="EZ322">
        <v>0</v>
      </c>
      <c r="FA322">
        <v>0</v>
      </c>
      <c r="FB322">
        <v>0</v>
      </c>
      <c r="FC322">
        <v>0</v>
      </c>
      <c r="FD322">
        <v>0</v>
      </c>
      <c r="FE322">
        <v>0</v>
      </c>
      <c r="FF322">
        <v>0</v>
      </c>
      <c r="FG322">
        <v>0</v>
      </c>
      <c r="FH322">
        <v>0</v>
      </c>
      <c r="FI322">
        <v>0</v>
      </c>
      <c r="FJ322">
        <v>0</v>
      </c>
      <c r="FK322">
        <v>0</v>
      </c>
      <c r="FL322">
        <v>0</v>
      </c>
      <c r="FM322">
        <v>0</v>
      </c>
      <c r="FN322">
        <v>0</v>
      </c>
      <c r="FO322">
        <v>0</v>
      </c>
      <c r="FP322">
        <v>0</v>
      </c>
      <c r="FQ322">
        <v>0</v>
      </c>
      <c r="FR322">
        <v>0</v>
      </c>
      <c r="FT322" s="44"/>
    </row>
    <row r="323" spans="1:176" x14ac:dyDescent="0.2">
      <c r="A323" t="s">
        <v>196</v>
      </c>
      <c r="B323" t="s">
        <v>202</v>
      </c>
      <c r="C323" s="70">
        <v>41894</v>
      </c>
      <c r="D323">
        <v>0</v>
      </c>
      <c r="E323" s="70">
        <v>0</v>
      </c>
      <c r="F323">
        <v>0</v>
      </c>
      <c r="G323">
        <v>0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0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  <c r="AJ323">
        <v>0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0</v>
      </c>
      <c r="AW323">
        <v>0</v>
      </c>
      <c r="AX323">
        <v>0</v>
      </c>
      <c r="AY323">
        <v>0</v>
      </c>
      <c r="AZ323">
        <v>0</v>
      </c>
      <c r="BA323">
        <v>0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0</v>
      </c>
      <c r="BL323">
        <v>0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BX323">
        <v>0</v>
      </c>
      <c r="BY323">
        <v>0</v>
      </c>
      <c r="BZ323">
        <v>0</v>
      </c>
      <c r="CA323">
        <v>0</v>
      </c>
      <c r="CB323">
        <v>0</v>
      </c>
      <c r="CC323">
        <v>0</v>
      </c>
      <c r="CD323">
        <v>0</v>
      </c>
      <c r="CE323">
        <v>0</v>
      </c>
      <c r="CF323">
        <v>0</v>
      </c>
      <c r="CG323">
        <v>0</v>
      </c>
      <c r="CH323">
        <v>0</v>
      </c>
      <c r="CI323">
        <v>0</v>
      </c>
      <c r="CJ323">
        <v>0</v>
      </c>
      <c r="CK323">
        <v>0</v>
      </c>
      <c r="CL323">
        <v>0</v>
      </c>
      <c r="CM323">
        <v>0</v>
      </c>
      <c r="CN323">
        <v>0</v>
      </c>
      <c r="CO323">
        <v>0</v>
      </c>
      <c r="CP323">
        <v>0</v>
      </c>
      <c r="CQ323">
        <v>0</v>
      </c>
      <c r="CR323">
        <v>0</v>
      </c>
      <c r="CS323">
        <v>0</v>
      </c>
      <c r="CT323">
        <v>0</v>
      </c>
      <c r="CU323">
        <v>0</v>
      </c>
      <c r="CV323">
        <v>0</v>
      </c>
      <c r="CW323">
        <v>0</v>
      </c>
      <c r="CX323">
        <v>0</v>
      </c>
      <c r="CY323">
        <v>0</v>
      </c>
      <c r="CZ323">
        <v>0</v>
      </c>
      <c r="DA323">
        <v>0</v>
      </c>
      <c r="DB323">
        <v>0</v>
      </c>
      <c r="DC323">
        <v>0</v>
      </c>
      <c r="DD323">
        <v>0</v>
      </c>
      <c r="DE323">
        <v>0</v>
      </c>
      <c r="DF323">
        <v>0</v>
      </c>
      <c r="DG323">
        <v>0</v>
      </c>
      <c r="DH323">
        <v>0</v>
      </c>
      <c r="DI323">
        <v>0</v>
      </c>
      <c r="DJ323">
        <v>0</v>
      </c>
      <c r="DK323">
        <v>0</v>
      </c>
      <c r="DL323">
        <v>0</v>
      </c>
      <c r="DM323">
        <v>0</v>
      </c>
      <c r="DN323">
        <v>0</v>
      </c>
      <c r="DO323">
        <v>0</v>
      </c>
      <c r="DP323">
        <v>0</v>
      </c>
      <c r="DQ323">
        <v>0</v>
      </c>
      <c r="DR323">
        <v>0</v>
      </c>
      <c r="DS323">
        <v>0</v>
      </c>
      <c r="DT323">
        <v>0</v>
      </c>
      <c r="DU323">
        <v>0</v>
      </c>
      <c r="DV323">
        <v>0</v>
      </c>
      <c r="DW323">
        <v>0</v>
      </c>
      <c r="DX323">
        <v>0</v>
      </c>
      <c r="DY323">
        <v>0</v>
      </c>
      <c r="DZ323">
        <v>0</v>
      </c>
      <c r="EA323">
        <v>0</v>
      </c>
      <c r="EB323">
        <v>0</v>
      </c>
      <c r="EC323">
        <v>0</v>
      </c>
      <c r="ED323">
        <v>0</v>
      </c>
      <c r="EE323">
        <v>0</v>
      </c>
      <c r="EF323">
        <v>0</v>
      </c>
      <c r="EG323">
        <v>0</v>
      </c>
      <c r="EH323">
        <v>0</v>
      </c>
      <c r="EI323">
        <v>0</v>
      </c>
      <c r="EJ323">
        <v>0</v>
      </c>
      <c r="EK323">
        <v>0</v>
      </c>
      <c r="EL323">
        <v>0</v>
      </c>
      <c r="EM323">
        <v>0</v>
      </c>
      <c r="EN323">
        <v>0</v>
      </c>
      <c r="EO323">
        <v>0</v>
      </c>
      <c r="EP323">
        <v>0</v>
      </c>
      <c r="EQ323">
        <v>0</v>
      </c>
      <c r="ER323">
        <v>0</v>
      </c>
      <c r="ES323">
        <v>0</v>
      </c>
      <c r="ET323">
        <v>0</v>
      </c>
      <c r="EU323">
        <v>0</v>
      </c>
      <c r="EV323">
        <v>0</v>
      </c>
      <c r="EW323">
        <v>0</v>
      </c>
      <c r="EX323">
        <v>0</v>
      </c>
      <c r="EY323">
        <v>0</v>
      </c>
      <c r="EZ323">
        <v>0</v>
      </c>
      <c r="FA323">
        <v>0</v>
      </c>
      <c r="FB323">
        <v>0</v>
      </c>
      <c r="FC323">
        <v>0</v>
      </c>
      <c r="FD323">
        <v>0</v>
      </c>
      <c r="FE323">
        <v>0</v>
      </c>
      <c r="FF323">
        <v>0</v>
      </c>
      <c r="FG323">
        <v>0</v>
      </c>
      <c r="FH323">
        <v>0</v>
      </c>
      <c r="FI323">
        <v>0</v>
      </c>
      <c r="FJ323">
        <v>0</v>
      </c>
      <c r="FK323">
        <v>0</v>
      </c>
      <c r="FL323">
        <v>0</v>
      </c>
      <c r="FM323">
        <v>0</v>
      </c>
      <c r="FN323">
        <v>0</v>
      </c>
      <c r="FO323">
        <v>0</v>
      </c>
      <c r="FP323">
        <v>0</v>
      </c>
      <c r="FQ323">
        <v>0</v>
      </c>
      <c r="FR323">
        <v>0</v>
      </c>
      <c r="FT323" s="44"/>
    </row>
    <row r="324" spans="1:176" x14ac:dyDescent="0.2">
      <c r="A324" t="s">
        <v>196</v>
      </c>
      <c r="B324" t="s">
        <v>202</v>
      </c>
      <c r="C324" s="70">
        <v>41897</v>
      </c>
      <c r="D324">
        <v>0</v>
      </c>
      <c r="E324" s="70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0</v>
      </c>
      <c r="AJ324">
        <v>0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  <c r="AS324">
        <v>0</v>
      </c>
      <c r="AT324">
        <v>0</v>
      </c>
      <c r="AU324">
        <v>0</v>
      </c>
      <c r="AV324">
        <v>0</v>
      </c>
      <c r="AW324">
        <v>0</v>
      </c>
      <c r="AX324">
        <v>0</v>
      </c>
      <c r="AY324">
        <v>0</v>
      </c>
      <c r="AZ324">
        <v>0</v>
      </c>
      <c r="BA324">
        <v>0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BX324">
        <v>0</v>
      </c>
      <c r="BY324">
        <v>0</v>
      </c>
      <c r="BZ324">
        <v>0</v>
      </c>
      <c r="CA324">
        <v>0</v>
      </c>
      <c r="CB324">
        <v>0</v>
      </c>
      <c r="CC324">
        <v>0</v>
      </c>
      <c r="CD324">
        <v>0</v>
      </c>
      <c r="CE324">
        <v>0</v>
      </c>
      <c r="CF324">
        <v>0</v>
      </c>
      <c r="CG324">
        <v>0</v>
      </c>
      <c r="CH324">
        <v>0</v>
      </c>
      <c r="CI324">
        <v>0</v>
      </c>
      <c r="CJ324">
        <v>0</v>
      </c>
      <c r="CK324">
        <v>0</v>
      </c>
      <c r="CL324">
        <v>0</v>
      </c>
      <c r="CM324">
        <v>0</v>
      </c>
      <c r="CN324">
        <v>0</v>
      </c>
      <c r="CO324">
        <v>0</v>
      </c>
      <c r="CP324">
        <v>0</v>
      </c>
      <c r="CQ324">
        <v>0</v>
      </c>
      <c r="CR324">
        <v>0</v>
      </c>
      <c r="CS324">
        <v>0</v>
      </c>
      <c r="CT324">
        <v>0</v>
      </c>
      <c r="CU324">
        <v>0</v>
      </c>
      <c r="CV324">
        <v>0</v>
      </c>
      <c r="CW324">
        <v>0</v>
      </c>
      <c r="CX324">
        <v>0</v>
      </c>
      <c r="CY324">
        <v>0</v>
      </c>
      <c r="CZ324">
        <v>0</v>
      </c>
      <c r="DA324">
        <v>0</v>
      </c>
      <c r="DB324">
        <v>0</v>
      </c>
      <c r="DC324">
        <v>0</v>
      </c>
      <c r="DD324">
        <v>0</v>
      </c>
      <c r="DE324">
        <v>0</v>
      </c>
      <c r="DF324">
        <v>0</v>
      </c>
      <c r="DG324">
        <v>0</v>
      </c>
      <c r="DH324">
        <v>0</v>
      </c>
      <c r="DI324">
        <v>0</v>
      </c>
      <c r="DJ324">
        <v>0</v>
      </c>
      <c r="DK324">
        <v>0</v>
      </c>
      <c r="DL324">
        <v>0</v>
      </c>
      <c r="DM324">
        <v>0</v>
      </c>
      <c r="DN324">
        <v>0</v>
      </c>
      <c r="DO324">
        <v>0</v>
      </c>
      <c r="DP324">
        <v>0</v>
      </c>
      <c r="DQ324">
        <v>0</v>
      </c>
      <c r="DR324">
        <v>0</v>
      </c>
      <c r="DS324">
        <v>0</v>
      </c>
      <c r="DT324">
        <v>0</v>
      </c>
      <c r="DU324">
        <v>0</v>
      </c>
      <c r="DV324">
        <v>0</v>
      </c>
      <c r="DW324">
        <v>0</v>
      </c>
      <c r="DX324">
        <v>0</v>
      </c>
      <c r="DY324">
        <v>0</v>
      </c>
      <c r="DZ324">
        <v>0</v>
      </c>
      <c r="EA324">
        <v>0</v>
      </c>
      <c r="EB324">
        <v>0</v>
      </c>
      <c r="EC324">
        <v>0</v>
      </c>
      <c r="ED324">
        <v>0</v>
      </c>
      <c r="EE324">
        <v>0</v>
      </c>
      <c r="EF324">
        <v>0</v>
      </c>
      <c r="EG324">
        <v>0</v>
      </c>
      <c r="EH324">
        <v>0</v>
      </c>
      <c r="EI324">
        <v>0</v>
      </c>
      <c r="EJ324">
        <v>0</v>
      </c>
      <c r="EK324">
        <v>0</v>
      </c>
      <c r="EL324">
        <v>0</v>
      </c>
      <c r="EM324">
        <v>0</v>
      </c>
      <c r="EN324">
        <v>0</v>
      </c>
      <c r="EO324">
        <v>0</v>
      </c>
      <c r="EP324">
        <v>0</v>
      </c>
      <c r="EQ324">
        <v>0</v>
      </c>
      <c r="ER324">
        <v>0</v>
      </c>
      <c r="ES324">
        <v>0</v>
      </c>
      <c r="ET324">
        <v>0</v>
      </c>
      <c r="EU324">
        <v>0</v>
      </c>
      <c r="EV324">
        <v>0</v>
      </c>
      <c r="EW324">
        <v>0</v>
      </c>
      <c r="EX324">
        <v>0</v>
      </c>
      <c r="EY324">
        <v>0</v>
      </c>
      <c r="EZ324">
        <v>0</v>
      </c>
      <c r="FA324">
        <v>0</v>
      </c>
      <c r="FB324">
        <v>0</v>
      </c>
      <c r="FC324">
        <v>0</v>
      </c>
      <c r="FD324">
        <v>0</v>
      </c>
      <c r="FE324">
        <v>0</v>
      </c>
      <c r="FF324">
        <v>0</v>
      </c>
      <c r="FG324">
        <v>0</v>
      </c>
      <c r="FH324">
        <v>0</v>
      </c>
      <c r="FI324">
        <v>0</v>
      </c>
      <c r="FJ324">
        <v>0</v>
      </c>
      <c r="FK324">
        <v>0</v>
      </c>
      <c r="FL324">
        <v>0</v>
      </c>
      <c r="FM324">
        <v>0</v>
      </c>
      <c r="FN324">
        <v>0</v>
      </c>
      <c r="FO324">
        <v>0</v>
      </c>
      <c r="FP324">
        <v>0</v>
      </c>
      <c r="FQ324">
        <v>0</v>
      </c>
      <c r="FR324">
        <v>0</v>
      </c>
      <c r="FT324" s="44"/>
    </row>
    <row r="325" spans="1:176" x14ac:dyDescent="0.2">
      <c r="A325" t="s">
        <v>196</v>
      </c>
      <c r="B325" t="s">
        <v>202</v>
      </c>
      <c r="C325" s="70">
        <v>41898</v>
      </c>
      <c r="D325">
        <v>0</v>
      </c>
      <c r="E325" s="70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0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0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BX325">
        <v>0</v>
      </c>
      <c r="BY325">
        <v>0</v>
      </c>
      <c r="BZ325">
        <v>0</v>
      </c>
      <c r="CA325">
        <v>0</v>
      </c>
      <c r="CB325">
        <v>0</v>
      </c>
      <c r="CC325">
        <v>0</v>
      </c>
      <c r="CD325">
        <v>0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  <c r="CL325">
        <v>0</v>
      </c>
      <c r="CM325">
        <v>0</v>
      </c>
      <c r="CN325">
        <v>0</v>
      </c>
      <c r="CO325">
        <v>0</v>
      </c>
      <c r="CP325">
        <v>0</v>
      </c>
      <c r="CQ325">
        <v>0</v>
      </c>
      <c r="CR325">
        <v>0</v>
      </c>
      <c r="CS325">
        <v>0</v>
      </c>
      <c r="CT325">
        <v>0</v>
      </c>
      <c r="CU325">
        <v>0</v>
      </c>
      <c r="CV325">
        <v>0</v>
      </c>
      <c r="CW325">
        <v>0</v>
      </c>
      <c r="CX325">
        <v>0</v>
      </c>
      <c r="CY325">
        <v>0</v>
      </c>
      <c r="CZ325">
        <v>0</v>
      </c>
      <c r="DA325">
        <v>0</v>
      </c>
      <c r="DB325">
        <v>0</v>
      </c>
      <c r="DC325">
        <v>0</v>
      </c>
      <c r="DD325">
        <v>0</v>
      </c>
      <c r="DE325">
        <v>0</v>
      </c>
      <c r="DF325">
        <v>0</v>
      </c>
      <c r="DG325">
        <v>0</v>
      </c>
      <c r="DH325">
        <v>0</v>
      </c>
      <c r="DI325">
        <v>0</v>
      </c>
      <c r="DJ325">
        <v>0</v>
      </c>
      <c r="DK325">
        <v>0</v>
      </c>
      <c r="DL325">
        <v>0</v>
      </c>
      <c r="DM325">
        <v>0</v>
      </c>
      <c r="DN325">
        <v>0</v>
      </c>
      <c r="DO325">
        <v>0</v>
      </c>
      <c r="DP325">
        <v>0</v>
      </c>
      <c r="DQ325">
        <v>0</v>
      </c>
      <c r="DR325">
        <v>0</v>
      </c>
      <c r="DS325">
        <v>0</v>
      </c>
      <c r="DT325">
        <v>0</v>
      </c>
      <c r="DU325">
        <v>0</v>
      </c>
      <c r="DV325">
        <v>0</v>
      </c>
      <c r="DW325">
        <v>0</v>
      </c>
      <c r="DX325">
        <v>0</v>
      </c>
      <c r="DY325">
        <v>0</v>
      </c>
      <c r="DZ325">
        <v>0</v>
      </c>
      <c r="EA325">
        <v>0</v>
      </c>
      <c r="EB325">
        <v>0</v>
      </c>
      <c r="EC325">
        <v>0</v>
      </c>
      <c r="ED325">
        <v>0</v>
      </c>
      <c r="EE325">
        <v>0</v>
      </c>
      <c r="EF325">
        <v>0</v>
      </c>
      <c r="EG325">
        <v>0</v>
      </c>
      <c r="EH325">
        <v>0</v>
      </c>
      <c r="EI325">
        <v>0</v>
      </c>
      <c r="EJ325">
        <v>0</v>
      </c>
      <c r="EK325">
        <v>0</v>
      </c>
      <c r="EL325">
        <v>0</v>
      </c>
      <c r="EM325">
        <v>0</v>
      </c>
      <c r="EN325">
        <v>0</v>
      </c>
      <c r="EO325">
        <v>0</v>
      </c>
      <c r="EP325">
        <v>0</v>
      </c>
      <c r="EQ325">
        <v>0</v>
      </c>
      <c r="ER325">
        <v>0</v>
      </c>
      <c r="ES325">
        <v>0</v>
      </c>
      <c r="ET325">
        <v>0</v>
      </c>
      <c r="EU325">
        <v>0</v>
      </c>
      <c r="EV325">
        <v>0</v>
      </c>
      <c r="EW325">
        <v>0</v>
      </c>
      <c r="EX325">
        <v>0</v>
      </c>
      <c r="EY325">
        <v>0</v>
      </c>
      <c r="EZ325">
        <v>0</v>
      </c>
      <c r="FA325">
        <v>0</v>
      </c>
      <c r="FB325">
        <v>0</v>
      </c>
      <c r="FC325">
        <v>0</v>
      </c>
      <c r="FD325">
        <v>0</v>
      </c>
      <c r="FE325">
        <v>0</v>
      </c>
      <c r="FF325">
        <v>0</v>
      </c>
      <c r="FG325">
        <v>0</v>
      </c>
      <c r="FH325">
        <v>0</v>
      </c>
      <c r="FI325">
        <v>0</v>
      </c>
      <c r="FJ325">
        <v>0</v>
      </c>
      <c r="FK325">
        <v>0</v>
      </c>
      <c r="FL325">
        <v>0</v>
      </c>
      <c r="FM325">
        <v>0</v>
      </c>
      <c r="FN325">
        <v>0</v>
      </c>
      <c r="FO325">
        <v>0</v>
      </c>
      <c r="FP325">
        <v>0</v>
      </c>
      <c r="FQ325">
        <v>0</v>
      </c>
      <c r="FR325">
        <v>0</v>
      </c>
      <c r="FT325" s="44"/>
    </row>
    <row r="326" spans="1:176" x14ac:dyDescent="0.2">
      <c r="A326" t="s">
        <v>196</v>
      </c>
      <c r="B326" t="s">
        <v>202</v>
      </c>
      <c r="C326" s="70" t="s">
        <v>2</v>
      </c>
      <c r="D326">
        <v>0</v>
      </c>
      <c r="E326" s="70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0</v>
      </c>
      <c r="AJ326">
        <v>0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  <c r="AS326">
        <v>0</v>
      </c>
      <c r="AT326">
        <v>0</v>
      </c>
      <c r="AU326">
        <v>0</v>
      </c>
      <c r="AV326">
        <v>0</v>
      </c>
      <c r="AW326">
        <v>0</v>
      </c>
      <c r="AX326">
        <v>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0</v>
      </c>
      <c r="BX326">
        <v>0</v>
      </c>
      <c r="BY326">
        <v>0</v>
      </c>
      <c r="BZ326">
        <v>0</v>
      </c>
      <c r="CA326">
        <v>0</v>
      </c>
      <c r="CB326">
        <v>0</v>
      </c>
      <c r="CC326">
        <v>0</v>
      </c>
      <c r="CD326">
        <v>0</v>
      </c>
      <c r="CE326">
        <v>0</v>
      </c>
      <c r="CF326">
        <v>0</v>
      </c>
      <c r="CG326">
        <v>0</v>
      </c>
      <c r="CH326">
        <v>0</v>
      </c>
      <c r="CI326">
        <v>0</v>
      </c>
      <c r="CJ326">
        <v>0</v>
      </c>
      <c r="CK326">
        <v>0</v>
      </c>
      <c r="CL326">
        <v>0</v>
      </c>
      <c r="CM326">
        <v>0</v>
      </c>
      <c r="CN326">
        <v>0</v>
      </c>
      <c r="CO326">
        <v>0</v>
      </c>
      <c r="CP326">
        <v>0</v>
      </c>
      <c r="CQ326">
        <v>0</v>
      </c>
      <c r="CR326">
        <v>0</v>
      </c>
      <c r="CS326">
        <v>0</v>
      </c>
      <c r="CT326">
        <v>0</v>
      </c>
      <c r="CU326">
        <v>0</v>
      </c>
      <c r="CV326">
        <v>0</v>
      </c>
      <c r="CW326">
        <v>0</v>
      </c>
      <c r="CX326">
        <v>0</v>
      </c>
      <c r="CY326">
        <v>0</v>
      </c>
      <c r="CZ326">
        <v>0</v>
      </c>
      <c r="DA326">
        <v>0</v>
      </c>
      <c r="DB326">
        <v>0</v>
      </c>
      <c r="DC326">
        <v>0</v>
      </c>
      <c r="DD326">
        <v>0</v>
      </c>
      <c r="DE326">
        <v>0</v>
      </c>
      <c r="DF326">
        <v>0</v>
      </c>
      <c r="DG326">
        <v>0</v>
      </c>
      <c r="DH326">
        <v>0</v>
      </c>
      <c r="DI326">
        <v>0</v>
      </c>
      <c r="DJ326">
        <v>0</v>
      </c>
      <c r="DK326">
        <v>0</v>
      </c>
      <c r="DL326">
        <v>0</v>
      </c>
      <c r="DM326">
        <v>0</v>
      </c>
      <c r="DN326">
        <v>0</v>
      </c>
      <c r="DO326">
        <v>0</v>
      </c>
      <c r="DP326">
        <v>0</v>
      </c>
      <c r="DQ326">
        <v>0</v>
      </c>
      <c r="DR326">
        <v>0</v>
      </c>
      <c r="DS326">
        <v>0</v>
      </c>
      <c r="DT326">
        <v>0</v>
      </c>
      <c r="DU326">
        <v>0</v>
      </c>
      <c r="DV326">
        <v>0</v>
      </c>
      <c r="DW326">
        <v>0</v>
      </c>
      <c r="DX326">
        <v>0</v>
      </c>
      <c r="DY326">
        <v>0</v>
      </c>
      <c r="DZ326">
        <v>0</v>
      </c>
      <c r="EA326">
        <v>0</v>
      </c>
      <c r="EB326">
        <v>0</v>
      </c>
      <c r="EC326">
        <v>0</v>
      </c>
      <c r="ED326">
        <v>0</v>
      </c>
      <c r="EE326">
        <v>0</v>
      </c>
      <c r="EF326">
        <v>0</v>
      </c>
      <c r="EG326">
        <v>0</v>
      </c>
      <c r="EH326">
        <v>0</v>
      </c>
      <c r="EI326">
        <v>0</v>
      </c>
      <c r="EJ326">
        <v>0</v>
      </c>
      <c r="EK326">
        <v>0</v>
      </c>
      <c r="EL326">
        <v>0</v>
      </c>
      <c r="EM326">
        <v>0</v>
      </c>
      <c r="EN326">
        <v>0</v>
      </c>
      <c r="EO326">
        <v>0</v>
      </c>
      <c r="EP326">
        <v>0</v>
      </c>
      <c r="EQ326">
        <v>0</v>
      </c>
      <c r="ER326">
        <v>0</v>
      </c>
      <c r="ES326">
        <v>0</v>
      </c>
      <c r="ET326">
        <v>0</v>
      </c>
      <c r="EU326">
        <v>0</v>
      </c>
      <c r="EV326">
        <v>0</v>
      </c>
      <c r="EW326">
        <v>0</v>
      </c>
      <c r="EX326">
        <v>0</v>
      </c>
      <c r="EY326">
        <v>0</v>
      </c>
      <c r="EZ326">
        <v>0</v>
      </c>
      <c r="FA326">
        <v>0</v>
      </c>
      <c r="FB326">
        <v>0</v>
      </c>
      <c r="FC326">
        <v>0</v>
      </c>
      <c r="FD326">
        <v>0</v>
      </c>
      <c r="FE326">
        <v>0</v>
      </c>
      <c r="FF326">
        <v>0</v>
      </c>
      <c r="FG326">
        <v>0</v>
      </c>
      <c r="FH326">
        <v>0</v>
      </c>
      <c r="FI326">
        <v>0</v>
      </c>
      <c r="FJ326">
        <v>0</v>
      </c>
      <c r="FK326">
        <v>0</v>
      </c>
      <c r="FL326">
        <v>0</v>
      </c>
      <c r="FM326">
        <v>0</v>
      </c>
      <c r="FN326">
        <v>0</v>
      </c>
      <c r="FO326">
        <v>0</v>
      </c>
      <c r="FP326">
        <v>0</v>
      </c>
      <c r="FQ326">
        <v>0</v>
      </c>
      <c r="FR326">
        <v>0</v>
      </c>
      <c r="FT326" s="44"/>
    </row>
    <row r="327" spans="1:176" x14ac:dyDescent="0.2">
      <c r="A327" t="s">
        <v>196</v>
      </c>
      <c r="B327" t="s">
        <v>204</v>
      </c>
      <c r="C327" s="70">
        <v>41773</v>
      </c>
      <c r="D327">
        <v>0</v>
      </c>
      <c r="E327" s="70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  <c r="AJ327">
        <v>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0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0</v>
      </c>
      <c r="BS327">
        <v>0</v>
      </c>
      <c r="BT327">
        <v>0</v>
      </c>
      <c r="BU327">
        <v>0</v>
      </c>
      <c r="BV327">
        <v>0</v>
      </c>
      <c r="BW327">
        <v>0</v>
      </c>
      <c r="BX327">
        <v>0</v>
      </c>
      <c r="BY327">
        <v>0</v>
      </c>
      <c r="BZ327">
        <v>0</v>
      </c>
      <c r="CA327">
        <v>0</v>
      </c>
      <c r="CB327">
        <v>0</v>
      </c>
      <c r="CC327">
        <v>0</v>
      </c>
      <c r="CD327">
        <v>0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0</v>
      </c>
      <c r="CN327">
        <v>0</v>
      </c>
      <c r="CO327">
        <v>0</v>
      </c>
      <c r="CP327">
        <v>0</v>
      </c>
      <c r="CQ327">
        <v>0</v>
      </c>
      <c r="CR327">
        <v>0</v>
      </c>
      <c r="CS327">
        <v>0</v>
      </c>
      <c r="CT327">
        <v>0</v>
      </c>
      <c r="CU327">
        <v>0</v>
      </c>
      <c r="CV327">
        <v>0</v>
      </c>
      <c r="CW327">
        <v>0</v>
      </c>
      <c r="CX327">
        <v>0</v>
      </c>
      <c r="CY327">
        <v>0</v>
      </c>
      <c r="CZ327">
        <v>0</v>
      </c>
      <c r="DA327">
        <v>0</v>
      </c>
      <c r="DB327">
        <v>0</v>
      </c>
      <c r="DC327">
        <v>0</v>
      </c>
      <c r="DD327">
        <v>0</v>
      </c>
      <c r="DE327">
        <v>0</v>
      </c>
      <c r="DF327">
        <v>0</v>
      </c>
      <c r="DG327">
        <v>0</v>
      </c>
      <c r="DH327">
        <v>0</v>
      </c>
      <c r="DI327">
        <v>0</v>
      </c>
      <c r="DJ327">
        <v>0</v>
      </c>
      <c r="DK327">
        <v>0</v>
      </c>
      <c r="DL327">
        <v>0</v>
      </c>
      <c r="DM327">
        <v>0</v>
      </c>
      <c r="DN327">
        <v>0</v>
      </c>
      <c r="DO327">
        <v>0</v>
      </c>
      <c r="DP327">
        <v>0</v>
      </c>
      <c r="DQ327">
        <v>0</v>
      </c>
      <c r="DR327">
        <v>0</v>
      </c>
      <c r="DS327">
        <v>0</v>
      </c>
      <c r="DT327">
        <v>0</v>
      </c>
      <c r="DU327">
        <v>0</v>
      </c>
      <c r="DV327">
        <v>0</v>
      </c>
      <c r="DW327">
        <v>0</v>
      </c>
      <c r="DX327">
        <v>0</v>
      </c>
      <c r="DY327">
        <v>0</v>
      </c>
      <c r="DZ327">
        <v>0</v>
      </c>
      <c r="EA327">
        <v>0</v>
      </c>
      <c r="EB327">
        <v>0</v>
      </c>
      <c r="EC327">
        <v>0</v>
      </c>
      <c r="ED327">
        <v>0</v>
      </c>
      <c r="EE327">
        <v>0</v>
      </c>
      <c r="EF327">
        <v>0</v>
      </c>
      <c r="EG327">
        <v>0</v>
      </c>
      <c r="EH327">
        <v>0</v>
      </c>
      <c r="EI327">
        <v>0</v>
      </c>
      <c r="EJ327">
        <v>0</v>
      </c>
      <c r="EK327">
        <v>0</v>
      </c>
      <c r="EL327">
        <v>0</v>
      </c>
      <c r="EM327">
        <v>0</v>
      </c>
      <c r="EN327">
        <v>0</v>
      </c>
      <c r="EO327">
        <v>0</v>
      </c>
      <c r="EP327">
        <v>0</v>
      </c>
      <c r="EQ327">
        <v>0</v>
      </c>
      <c r="ER327">
        <v>0</v>
      </c>
      <c r="ES327">
        <v>0</v>
      </c>
      <c r="ET327">
        <v>0</v>
      </c>
      <c r="EU327">
        <v>0</v>
      </c>
      <c r="EV327">
        <v>0</v>
      </c>
      <c r="EW327">
        <v>0</v>
      </c>
      <c r="EX327">
        <v>0</v>
      </c>
      <c r="EY327">
        <v>0</v>
      </c>
      <c r="EZ327">
        <v>0</v>
      </c>
      <c r="FA327">
        <v>0</v>
      </c>
      <c r="FB327">
        <v>0</v>
      </c>
      <c r="FC327">
        <v>0</v>
      </c>
      <c r="FD327">
        <v>0</v>
      </c>
      <c r="FE327">
        <v>0</v>
      </c>
      <c r="FF327">
        <v>0</v>
      </c>
      <c r="FG327">
        <v>0</v>
      </c>
      <c r="FH327">
        <v>0</v>
      </c>
      <c r="FI327">
        <v>0</v>
      </c>
      <c r="FJ327">
        <v>0</v>
      </c>
      <c r="FK327">
        <v>0</v>
      </c>
      <c r="FL327">
        <v>0</v>
      </c>
      <c r="FM327">
        <v>0</v>
      </c>
      <c r="FN327">
        <v>0</v>
      </c>
      <c r="FO327">
        <v>0</v>
      </c>
      <c r="FP327">
        <v>0</v>
      </c>
      <c r="FQ327">
        <v>0</v>
      </c>
      <c r="FR327">
        <v>0</v>
      </c>
      <c r="FT327" s="44"/>
    </row>
    <row r="328" spans="1:176" x14ac:dyDescent="0.2">
      <c r="A328" t="s">
        <v>196</v>
      </c>
      <c r="B328" t="s">
        <v>204</v>
      </c>
      <c r="C328" s="70">
        <v>41820</v>
      </c>
      <c r="D328">
        <v>0</v>
      </c>
      <c r="E328" s="70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0</v>
      </c>
      <c r="AJ328">
        <v>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0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BX328">
        <v>0</v>
      </c>
      <c r="BY328">
        <v>0</v>
      </c>
      <c r="BZ328">
        <v>0</v>
      </c>
      <c r="CA328">
        <v>0</v>
      </c>
      <c r="CB328">
        <v>0</v>
      </c>
      <c r="CC328">
        <v>0</v>
      </c>
      <c r="CD328">
        <v>0</v>
      </c>
      <c r="CE328">
        <v>0</v>
      </c>
      <c r="CF328">
        <v>0</v>
      </c>
      <c r="CG328">
        <v>0</v>
      </c>
      <c r="CH328">
        <v>0</v>
      </c>
      <c r="CI328">
        <v>0</v>
      </c>
      <c r="CJ328">
        <v>0</v>
      </c>
      <c r="CK328">
        <v>0</v>
      </c>
      <c r="CL328">
        <v>0</v>
      </c>
      <c r="CM328">
        <v>0</v>
      </c>
      <c r="CN328">
        <v>0</v>
      </c>
      <c r="CO328">
        <v>0</v>
      </c>
      <c r="CP328">
        <v>0</v>
      </c>
      <c r="CQ328">
        <v>0</v>
      </c>
      <c r="CR328">
        <v>0</v>
      </c>
      <c r="CS328">
        <v>0</v>
      </c>
      <c r="CT328">
        <v>0</v>
      </c>
      <c r="CU328">
        <v>0</v>
      </c>
      <c r="CV328">
        <v>0</v>
      </c>
      <c r="CW328">
        <v>0</v>
      </c>
      <c r="CX328">
        <v>0</v>
      </c>
      <c r="CY328">
        <v>0</v>
      </c>
      <c r="CZ328">
        <v>0</v>
      </c>
      <c r="DA328">
        <v>0</v>
      </c>
      <c r="DB328">
        <v>0</v>
      </c>
      <c r="DC328">
        <v>0</v>
      </c>
      <c r="DD328">
        <v>0</v>
      </c>
      <c r="DE328">
        <v>0</v>
      </c>
      <c r="DF328">
        <v>0</v>
      </c>
      <c r="DG328">
        <v>0</v>
      </c>
      <c r="DH328">
        <v>0</v>
      </c>
      <c r="DI328">
        <v>0</v>
      </c>
      <c r="DJ328">
        <v>0</v>
      </c>
      <c r="DK328">
        <v>0</v>
      </c>
      <c r="DL328">
        <v>0</v>
      </c>
      <c r="DM328">
        <v>0</v>
      </c>
      <c r="DN328">
        <v>0</v>
      </c>
      <c r="DO328">
        <v>0</v>
      </c>
      <c r="DP328">
        <v>0</v>
      </c>
      <c r="DQ328">
        <v>0</v>
      </c>
      <c r="DR328">
        <v>0</v>
      </c>
      <c r="DS328">
        <v>0</v>
      </c>
      <c r="DT328">
        <v>0</v>
      </c>
      <c r="DU328">
        <v>0</v>
      </c>
      <c r="DV328">
        <v>0</v>
      </c>
      <c r="DW328">
        <v>0</v>
      </c>
      <c r="DX328">
        <v>0</v>
      </c>
      <c r="DY328">
        <v>0</v>
      </c>
      <c r="DZ328">
        <v>0</v>
      </c>
      <c r="EA328">
        <v>0</v>
      </c>
      <c r="EB328">
        <v>0</v>
      </c>
      <c r="EC328">
        <v>0</v>
      </c>
      <c r="ED328">
        <v>0</v>
      </c>
      <c r="EE328">
        <v>0</v>
      </c>
      <c r="EF328">
        <v>0</v>
      </c>
      <c r="EG328">
        <v>0</v>
      </c>
      <c r="EH328">
        <v>0</v>
      </c>
      <c r="EI328">
        <v>0</v>
      </c>
      <c r="EJ328">
        <v>0</v>
      </c>
      <c r="EK328">
        <v>0</v>
      </c>
      <c r="EL328">
        <v>0</v>
      </c>
      <c r="EM328">
        <v>0</v>
      </c>
      <c r="EN328">
        <v>0</v>
      </c>
      <c r="EO328">
        <v>0</v>
      </c>
      <c r="EP328">
        <v>0</v>
      </c>
      <c r="EQ328">
        <v>0</v>
      </c>
      <c r="ER328">
        <v>0</v>
      </c>
      <c r="ES328">
        <v>0</v>
      </c>
      <c r="ET328">
        <v>0</v>
      </c>
      <c r="EU328">
        <v>0</v>
      </c>
      <c r="EV328">
        <v>0</v>
      </c>
      <c r="EW328">
        <v>0</v>
      </c>
      <c r="EX328">
        <v>0</v>
      </c>
      <c r="EY328">
        <v>0</v>
      </c>
      <c r="EZ328">
        <v>0</v>
      </c>
      <c r="FA328">
        <v>0</v>
      </c>
      <c r="FB328">
        <v>0</v>
      </c>
      <c r="FC328">
        <v>0</v>
      </c>
      <c r="FD328">
        <v>0</v>
      </c>
      <c r="FE328">
        <v>0</v>
      </c>
      <c r="FF328">
        <v>0</v>
      </c>
      <c r="FG328">
        <v>0</v>
      </c>
      <c r="FH328">
        <v>0</v>
      </c>
      <c r="FI328">
        <v>0</v>
      </c>
      <c r="FJ328">
        <v>0</v>
      </c>
      <c r="FK328">
        <v>0</v>
      </c>
      <c r="FL328">
        <v>0</v>
      </c>
      <c r="FM328">
        <v>0</v>
      </c>
      <c r="FN328">
        <v>0</v>
      </c>
      <c r="FO328">
        <v>0</v>
      </c>
      <c r="FP328">
        <v>0</v>
      </c>
      <c r="FQ328">
        <v>0</v>
      </c>
      <c r="FR328">
        <v>0</v>
      </c>
      <c r="FT328" s="44"/>
    </row>
    <row r="329" spans="1:176" x14ac:dyDescent="0.2">
      <c r="A329" t="s">
        <v>196</v>
      </c>
      <c r="B329" t="s">
        <v>204</v>
      </c>
      <c r="C329" s="70">
        <v>41827</v>
      </c>
      <c r="D329">
        <v>0</v>
      </c>
      <c r="E329" s="70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  <c r="AJ329">
        <v>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0</v>
      </c>
      <c r="AX329">
        <v>0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BX329">
        <v>0</v>
      </c>
      <c r="BY329">
        <v>0</v>
      </c>
      <c r="BZ329">
        <v>0</v>
      </c>
      <c r="CA329">
        <v>0</v>
      </c>
      <c r="CB329">
        <v>0</v>
      </c>
      <c r="CC329">
        <v>0</v>
      </c>
      <c r="CD329">
        <v>0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>
        <v>0</v>
      </c>
      <c r="CO329">
        <v>0</v>
      </c>
      <c r="CP329">
        <v>0</v>
      </c>
      <c r="CQ329">
        <v>0</v>
      </c>
      <c r="CR329">
        <v>0</v>
      </c>
      <c r="CS329">
        <v>0</v>
      </c>
      <c r="CT329">
        <v>0</v>
      </c>
      <c r="CU329">
        <v>0</v>
      </c>
      <c r="CV329">
        <v>0</v>
      </c>
      <c r="CW329">
        <v>0</v>
      </c>
      <c r="CX329">
        <v>0</v>
      </c>
      <c r="CY329">
        <v>0</v>
      </c>
      <c r="CZ329">
        <v>0</v>
      </c>
      <c r="DA329">
        <v>0</v>
      </c>
      <c r="DB329">
        <v>0</v>
      </c>
      <c r="DC329">
        <v>0</v>
      </c>
      <c r="DD329">
        <v>0</v>
      </c>
      <c r="DE329">
        <v>0</v>
      </c>
      <c r="DF329">
        <v>0</v>
      </c>
      <c r="DG329">
        <v>0</v>
      </c>
      <c r="DH329">
        <v>0</v>
      </c>
      <c r="DI329">
        <v>0</v>
      </c>
      <c r="DJ329">
        <v>0</v>
      </c>
      <c r="DK329">
        <v>0</v>
      </c>
      <c r="DL329">
        <v>0</v>
      </c>
      <c r="DM329">
        <v>0</v>
      </c>
      <c r="DN329">
        <v>0</v>
      </c>
      <c r="DO329">
        <v>0</v>
      </c>
      <c r="DP329">
        <v>0</v>
      </c>
      <c r="DQ329">
        <v>0</v>
      </c>
      <c r="DR329">
        <v>0</v>
      </c>
      <c r="DS329">
        <v>0</v>
      </c>
      <c r="DT329">
        <v>0</v>
      </c>
      <c r="DU329">
        <v>0</v>
      </c>
      <c r="DV329">
        <v>0</v>
      </c>
      <c r="DW329">
        <v>0</v>
      </c>
      <c r="DX329">
        <v>0</v>
      </c>
      <c r="DY329">
        <v>0</v>
      </c>
      <c r="DZ329">
        <v>0</v>
      </c>
      <c r="EA329">
        <v>0</v>
      </c>
      <c r="EB329">
        <v>0</v>
      </c>
      <c r="EC329">
        <v>0</v>
      </c>
      <c r="ED329">
        <v>0</v>
      </c>
      <c r="EE329">
        <v>0</v>
      </c>
      <c r="EF329">
        <v>0</v>
      </c>
      <c r="EG329">
        <v>0</v>
      </c>
      <c r="EH329">
        <v>0</v>
      </c>
      <c r="EI329">
        <v>0</v>
      </c>
      <c r="EJ329">
        <v>0</v>
      </c>
      <c r="EK329">
        <v>0</v>
      </c>
      <c r="EL329">
        <v>0</v>
      </c>
      <c r="EM329">
        <v>0</v>
      </c>
      <c r="EN329">
        <v>0</v>
      </c>
      <c r="EO329">
        <v>0</v>
      </c>
      <c r="EP329">
        <v>0</v>
      </c>
      <c r="EQ329">
        <v>0</v>
      </c>
      <c r="ER329">
        <v>0</v>
      </c>
      <c r="ES329">
        <v>0</v>
      </c>
      <c r="ET329">
        <v>0</v>
      </c>
      <c r="EU329">
        <v>0</v>
      </c>
      <c r="EV329">
        <v>0</v>
      </c>
      <c r="EW329">
        <v>0</v>
      </c>
      <c r="EX329">
        <v>0</v>
      </c>
      <c r="EY329">
        <v>0</v>
      </c>
      <c r="EZ329">
        <v>0</v>
      </c>
      <c r="FA329">
        <v>0</v>
      </c>
      <c r="FB329">
        <v>0</v>
      </c>
      <c r="FC329">
        <v>0</v>
      </c>
      <c r="FD329">
        <v>0</v>
      </c>
      <c r="FE329">
        <v>0</v>
      </c>
      <c r="FF329">
        <v>0</v>
      </c>
      <c r="FG329">
        <v>0</v>
      </c>
      <c r="FH329">
        <v>0</v>
      </c>
      <c r="FI329">
        <v>0</v>
      </c>
      <c r="FJ329">
        <v>0</v>
      </c>
      <c r="FK329">
        <v>0</v>
      </c>
      <c r="FL329">
        <v>0</v>
      </c>
      <c r="FM329">
        <v>0</v>
      </c>
      <c r="FN329">
        <v>0</v>
      </c>
      <c r="FO329">
        <v>0</v>
      </c>
      <c r="FP329">
        <v>0</v>
      </c>
      <c r="FQ329">
        <v>0</v>
      </c>
      <c r="FR329">
        <v>0</v>
      </c>
      <c r="FT329" s="44"/>
    </row>
    <row r="330" spans="1:176" x14ac:dyDescent="0.2">
      <c r="A330" t="s">
        <v>196</v>
      </c>
      <c r="B330" t="s">
        <v>204</v>
      </c>
      <c r="C330" s="70">
        <v>41834</v>
      </c>
      <c r="D330">
        <v>0</v>
      </c>
      <c r="E330" s="7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  <c r="AV330">
        <v>0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BX330">
        <v>0</v>
      </c>
      <c r="BY330">
        <v>0</v>
      </c>
      <c r="BZ330">
        <v>0</v>
      </c>
      <c r="CA330">
        <v>0</v>
      </c>
      <c r="CB330">
        <v>0</v>
      </c>
      <c r="CC330">
        <v>0</v>
      </c>
      <c r="CD330">
        <v>0</v>
      </c>
      <c r="CE330">
        <v>0</v>
      </c>
      <c r="CF330">
        <v>0</v>
      </c>
      <c r="CG330">
        <v>0</v>
      </c>
      <c r="CH330">
        <v>0</v>
      </c>
      <c r="CI330">
        <v>0</v>
      </c>
      <c r="CJ330">
        <v>0</v>
      </c>
      <c r="CK330">
        <v>0</v>
      </c>
      <c r="CL330">
        <v>0</v>
      </c>
      <c r="CM330">
        <v>0</v>
      </c>
      <c r="CN330">
        <v>0</v>
      </c>
      <c r="CO330">
        <v>0</v>
      </c>
      <c r="CP330">
        <v>0</v>
      </c>
      <c r="CQ330">
        <v>0</v>
      </c>
      <c r="CR330">
        <v>0</v>
      </c>
      <c r="CS330">
        <v>0</v>
      </c>
      <c r="CT330">
        <v>0</v>
      </c>
      <c r="CU330">
        <v>0</v>
      </c>
      <c r="CV330">
        <v>0</v>
      </c>
      <c r="CW330">
        <v>0</v>
      </c>
      <c r="CX330">
        <v>0</v>
      </c>
      <c r="CY330">
        <v>0</v>
      </c>
      <c r="CZ330">
        <v>0</v>
      </c>
      <c r="DA330">
        <v>0</v>
      </c>
      <c r="DB330">
        <v>0</v>
      </c>
      <c r="DC330">
        <v>0</v>
      </c>
      <c r="DD330">
        <v>0</v>
      </c>
      <c r="DE330">
        <v>0</v>
      </c>
      <c r="DF330">
        <v>0</v>
      </c>
      <c r="DG330">
        <v>0</v>
      </c>
      <c r="DH330">
        <v>0</v>
      </c>
      <c r="DI330">
        <v>0</v>
      </c>
      <c r="DJ330">
        <v>0</v>
      </c>
      <c r="DK330">
        <v>0</v>
      </c>
      <c r="DL330">
        <v>0</v>
      </c>
      <c r="DM330">
        <v>0</v>
      </c>
      <c r="DN330">
        <v>0</v>
      </c>
      <c r="DO330">
        <v>0</v>
      </c>
      <c r="DP330">
        <v>0</v>
      </c>
      <c r="DQ330">
        <v>0</v>
      </c>
      <c r="DR330">
        <v>0</v>
      </c>
      <c r="DS330">
        <v>0</v>
      </c>
      <c r="DT330">
        <v>0</v>
      </c>
      <c r="DU330">
        <v>0</v>
      </c>
      <c r="DV330">
        <v>0</v>
      </c>
      <c r="DW330">
        <v>0</v>
      </c>
      <c r="DX330">
        <v>0</v>
      </c>
      <c r="DY330">
        <v>0</v>
      </c>
      <c r="DZ330">
        <v>0</v>
      </c>
      <c r="EA330">
        <v>0</v>
      </c>
      <c r="EB330">
        <v>0</v>
      </c>
      <c r="EC330">
        <v>0</v>
      </c>
      <c r="ED330">
        <v>0</v>
      </c>
      <c r="EE330">
        <v>0</v>
      </c>
      <c r="EF330">
        <v>0</v>
      </c>
      <c r="EG330">
        <v>0</v>
      </c>
      <c r="EH330">
        <v>0</v>
      </c>
      <c r="EI330">
        <v>0</v>
      </c>
      <c r="EJ330">
        <v>0</v>
      </c>
      <c r="EK330">
        <v>0</v>
      </c>
      <c r="EL330">
        <v>0</v>
      </c>
      <c r="EM330">
        <v>0</v>
      </c>
      <c r="EN330">
        <v>0</v>
      </c>
      <c r="EO330">
        <v>0</v>
      </c>
      <c r="EP330">
        <v>0</v>
      </c>
      <c r="EQ330">
        <v>0</v>
      </c>
      <c r="ER330">
        <v>0</v>
      </c>
      <c r="ES330">
        <v>0</v>
      </c>
      <c r="ET330">
        <v>0</v>
      </c>
      <c r="EU330">
        <v>0</v>
      </c>
      <c r="EV330">
        <v>0</v>
      </c>
      <c r="EW330">
        <v>0</v>
      </c>
      <c r="EX330">
        <v>0</v>
      </c>
      <c r="EY330">
        <v>0</v>
      </c>
      <c r="EZ330">
        <v>0</v>
      </c>
      <c r="FA330">
        <v>0</v>
      </c>
      <c r="FB330">
        <v>0</v>
      </c>
      <c r="FC330">
        <v>0</v>
      </c>
      <c r="FD330">
        <v>0</v>
      </c>
      <c r="FE330">
        <v>0</v>
      </c>
      <c r="FF330">
        <v>0</v>
      </c>
      <c r="FG330">
        <v>0</v>
      </c>
      <c r="FH330">
        <v>0</v>
      </c>
      <c r="FI330">
        <v>0</v>
      </c>
      <c r="FJ330">
        <v>0</v>
      </c>
      <c r="FK330">
        <v>0</v>
      </c>
      <c r="FL330">
        <v>0</v>
      </c>
      <c r="FM330">
        <v>0</v>
      </c>
      <c r="FN330">
        <v>0</v>
      </c>
      <c r="FO330">
        <v>0</v>
      </c>
      <c r="FP330">
        <v>0</v>
      </c>
      <c r="FQ330">
        <v>0</v>
      </c>
      <c r="FR330">
        <v>0</v>
      </c>
      <c r="FT330" s="44"/>
    </row>
    <row r="331" spans="1:176" x14ac:dyDescent="0.2">
      <c r="A331" t="s">
        <v>196</v>
      </c>
      <c r="B331" t="s">
        <v>204</v>
      </c>
      <c r="C331" s="70">
        <v>41848</v>
      </c>
      <c r="D331">
        <v>0</v>
      </c>
      <c r="E331" s="70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BX331">
        <v>0</v>
      </c>
      <c r="BY331">
        <v>0</v>
      </c>
      <c r="BZ331">
        <v>0</v>
      </c>
      <c r="CA331">
        <v>0</v>
      </c>
      <c r="CB331">
        <v>0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>
        <v>0</v>
      </c>
      <c r="CO331">
        <v>0</v>
      </c>
      <c r="CP331">
        <v>0</v>
      </c>
      <c r="CQ331">
        <v>0</v>
      </c>
      <c r="CR331">
        <v>0</v>
      </c>
      <c r="CS331">
        <v>0</v>
      </c>
      <c r="CT331">
        <v>0</v>
      </c>
      <c r="CU331">
        <v>0</v>
      </c>
      <c r="CV331">
        <v>0</v>
      </c>
      <c r="CW331">
        <v>0</v>
      </c>
      <c r="CX331">
        <v>0</v>
      </c>
      <c r="CY331">
        <v>0</v>
      </c>
      <c r="CZ331">
        <v>0</v>
      </c>
      <c r="DA331">
        <v>0</v>
      </c>
      <c r="DB331">
        <v>0</v>
      </c>
      <c r="DC331">
        <v>0</v>
      </c>
      <c r="DD331">
        <v>0</v>
      </c>
      <c r="DE331">
        <v>0</v>
      </c>
      <c r="DF331">
        <v>0</v>
      </c>
      <c r="DG331">
        <v>0</v>
      </c>
      <c r="DH331">
        <v>0</v>
      </c>
      <c r="DI331">
        <v>0</v>
      </c>
      <c r="DJ331">
        <v>0</v>
      </c>
      <c r="DK331">
        <v>0</v>
      </c>
      <c r="DL331">
        <v>0</v>
      </c>
      <c r="DM331">
        <v>0</v>
      </c>
      <c r="DN331">
        <v>0</v>
      </c>
      <c r="DO331">
        <v>0</v>
      </c>
      <c r="DP331">
        <v>0</v>
      </c>
      <c r="DQ331">
        <v>0</v>
      </c>
      <c r="DR331">
        <v>0</v>
      </c>
      <c r="DS331">
        <v>0</v>
      </c>
      <c r="DT331">
        <v>0</v>
      </c>
      <c r="DU331">
        <v>0</v>
      </c>
      <c r="DV331">
        <v>0</v>
      </c>
      <c r="DW331">
        <v>0</v>
      </c>
      <c r="DX331">
        <v>0</v>
      </c>
      <c r="DY331">
        <v>0</v>
      </c>
      <c r="DZ331">
        <v>0</v>
      </c>
      <c r="EA331">
        <v>0</v>
      </c>
      <c r="EB331">
        <v>0</v>
      </c>
      <c r="EC331">
        <v>0</v>
      </c>
      <c r="ED331">
        <v>0</v>
      </c>
      <c r="EE331">
        <v>0</v>
      </c>
      <c r="EF331">
        <v>0</v>
      </c>
      <c r="EG331">
        <v>0</v>
      </c>
      <c r="EH331">
        <v>0</v>
      </c>
      <c r="EI331">
        <v>0</v>
      </c>
      <c r="EJ331">
        <v>0</v>
      </c>
      <c r="EK331">
        <v>0</v>
      </c>
      <c r="EL331">
        <v>0</v>
      </c>
      <c r="EM331">
        <v>0</v>
      </c>
      <c r="EN331">
        <v>0</v>
      </c>
      <c r="EO331">
        <v>0</v>
      </c>
      <c r="EP331">
        <v>0</v>
      </c>
      <c r="EQ331">
        <v>0</v>
      </c>
      <c r="ER331">
        <v>0</v>
      </c>
      <c r="ES331">
        <v>0</v>
      </c>
      <c r="ET331">
        <v>0</v>
      </c>
      <c r="EU331">
        <v>0</v>
      </c>
      <c r="EV331">
        <v>0</v>
      </c>
      <c r="EW331">
        <v>0</v>
      </c>
      <c r="EX331">
        <v>0</v>
      </c>
      <c r="EY331">
        <v>0</v>
      </c>
      <c r="EZ331">
        <v>0</v>
      </c>
      <c r="FA331">
        <v>0</v>
      </c>
      <c r="FB331">
        <v>0</v>
      </c>
      <c r="FC331">
        <v>0</v>
      </c>
      <c r="FD331">
        <v>0</v>
      </c>
      <c r="FE331">
        <v>0</v>
      </c>
      <c r="FF331">
        <v>0</v>
      </c>
      <c r="FG331">
        <v>0</v>
      </c>
      <c r="FH331">
        <v>0</v>
      </c>
      <c r="FI331">
        <v>0</v>
      </c>
      <c r="FJ331">
        <v>0</v>
      </c>
      <c r="FK331">
        <v>0</v>
      </c>
      <c r="FL331">
        <v>0</v>
      </c>
      <c r="FM331">
        <v>0</v>
      </c>
      <c r="FN331">
        <v>0</v>
      </c>
      <c r="FO331">
        <v>0</v>
      </c>
      <c r="FP331">
        <v>0</v>
      </c>
      <c r="FQ331">
        <v>0</v>
      </c>
      <c r="FR331">
        <v>0</v>
      </c>
      <c r="FT331" s="44"/>
    </row>
    <row r="332" spans="1:176" x14ac:dyDescent="0.2">
      <c r="A332" t="s">
        <v>196</v>
      </c>
      <c r="B332" t="s">
        <v>204</v>
      </c>
      <c r="C332" s="70">
        <v>41849</v>
      </c>
      <c r="D332">
        <v>0</v>
      </c>
      <c r="E332" s="70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0</v>
      </c>
      <c r="AJ332">
        <v>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  <c r="AS332">
        <v>0</v>
      </c>
      <c r="AT332">
        <v>0</v>
      </c>
      <c r="AU332">
        <v>0</v>
      </c>
      <c r="AV332">
        <v>0</v>
      </c>
      <c r="AW332">
        <v>0</v>
      </c>
      <c r="AX332">
        <v>0</v>
      </c>
      <c r="AY332">
        <v>0</v>
      </c>
      <c r="AZ332">
        <v>0</v>
      </c>
      <c r="BA332">
        <v>0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BX332">
        <v>0</v>
      </c>
      <c r="BY332">
        <v>0</v>
      </c>
      <c r="BZ332">
        <v>0</v>
      </c>
      <c r="CA332">
        <v>0</v>
      </c>
      <c r="CB332">
        <v>0</v>
      </c>
      <c r="CC332">
        <v>0</v>
      </c>
      <c r="CD332">
        <v>0</v>
      </c>
      <c r="CE332">
        <v>0</v>
      </c>
      <c r="CF332">
        <v>0</v>
      </c>
      <c r="CG332">
        <v>0</v>
      </c>
      <c r="CH332">
        <v>0</v>
      </c>
      <c r="CI332">
        <v>0</v>
      </c>
      <c r="CJ332">
        <v>0</v>
      </c>
      <c r="CK332">
        <v>0</v>
      </c>
      <c r="CL332">
        <v>0</v>
      </c>
      <c r="CM332">
        <v>0</v>
      </c>
      <c r="CN332">
        <v>0</v>
      </c>
      <c r="CO332">
        <v>0</v>
      </c>
      <c r="CP332">
        <v>0</v>
      </c>
      <c r="CQ332">
        <v>0</v>
      </c>
      <c r="CR332">
        <v>0</v>
      </c>
      <c r="CS332">
        <v>0</v>
      </c>
      <c r="CT332">
        <v>0</v>
      </c>
      <c r="CU332">
        <v>0</v>
      </c>
      <c r="CV332">
        <v>0</v>
      </c>
      <c r="CW332">
        <v>0</v>
      </c>
      <c r="CX332">
        <v>0</v>
      </c>
      <c r="CY332">
        <v>0</v>
      </c>
      <c r="CZ332">
        <v>0</v>
      </c>
      <c r="DA332">
        <v>0</v>
      </c>
      <c r="DB332">
        <v>0</v>
      </c>
      <c r="DC332">
        <v>0</v>
      </c>
      <c r="DD332">
        <v>0</v>
      </c>
      <c r="DE332">
        <v>0</v>
      </c>
      <c r="DF332">
        <v>0</v>
      </c>
      <c r="DG332">
        <v>0</v>
      </c>
      <c r="DH332">
        <v>0</v>
      </c>
      <c r="DI332">
        <v>0</v>
      </c>
      <c r="DJ332">
        <v>0</v>
      </c>
      <c r="DK332">
        <v>0</v>
      </c>
      <c r="DL332">
        <v>0</v>
      </c>
      <c r="DM332">
        <v>0</v>
      </c>
      <c r="DN332">
        <v>0</v>
      </c>
      <c r="DO332">
        <v>0</v>
      </c>
      <c r="DP332">
        <v>0</v>
      </c>
      <c r="DQ332">
        <v>0</v>
      </c>
      <c r="DR332">
        <v>0</v>
      </c>
      <c r="DS332">
        <v>0</v>
      </c>
      <c r="DT332">
        <v>0</v>
      </c>
      <c r="DU332">
        <v>0</v>
      </c>
      <c r="DV332">
        <v>0</v>
      </c>
      <c r="DW332">
        <v>0</v>
      </c>
      <c r="DX332">
        <v>0</v>
      </c>
      <c r="DY332">
        <v>0</v>
      </c>
      <c r="DZ332">
        <v>0</v>
      </c>
      <c r="EA332">
        <v>0</v>
      </c>
      <c r="EB332">
        <v>0</v>
      </c>
      <c r="EC332">
        <v>0</v>
      </c>
      <c r="ED332">
        <v>0</v>
      </c>
      <c r="EE332">
        <v>0</v>
      </c>
      <c r="EF332">
        <v>0</v>
      </c>
      <c r="EG332">
        <v>0</v>
      </c>
      <c r="EH332">
        <v>0</v>
      </c>
      <c r="EI332">
        <v>0</v>
      </c>
      <c r="EJ332">
        <v>0</v>
      </c>
      <c r="EK332">
        <v>0</v>
      </c>
      <c r="EL332">
        <v>0</v>
      </c>
      <c r="EM332">
        <v>0</v>
      </c>
      <c r="EN332">
        <v>0</v>
      </c>
      <c r="EO332">
        <v>0</v>
      </c>
      <c r="EP332">
        <v>0</v>
      </c>
      <c r="EQ332">
        <v>0</v>
      </c>
      <c r="ER332">
        <v>0</v>
      </c>
      <c r="ES332">
        <v>0</v>
      </c>
      <c r="ET332">
        <v>0</v>
      </c>
      <c r="EU332">
        <v>0</v>
      </c>
      <c r="EV332">
        <v>0</v>
      </c>
      <c r="EW332">
        <v>0</v>
      </c>
      <c r="EX332">
        <v>0</v>
      </c>
      <c r="EY332">
        <v>0</v>
      </c>
      <c r="EZ332">
        <v>0</v>
      </c>
      <c r="FA332">
        <v>0</v>
      </c>
      <c r="FB332">
        <v>0</v>
      </c>
      <c r="FC332">
        <v>0</v>
      </c>
      <c r="FD332">
        <v>0</v>
      </c>
      <c r="FE332">
        <v>0</v>
      </c>
      <c r="FF332">
        <v>0</v>
      </c>
      <c r="FG332">
        <v>0</v>
      </c>
      <c r="FH332">
        <v>0</v>
      </c>
      <c r="FI332">
        <v>0</v>
      </c>
      <c r="FJ332">
        <v>0</v>
      </c>
      <c r="FK332">
        <v>0</v>
      </c>
      <c r="FL332">
        <v>0</v>
      </c>
      <c r="FM332">
        <v>0</v>
      </c>
      <c r="FN332">
        <v>0</v>
      </c>
      <c r="FO332">
        <v>0</v>
      </c>
      <c r="FP332">
        <v>0</v>
      </c>
      <c r="FQ332">
        <v>0</v>
      </c>
      <c r="FR332">
        <v>0</v>
      </c>
      <c r="FT332" s="44"/>
    </row>
    <row r="333" spans="1:176" x14ac:dyDescent="0.2">
      <c r="A333" t="s">
        <v>196</v>
      </c>
      <c r="B333" t="s">
        <v>204</v>
      </c>
      <c r="C333" s="70">
        <v>41850</v>
      </c>
      <c r="D333">
        <v>0</v>
      </c>
      <c r="E333" s="70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  <c r="P333">
        <v>0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0</v>
      </c>
      <c r="AJ333">
        <v>0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0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0</v>
      </c>
      <c r="BX333">
        <v>0</v>
      </c>
      <c r="BY333">
        <v>0</v>
      </c>
      <c r="BZ333">
        <v>0</v>
      </c>
      <c r="CA333">
        <v>0</v>
      </c>
      <c r="CB333">
        <v>0</v>
      </c>
      <c r="CC333">
        <v>0</v>
      </c>
      <c r="CD333">
        <v>0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0</v>
      </c>
      <c r="CN333">
        <v>0</v>
      </c>
      <c r="CO333">
        <v>0</v>
      </c>
      <c r="CP333">
        <v>0</v>
      </c>
      <c r="CQ333">
        <v>0</v>
      </c>
      <c r="CR333">
        <v>0</v>
      </c>
      <c r="CS333">
        <v>0</v>
      </c>
      <c r="CT333">
        <v>0</v>
      </c>
      <c r="CU333">
        <v>0</v>
      </c>
      <c r="CV333">
        <v>0</v>
      </c>
      <c r="CW333">
        <v>0</v>
      </c>
      <c r="CX333">
        <v>0</v>
      </c>
      <c r="CY333">
        <v>0</v>
      </c>
      <c r="CZ333">
        <v>0</v>
      </c>
      <c r="DA333">
        <v>0</v>
      </c>
      <c r="DB333">
        <v>0</v>
      </c>
      <c r="DC333">
        <v>0</v>
      </c>
      <c r="DD333">
        <v>0</v>
      </c>
      <c r="DE333">
        <v>0</v>
      </c>
      <c r="DF333">
        <v>0</v>
      </c>
      <c r="DG333">
        <v>0</v>
      </c>
      <c r="DH333">
        <v>0</v>
      </c>
      <c r="DI333">
        <v>0</v>
      </c>
      <c r="DJ333">
        <v>0</v>
      </c>
      <c r="DK333">
        <v>0</v>
      </c>
      <c r="DL333">
        <v>0</v>
      </c>
      <c r="DM333">
        <v>0</v>
      </c>
      <c r="DN333">
        <v>0</v>
      </c>
      <c r="DO333">
        <v>0</v>
      </c>
      <c r="DP333">
        <v>0</v>
      </c>
      <c r="DQ333">
        <v>0</v>
      </c>
      <c r="DR333">
        <v>0</v>
      </c>
      <c r="DS333">
        <v>0</v>
      </c>
      <c r="DT333">
        <v>0</v>
      </c>
      <c r="DU333">
        <v>0</v>
      </c>
      <c r="DV333">
        <v>0</v>
      </c>
      <c r="DW333">
        <v>0</v>
      </c>
      <c r="DX333">
        <v>0</v>
      </c>
      <c r="DY333">
        <v>0</v>
      </c>
      <c r="DZ333">
        <v>0</v>
      </c>
      <c r="EA333">
        <v>0</v>
      </c>
      <c r="EB333">
        <v>0</v>
      </c>
      <c r="EC333">
        <v>0</v>
      </c>
      <c r="ED333">
        <v>0</v>
      </c>
      <c r="EE333">
        <v>0</v>
      </c>
      <c r="EF333">
        <v>0</v>
      </c>
      <c r="EG333">
        <v>0</v>
      </c>
      <c r="EH333">
        <v>0</v>
      </c>
      <c r="EI333">
        <v>0</v>
      </c>
      <c r="EJ333">
        <v>0</v>
      </c>
      <c r="EK333">
        <v>0</v>
      </c>
      <c r="EL333">
        <v>0</v>
      </c>
      <c r="EM333">
        <v>0</v>
      </c>
      <c r="EN333">
        <v>0</v>
      </c>
      <c r="EO333">
        <v>0</v>
      </c>
      <c r="EP333">
        <v>0</v>
      </c>
      <c r="EQ333">
        <v>0</v>
      </c>
      <c r="ER333">
        <v>0</v>
      </c>
      <c r="ES333">
        <v>0</v>
      </c>
      <c r="ET333">
        <v>0</v>
      </c>
      <c r="EU333">
        <v>0</v>
      </c>
      <c r="EV333">
        <v>0</v>
      </c>
      <c r="EW333">
        <v>0</v>
      </c>
      <c r="EX333">
        <v>0</v>
      </c>
      <c r="EY333">
        <v>0</v>
      </c>
      <c r="EZ333">
        <v>0</v>
      </c>
      <c r="FA333">
        <v>0</v>
      </c>
      <c r="FB333">
        <v>0</v>
      </c>
      <c r="FC333">
        <v>0</v>
      </c>
      <c r="FD333">
        <v>0</v>
      </c>
      <c r="FE333">
        <v>0</v>
      </c>
      <c r="FF333">
        <v>0</v>
      </c>
      <c r="FG333">
        <v>0</v>
      </c>
      <c r="FH333">
        <v>0</v>
      </c>
      <c r="FI333">
        <v>0</v>
      </c>
      <c r="FJ333">
        <v>0</v>
      </c>
      <c r="FK333">
        <v>0</v>
      </c>
      <c r="FL333">
        <v>0</v>
      </c>
      <c r="FM333">
        <v>0</v>
      </c>
      <c r="FN333">
        <v>0</v>
      </c>
      <c r="FO333">
        <v>0</v>
      </c>
      <c r="FP333">
        <v>0</v>
      </c>
      <c r="FQ333">
        <v>0</v>
      </c>
      <c r="FR333">
        <v>0</v>
      </c>
      <c r="FT333" s="44"/>
    </row>
    <row r="334" spans="1:176" x14ac:dyDescent="0.2">
      <c r="A334" t="s">
        <v>196</v>
      </c>
      <c r="B334" t="s">
        <v>204</v>
      </c>
      <c r="C334" s="70">
        <v>41851</v>
      </c>
      <c r="D334">
        <v>0</v>
      </c>
      <c r="E334" s="70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  <c r="P334">
        <v>0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0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0</v>
      </c>
      <c r="AV334">
        <v>0</v>
      </c>
      <c r="AW334">
        <v>0</v>
      </c>
      <c r="AX334">
        <v>0</v>
      </c>
      <c r="AY334">
        <v>0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0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>
        <v>0</v>
      </c>
      <c r="CK334">
        <v>0</v>
      </c>
      <c r="CL334">
        <v>0</v>
      </c>
      <c r="CM334">
        <v>0</v>
      </c>
      <c r="CN334">
        <v>0</v>
      </c>
      <c r="CO334">
        <v>0</v>
      </c>
      <c r="CP334">
        <v>0</v>
      </c>
      <c r="CQ334">
        <v>0</v>
      </c>
      <c r="CR334">
        <v>0</v>
      </c>
      <c r="CS334">
        <v>0</v>
      </c>
      <c r="CT334">
        <v>0</v>
      </c>
      <c r="CU334">
        <v>0</v>
      </c>
      <c r="CV334">
        <v>0</v>
      </c>
      <c r="CW334">
        <v>0</v>
      </c>
      <c r="CX334">
        <v>0</v>
      </c>
      <c r="CY334">
        <v>0</v>
      </c>
      <c r="CZ334">
        <v>0</v>
      </c>
      <c r="DA334">
        <v>0</v>
      </c>
      <c r="DB334">
        <v>0</v>
      </c>
      <c r="DC334">
        <v>0</v>
      </c>
      <c r="DD334">
        <v>0</v>
      </c>
      <c r="DE334">
        <v>0</v>
      </c>
      <c r="DF334">
        <v>0</v>
      </c>
      <c r="DG334">
        <v>0</v>
      </c>
      <c r="DH334">
        <v>0</v>
      </c>
      <c r="DI334">
        <v>0</v>
      </c>
      <c r="DJ334">
        <v>0</v>
      </c>
      <c r="DK334">
        <v>0</v>
      </c>
      <c r="DL334">
        <v>0</v>
      </c>
      <c r="DM334">
        <v>0</v>
      </c>
      <c r="DN334">
        <v>0</v>
      </c>
      <c r="DO334">
        <v>0</v>
      </c>
      <c r="DP334">
        <v>0</v>
      </c>
      <c r="DQ334">
        <v>0</v>
      </c>
      <c r="DR334">
        <v>0</v>
      </c>
      <c r="DS334">
        <v>0</v>
      </c>
      <c r="DT334">
        <v>0</v>
      </c>
      <c r="DU334">
        <v>0</v>
      </c>
      <c r="DV334">
        <v>0</v>
      </c>
      <c r="DW334">
        <v>0</v>
      </c>
      <c r="DX334">
        <v>0</v>
      </c>
      <c r="DY334">
        <v>0</v>
      </c>
      <c r="DZ334">
        <v>0</v>
      </c>
      <c r="EA334">
        <v>0</v>
      </c>
      <c r="EB334">
        <v>0</v>
      </c>
      <c r="EC334">
        <v>0</v>
      </c>
      <c r="ED334">
        <v>0</v>
      </c>
      <c r="EE334">
        <v>0</v>
      </c>
      <c r="EF334">
        <v>0</v>
      </c>
      <c r="EG334">
        <v>0</v>
      </c>
      <c r="EH334">
        <v>0</v>
      </c>
      <c r="EI334">
        <v>0</v>
      </c>
      <c r="EJ334">
        <v>0</v>
      </c>
      <c r="EK334">
        <v>0</v>
      </c>
      <c r="EL334">
        <v>0</v>
      </c>
      <c r="EM334">
        <v>0</v>
      </c>
      <c r="EN334">
        <v>0</v>
      </c>
      <c r="EO334">
        <v>0</v>
      </c>
      <c r="EP334">
        <v>0</v>
      </c>
      <c r="EQ334">
        <v>0</v>
      </c>
      <c r="ER334">
        <v>0</v>
      </c>
      <c r="ES334">
        <v>0</v>
      </c>
      <c r="ET334">
        <v>0</v>
      </c>
      <c r="EU334">
        <v>0</v>
      </c>
      <c r="EV334">
        <v>0</v>
      </c>
      <c r="EW334">
        <v>0</v>
      </c>
      <c r="EX334">
        <v>0</v>
      </c>
      <c r="EY334">
        <v>0</v>
      </c>
      <c r="EZ334">
        <v>0</v>
      </c>
      <c r="FA334">
        <v>0</v>
      </c>
      <c r="FB334">
        <v>0</v>
      </c>
      <c r="FC334">
        <v>0</v>
      </c>
      <c r="FD334">
        <v>0</v>
      </c>
      <c r="FE334">
        <v>0</v>
      </c>
      <c r="FF334">
        <v>0</v>
      </c>
      <c r="FG334">
        <v>0</v>
      </c>
      <c r="FH334">
        <v>0</v>
      </c>
      <c r="FI334">
        <v>0</v>
      </c>
      <c r="FJ334">
        <v>0</v>
      </c>
      <c r="FK334">
        <v>0</v>
      </c>
      <c r="FL334">
        <v>0</v>
      </c>
      <c r="FM334">
        <v>0</v>
      </c>
      <c r="FN334">
        <v>0</v>
      </c>
      <c r="FO334">
        <v>0</v>
      </c>
      <c r="FP334">
        <v>0</v>
      </c>
      <c r="FQ334">
        <v>0</v>
      </c>
      <c r="FR334">
        <v>0</v>
      </c>
      <c r="FT334" s="44"/>
    </row>
    <row r="335" spans="1:176" x14ac:dyDescent="0.2">
      <c r="A335" t="s">
        <v>196</v>
      </c>
      <c r="B335" t="s">
        <v>204</v>
      </c>
      <c r="C335" s="70">
        <v>41852</v>
      </c>
      <c r="D335">
        <v>0</v>
      </c>
      <c r="E335" s="70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  <c r="AJ335">
        <v>0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0</v>
      </c>
      <c r="AW335">
        <v>0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BX335">
        <v>0</v>
      </c>
      <c r="BY335">
        <v>0</v>
      </c>
      <c r="BZ335">
        <v>0</v>
      </c>
      <c r="CA335">
        <v>0</v>
      </c>
      <c r="CB335">
        <v>0</v>
      </c>
      <c r="CC335">
        <v>0</v>
      </c>
      <c r="CD335">
        <v>0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>
        <v>0</v>
      </c>
      <c r="CO335">
        <v>0</v>
      </c>
      <c r="CP335">
        <v>0</v>
      </c>
      <c r="CQ335">
        <v>0</v>
      </c>
      <c r="CR335">
        <v>0</v>
      </c>
      <c r="CS335">
        <v>0</v>
      </c>
      <c r="CT335">
        <v>0</v>
      </c>
      <c r="CU335">
        <v>0</v>
      </c>
      <c r="CV335">
        <v>0</v>
      </c>
      <c r="CW335">
        <v>0</v>
      </c>
      <c r="CX335">
        <v>0</v>
      </c>
      <c r="CY335">
        <v>0</v>
      </c>
      <c r="CZ335">
        <v>0</v>
      </c>
      <c r="DA335">
        <v>0</v>
      </c>
      <c r="DB335">
        <v>0</v>
      </c>
      <c r="DC335">
        <v>0</v>
      </c>
      <c r="DD335">
        <v>0</v>
      </c>
      <c r="DE335">
        <v>0</v>
      </c>
      <c r="DF335">
        <v>0</v>
      </c>
      <c r="DG335">
        <v>0</v>
      </c>
      <c r="DH335">
        <v>0</v>
      </c>
      <c r="DI335">
        <v>0</v>
      </c>
      <c r="DJ335">
        <v>0</v>
      </c>
      <c r="DK335">
        <v>0</v>
      </c>
      <c r="DL335">
        <v>0</v>
      </c>
      <c r="DM335">
        <v>0</v>
      </c>
      <c r="DN335">
        <v>0</v>
      </c>
      <c r="DO335">
        <v>0</v>
      </c>
      <c r="DP335">
        <v>0</v>
      </c>
      <c r="DQ335">
        <v>0</v>
      </c>
      <c r="DR335">
        <v>0</v>
      </c>
      <c r="DS335">
        <v>0</v>
      </c>
      <c r="DT335">
        <v>0</v>
      </c>
      <c r="DU335">
        <v>0</v>
      </c>
      <c r="DV335">
        <v>0</v>
      </c>
      <c r="DW335">
        <v>0</v>
      </c>
      <c r="DX335">
        <v>0</v>
      </c>
      <c r="DY335">
        <v>0</v>
      </c>
      <c r="DZ335">
        <v>0</v>
      </c>
      <c r="EA335">
        <v>0</v>
      </c>
      <c r="EB335">
        <v>0</v>
      </c>
      <c r="EC335">
        <v>0</v>
      </c>
      <c r="ED335">
        <v>0</v>
      </c>
      <c r="EE335">
        <v>0</v>
      </c>
      <c r="EF335">
        <v>0</v>
      </c>
      <c r="EG335">
        <v>0</v>
      </c>
      <c r="EH335">
        <v>0</v>
      </c>
      <c r="EI335">
        <v>0</v>
      </c>
      <c r="EJ335">
        <v>0</v>
      </c>
      <c r="EK335">
        <v>0</v>
      </c>
      <c r="EL335">
        <v>0</v>
      </c>
      <c r="EM335">
        <v>0</v>
      </c>
      <c r="EN335">
        <v>0</v>
      </c>
      <c r="EO335">
        <v>0</v>
      </c>
      <c r="EP335">
        <v>0</v>
      </c>
      <c r="EQ335">
        <v>0</v>
      </c>
      <c r="ER335">
        <v>0</v>
      </c>
      <c r="ES335">
        <v>0</v>
      </c>
      <c r="ET335">
        <v>0</v>
      </c>
      <c r="EU335">
        <v>0</v>
      </c>
      <c r="EV335">
        <v>0</v>
      </c>
      <c r="EW335">
        <v>0</v>
      </c>
      <c r="EX335">
        <v>0</v>
      </c>
      <c r="EY335">
        <v>0</v>
      </c>
      <c r="EZ335">
        <v>0</v>
      </c>
      <c r="FA335">
        <v>0</v>
      </c>
      <c r="FB335">
        <v>0</v>
      </c>
      <c r="FC335">
        <v>0</v>
      </c>
      <c r="FD335">
        <v>0</v>
      </c>
      <c r="FE335">
        <v>0</v>
      </c>
      <c r="FF335">
        <v>0</v>
      </c>
      <c r="FG335">
        <v>0</v>
      </c>
      <c r="FH335">
        <v>0</v>
      </c>
      <c r="FI335">
        <v>0</v>
      </c>
      <c r="FJ335">
        <v>0</v>
      </c>
      <c r="FK335">
        <v>0</v>
      </c>
      <c r="FL335">
        <v>0</v>
      </c>
      <c r="FM335">
        <v>0</v>
      </c>
      <c r="FN335">
        <v>0</v>
      </c>
      <c r="FO335">
        <v>0</v>
      </c>
      <c r="FP335">
        <v>0</v>
      </c>
      <c r="FQ335">
        <v>0</v>
      </c>
      <c r="FR335">
        <v>0</v>
      </c>
      <c r="FT335" s="44"/>
    </row>
    <row r="336" spans="1:176" x14ac:dyDescent="0.2">
      <c r="A336" t="s">
        <v>196</v>
      </c>
      <c r="B336" t="s">
        <v>204</v>
      </c>
      <c r="C336" s="70">
        <v>41894</v>
      </c>
      <c r="D336">
        <v>0</v>
      </c>
      <c r="E336" s="70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  <c r="P336">
        <v>0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0</v>
      </c>
      <c r="AG336">
        <v>0</v>
      </c>
      <c r="AH336">
        <v>0</v>
      </c>
      <c r="AI336">
        <v>0</v>
      </c>
      <c r="AJ336">
        <v>0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  <c r="AS336">
        <v>0</v>
      </c>
      <c r="AT336">
        <v>0</v>
      </c>
      <c r="AU336">
        <v>0</v>
      </c>
      <c r="AV336">
        <v>0</v>
      </c>
      <c r="AW336">
        <v>0</v>
      </c>
      <c r="AX336">
        <v>0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0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0</v>
      </c>
      <c r="BS336">
        <v>0</v>
      </c>
      <c r="BT336">
        <v>0</v>
      </c>
      <c r="BU336">
        <v>0</v>
      </c>
      <c r="BV336">
        <v>0</v>
      </c>
      <c r="BW336">
        <v>0</v>
      </c>
      <c r="BX336">
        <v>0</v>
      </c>
      <c r="BY336">
        <v>0</v>
      </c>
      <c r="BZ336">
        <v>0</v>
      </c>
      <c r="CA336">
        <v>0</v>
      </c>
      <c r="CB336">
        <v>0</v>
      </c>
      <c r="CC336">
        <v>0</v>
      </c>
      <c r="CD336">
        <v>0</v>
      </c>
      <c r="CE336">
        <v>0</v>
      </c>
      <c r="CF336">
        <v>0</v>
      </c>
      <c r="CG336">
        <v>0</v>
      </c>
      <c r="CH336">
        <v>0</v>
      </c>
      <c r="CI336">
        <v>0</v>
      </c>
      <c r="CJ336">
        <v>0</v>
      </c>
      <c r="CK336">
        <v>0</v>
      </c>
      <c r="CL336">
        <v>0</v>
      </c>
      <c r="CM336">
        <v>0</v>
      </c>
      <c r="CN336">
        <v>0</v>
      </c>
      <c r="CO336">
        <v>0</v>
      </c>
      <c r="CP336">
        <v>0</v>
      </c>
      <c r="CQ336">
        <v>0</v>
      </c>
      <c r="CR336">
        <v>0</v>
      </c>
      <c r="CS336">
        <v>0</v>
      </c>
      <c r="CT336">
        <v>0</v>
      </c>
      <c r="CU336">
        <v>0</v>
      </c>
      <c r="CV336">
        <v>0</v>
      </c>
      <c r="CW336">
        <v>0</v>
      </c>
      <c r="CX336">
        <v>0</v>
      </c>
      <c r="CY336">
        <v>0</v>
      </c>
      <c r="CZ336">
        <v>0</v>
      </c>
      <c r="DA336">
        <v>0</v>
      </c>
      <c r="DB336">
        <v>0</v>
      </c>
      <c r="DC336">
        <v>0</v>
      </c>
      <c r="DD336">
        <v>0</v>
      </c>
      <c r="DE336">
        <v>0</v>
      </c>
      <c r="DF336">
        <v>0</v>
      </c>
      <c r="DG336">
        <v>0</v>
      </c>
      <c r="DH336">
        <v>0</v>
      </c>
      <c r="DI336">
        <v>0</v>
      </c>
      <c r="DJ336">
        <v>0</v>
      </c>
      <c r="DK336">
        <v>0</v>
      </c>
      <c r="DL336">
        <v>0</v>
      </c>
      <c r="DM336">
        <v>0</v>
      </c>
      <c r="DN336">
        <v>0</v>
      </c>
      <c r="DO336">
        <v>0</v>
      </c>
      <c r="DP336">
        <v>0</v>
      </c>
      <c r="DQ336">
        <v>0</v>
      </c>
      <c r="DR336">
        <v>0</v>
      </c>
      <c r="DS336">
        <v>0</v>
      </c>
      <c r="DT336">
        <v>0</v>
      </c>
      <c r="DU336">
        <v>0</v>
      </c>
      <c r="DV336">
        <v>0</v>
      </c>
      <c r="DW336">
        <v>0</v>
      </c>
      <c r="DX336">
        <v>0</v>
      </c>
      <c r="DY336">
        <v>0</v>
      </c>
      <c r="DZ336">
        <v>0</v>
      </c>
      <c r="EA336">
        <v>0</v>
      </c>
      <c r="EB336">
        <v>0</v>
      </c>
      <c r="EC336">
        <v>0</v>
      </c>
      <c r="ED336">
        <v>0</v>
      </c>
      <c r="EE336">
        <v>0</v>
      </c>
      <c r="EF336">
        <v>0</v>
      </c>
      <c r="EG336">
        <v>0</v>
      </c>
      <c r="EH336">
        <v>0</v>
      </c>
      <c r="EI336">
        <v>0</v>
      </c>
      <c r="EJ336">
        <v>0</v>
      </c>
      <c r="EK336">
        <v>0</v>
      </c>
      <c r="EL336">
        <v>0</v>
      </c>
      <c r="EM336">
        <v>0</v>
      </c>
      <c r="EN336">
        <v>0</v>
      </c>
      <c r="EO336">
        <v>0</v>
      </c>
      <c r="EP336">
        <v>0</v>
      </c>
      <c r="EQ336">
        <v>0</v>
      </c>
      <c r="ER336">
        <v>0</v>
      </c>
      <c r="ES336">
        <v>0</v>
      </c>
      <c r="ET336">
        <v>0</v>
      </c>
      <c r="EU336">
        <v>0</v>
      </c>
      <c r="EV336">
        <v>0</v>
      </c>
      <c r="EW336">
        <v>0</v>
      </c>
      <c r="EX336">
        <v>0</v>
      </c>
      <c r="EY336">
        <v>0</v>
      </c>
      <c r="EZ336">
        <v>0</v>
      </c>
      <c r="FA336">
        <v>0</v>
      </c>
      <c r="FB336">
        <v>0</v>
      </c>
      <c r="FC336">
        <v>0</v>
      </c>
      <c r="FD336">
        <v>0</v>
      </c>
      <c r="FE336">
        <v>0</v>
      </c>
      <c r="FF336">
        <v>0</v>
      </c>
      <c r="FG336">
        <v>0</v>
      </c>
      <c r="FH336">
        <v>0</v>
      </c>
      <c r="FI336">
        <v>0</v>
      </c>
      <c r="FJ336">
        <v>0</v>
      </c>
      <c r="FK336">
        <v>0</v>
      </c>
      <c r="FL336">
        <v>0</v>
      </c>
      <c r="FM336">
        <v>0</v>
      </c>
      <c r="FN336">
        <v>0</v>
      </c>
      <c r="FO336">
        <v>0</v>
      </c>
      <c r="FP336">
        <v>0</v>
      </c>
      <c r="FQ336">
        <v>0</v>
      </c>
      <c r="FR336">
        <v>0</v>
      </c>
      <c r="FT336" s="44"/>
    </row>
    <row r="337" spans="1:176" x14ac:dyDescent="0.2">
      <c r="A337" t="s">
        <v>196</v>
      </c>
      <c r="B337" t="s">
        <v>204</v>
      </c>
      <c r="C337" s="70">
        <v>41897</v>
      </c>
      <c r="D337">
        <v>0</v>
      </c>
      <c r="E337" s="70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0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0</v>
      </c>
      <c r="AJ337">
        <v>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0</v>
      </c>
      <c r="AW337">
        <v>0</v>
      </c>
      <c r="AX337">
        <v>0</v>
      </c>
      <c r="AY337">
        <v>0</v>
      </c>
      <c r="AZ337">
        <v>0</v>
      </c>
      <c r="BA337">
        <v>0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0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BX337">
        <v>0</v>
      </c>
      <c r="BY337">
        <v>0</v>
      </c>
      <c r="BZ337">
        <v>0</v>
      </c>
      <c r="CA337">
        <v>0</v>
      </c>
      <c r="CB337">
        <v>0</v>
      </c>
      <c r="CC337">
        <v>0</v>
      </c>
      <c r="CD337">
        <v>0</v>
      </c>
      <c r="CE337">
        <v>0</v>
      </c>
      <c r="CF337">
        <v>0</v>
      </c>
      <c r="CG337">
        <v>0</v>
      </c>
      <c r="CH337">
        <v>0</v>
      </c>
      <c r="CI337">
        <v>0</v>
      </c>
      <c r="CJ337">
        <v>0</v>
      </c>
      <c r="CK337">
        <v>0</v>
      </c>
      <c r="CL337">
        <v>0</v>
      </c>
      <c r="CM337">
        <v>0</v>
      </c>
      <c r="CN337">
        <v>0</v>
      </c>
      <c r="CO337">
        <v>0</v>
      </c>
      <c r="CP337">
        <v>0</v>
      </c>
      <c r="CQ337">
        <v>0</v>
      </c>
      <c r="CR337">
        <v>0</v>
      </c>
      <c r="CS337">
        <v>0</v>
      </c>
      <c r="CT337">
        <v>0</v>
      </c>
      <c r="CU337">
        <v>0</v>
      </c>
      <c r="CV337">
        <v>0</v>
      </c>
      <c r="CW337">
        <v>0</v>
      </c>
      <c r="CX337">
        <v>0</v>
      </c>
      <c r="CY337">
        <v>0</v>
      </c>
      <c r="CZ337">
        <v>0</v>
      </c>
      <c r="DA337">
        <v>0</v>
      </c>
      <c r="DB337">
        <v>0</v>
      </c>
      <c r="DC337">
        <v>0</v>
      </c>
      <c r="DD337">
        <v>0</v>
      </c>
      <c r="DE337">
        <v>0</v>
      </c>
      <c r="DF337">
        <v>0</v>
      </c>
      <c r="DG337">
        <v>0</v>
      </c>
      <c r="DH337">
        <v>0</v>
      </c>
      <c r="DI337">
        <v>0</v>
      </c>
      <c r="DJ337">
        <v>0</v>
      </c>
      <c r="DK337">
        <v>0</v>
      </c>
      <c r="DL337">
        <v>0</v>
      </c>
      <c r="DM337">
        <v>0</v>
      </c>
      <c r="DN337">
        <v>0</v>
      </c>
      <c r="DO337">
        <v>0</v>
      </c>
      <c r="DP337">
        <v>0</v>
      </c>
      <c r="DQ337">
        <v>0</v>
      </c>
      <c r="DR337">
        <v>0</v>
      </c>
      <c r="DS337">
        <v>0</v>
      </c>
      <c r="DT337">
        <v>0</v>
      </c>
      <c r="DU337">
        <v>0</v>
      </c>
      <c r="DV337">
        <v>0</v>
      </c>
      <c r="DW337">
        <v>0</v>
      </c>
      <c r="DX337">
        <v>0</v>
      </c>
      <c r="DY337">
        <v>0</v>
      </c>
      <c r="DZ337">
        <v>0</v>
      </c>
      <c r="EA337">
        <v>0</v>
      </c>
      <c r="EB337">
        <v>0</v>
      </c>
      <c r="EC337">
        <v>0</v>
      </c>
      <c r="ED337">
        <v>0</v>
      </c>
      <c r="EE337">
        <v>0</v>
      </c>
      <c r="EF337">
        <v>0</v>
      </c>
      <c r="EG337">
        <v>0</v>
      </c>
      <c r="EH337">
        <v>0</v>
      </c>
      <c r="EI337">
        <v>0</v>
      </c>
      <c r="EJ337">
        <v>0</v>
      </c>
      <c r="EK337">
        <v>0</v>
      </c>
      <c r="EL337">
        <v>0</v>
      </c>
      <c r="EM337">
        <v>0</v>
      </c>
      <c r="EN337">
        <v>0</v>
      </c>
      <c r="EO337">
        <v>0</v>
      </c>
      <c r="EP337">
        <v>0</v>
      </c>
      <c r="EQ337">
        <v>0</v>
      </c>
      <c r="ER337">
        <v>0</v>
      </c>
      <c r="ES337">
        <v>0</v>
      </c>
      <c r="ET337">
        <v>0</v>
      </c>
      <c r="EU337">
        <v>0</v>
      </c>
      <c r="EV337">
        <v>0</v>
      </c>
      <c r="EW337">
        <v>0</v>
      </c>
      <c r="EX337">
        <v>0</v>
      </c>
      <c r="EY337">
        <v>0</v>
      </c>
      <c r="EZ337">
        <v>0</v>
      </c>
      <c r="FA337">
        <v>0</v>
      </c>
      <c r="FB337">
        <v>0</v>
      </c>
      <c r="FC337">
        <v>0</v>
      </c>
      <c r="FD337">
        <v>0</v>
      </c>
      <c r="FE337">
        <v>0</v>
      </c>
      <c r="FF337">
        <v>0</v>
      </c>
      <c r="FG337">
        <v>0</v>
      </c>
      <c r="FH337">
        <v>0</v>
      </c>
      <c r="FI337">
        <v>0</v>
      </c>
      <c r="FJ337">
        <v>0</v>
      </c>
      <c r="FK337">
        <v>0</v>
      </c>
      <c r="FL337">
        <v>0</v>
      </c>
      <c r="FM337">
        <v>0</v>
      </c>
      <c r="FN337">
        <v>0</v>
      </c>
      <c r="FO337">
        <v>0</v>
      </c>
      <c r="FP337">
        <v>0</v>
      </c>
      <c r="FQ337">
        <v>0</v>
      </c>
      <c r="FR337">
        <v>0</v>
      </c>
      <c r="FT337" s="44"/>
    </row>
    <row r="338" spans="1:176" x14ac:dyDescent="0.2">
      <c r="A338" t="s">
        <v>196</v>
      </c>
      <c r="B338" t="s">
        <v>204</v>
      </c>
      <c r="C338" s="70">
        <v>41898</v>
      </c>
      <c r="D338">
        <v>0</v>
      </c>
      <c r="E338" s="70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0</v>
      </c>
      <c r="O338">
        <v>0</v>
      </c>
      <c r="P338">
        <v>0</v>
      </c>
      <c r="Q338">
        <v>0</v>
      </c>
      <c r="R338">
        <v>0</v>
      </c>
      <c r="S338">
        <v>0</v>
      </c>
      <c r="T338">
        <v>0</v>
      </c>
      <c r="U338">
        <v>0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0</v>
      </c>
      <c r="AJ338">
        <v>0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  <c r="AS338">
        <v>0</v>
      </c>
      <c r="AT338">
        <v>0</v>
      </c>
      <c r="AU338">
        <v>0</v>
      </c>
      <c r="AV338">
        <v>0</v>
      </c>
      <c r="AW338">
        <v>0</v>
      </c>
      <c r="AX338">
        <v>0</v>
      </c>
      <c r="AY338">
        <v>0</v>
      </c>
      <c r="AZ338">
        <v>0</v>
      </c>
      <c r="BA338">
        <v>0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0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0</v>
      </c>
      <c r="BX338">
        <v>0</v>
      </c>
      <c r="BY338">
        <v>0</v>
      </c>
      <c r="BZ338">
        <v>0</v>
      </c>
      <c r="CA338">
        <v>0</v>
      </c>
      <c r="CB338">
        <v>0</v>
      </c>
      <c r="CC338">
        <v>0</v>
      </c>
      <c r="CD338">
        <v>0</v>
      </c>
      <c r="CE338">
        <v>0</v>
      </c>
      <c r="CF338">
        <v>0</v>
      </c>
      <c r="CG338">
        <v>0</v>
      </c>
      <c r="CH338">
        <v>0</v>
      </c>
      <c r="CI338">
        <v>0</v>
      </c>
      <c r="CJ338">
        <v>0</v>
      </c>
      <c r="CK338">
        <v>0</v>
      </c>
      <c r="CL338">
        <v>0</v>
      </c>
      <c r="CM338">
        <v>0</v>
      </c>
      <c r="CN338">
        <v>0</v>
      </c>
      <c r="CO338">
        <v>0</v>
      </c>
      <c r="CP338">
        <v>0</v>
      </c>
      <c r="CQ338">
        <v>0</v>
      </c>
      <c r="CR338">
        <v>0</v>
      </c>
      <c r="CS338">
        <v>0</v>
      </c>
      <c r="CT338">
        <v>0</v>
      </c>
      <c r="CU338">
        <v>0</v>
      </c>
      <c r="CV338">
        <v>0</v>
      </c>
      <c r="CW338">
        <v>0</v>
      </c>
      <c r="CX338">
        <v>0</v>
      </c>
      <c r="CY338">
        <v>0</v>
      </c>
      <c r="CZ338">
        <v>0</v>
      </c>
      <c r="DA338">
        <v>0</v>
      </c>
      <c r="DB338">
        <v>0</v>
      </c>
      <c r="DC338">
        <v>0</v>
      </c>
      <c r="DD338">
        <v>0</v>
      </c>
      <c r="DE338">
        <v>0</v>
      </c>
      <c r="DF338">
        <v>0</v>
      </c>
      <c r="DG338">
        <v>0</v>
      </c>
      <c r="DH338">
        <v>0</v>
      </c>
      <c r="DI338">
        <v>0</v>
      </c>
      <c r="DJ338">
        <v>0</v>
      </c>
      <c r="DK338">
        <v>0</v>
      </c>
      <c r="DL338">
        <v>0</v>
      </c>
      <c r="DM338">
        <v>0</v>
      </c>
      <c r="DN338">
        <v>0</v>
      </c>
      <c r="DO338">
        <v>0</v>
      </c>
      <c r="DP338">
        <v>0</v>
      </c>
      <c r="DQ338">
        <v>0</v>
      </c>
      <c r="DR338">
        <v>0</v>
      </c>
      <c r="DS338">
        <v>0</v>
      </c>
      <c r="DT338">
        <v>0</v>
      </c>
      <c r="DU338">
        <v>0</v>
      </c>
      <c r="DV338">
        <v>0</v>
      </c>
      <c r="DW338">
        <v>0</v>
      </c>
      <c r="DX338">
        <v>0</v>
      </c>
      <c r="DY338">
        <v>0</v>
      </c>
      <c r="DZ338">
        <v>0</v>
      </c>
      <c r="EA338">
        <v>0</v>
      </c>
      <c r="EB338">
        <v>0</v>
      </c>
      <c r="EC338">
        <v>0</v>
      </c>
      <c r="ED338">
        <v>0</v>
      </c>
      <c r="EE338">
        <v>0</v>
      </c>
      <c r="EF338">
        <v>0</v>
      </c>
      <c r="EG338">
        <v>0</v>
      </c>
      <c r="EH338">
        <v>0</v>
      </c>
      <c r="EI338">
        <v>0</v>
      </c>
      <c r="EJ338">
        <v>0</v>
      </c>
      <c r="EK338">
        <v>0</v>
      </c>
      <c r="EL338">
        <v>0</v>
      </c>
      <c r="EM338">
        <v>0</v>
      </c>
      <c r="EN338">
        <v>0</v>
      </c>
      <c r="EO338">
        <v>0</v>
      </c>
      <c r="EP338">
        <v>0</v>
      </c>
      <c r="EQ338">
        <v>0</v>
      </c>
      <c r="ER338">
        <v>0</v>
      </c>
      <c r="ES338">
        <v>0</v>
      </c>
      <c r="ET338">
        <v>0</v>
      </c>
      <c r="EU338">
        <v>0</v>
      </c>
      <c r="EV338">
        <v>0</v>
      </c>
      <c r="EW338">
        <v>0</v>
      </c>
      <c r="EX338">
        <v>0</v>
      </c>
      <c r="EY338">
        <v>0</v>
      </c>
      <c r="EZ338">
        <v>0</v>
      </c>
      <c r="FA338">
        <v>0</v>
      </c>
      <c r="FB338">
        <v>0</v>
      </c>
      <c r="FC338">
        <v>0</v>
      </c>
      <c r="FD338">
        <v>0</v>
      </c>
      <c r="FE338">
        <v>0</v>
      </c>
      <c r="FF338">
        <v>0</v>
      </c>
      <c r="FG338">
        <v>0</v>
      </c>
      <c r="FH338">
        <v>0</v>
      </c>
      <c r="FI338">
        <v>0</v>
      </c>
      <c r="FJ338">
        <v>0</v>
      </c>
      <c r="FK338">
        <v>0</v>
      </c>
      <c r="FL338">
        <v>0</v>
      </c>
      <c r="FM338">
        <v>0</v>
      </c>
      <c r="FN338">
        <v>0</v>
      </c>
      <c r="FO338">
        <v>0</v>
      </c>
      <c r="FP338">
        <v>0</v>
      </c>
      <c r="FQ338">
        <v>0</v>
      </c>
      <c r="FR338">
        <v>0</v>
      </c>
      <c r="FT338" s="44"/>
    </row>
    <row r="339" spans="1:176" x14ac:dyDescent="0.2">
      <c r="A339" t="s">
        <v>196</v>
      </c>
      <c r="B339" t="s">
        <v>204</v>
      </c>
      <c r="C339" s="70" t="s">
        <v>2</v>
      </c>
      <c r="D339">
        <v>0</v>
      </c>
      <c r="E339" s="70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0</v>
      </c>
      <c r="AW339">
        <v>0</v>
      </c>
      <c r="AX339">
        <v>0</v>
      </c>
      <c r="AY339">
        <v>0</v>
      </c>
      <c r="AZ339">
        <v>0</v>
      </c>
      <c r="BA339">
        <v>0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BX339">
        <v>0</v>
      </c>
      <c r="BY339">
        <v>0</v>
      </c>
      <c r="BZ339">
        <v>0</v>
      </c>
      <c r="CA339">
        <v>0</v>
      </c>
      <c r="CB339">
        <v>0</v>
      </c>
      <c r="CC339">
        <v>0</v>
      </c>
      <c r="CD339">
        <v>0</v>
      </c>
      <c r="CE339">
        <v>0</v>
      </c>
      <c r="CF339">
        <v>0</v>
      </c>
      <c r="CG339">
        <v>0</v>
      </c>
      <c r="CH339">
        <v>0</v>
      </c>
      <c r="CI339">
        <v>0</v>
      </c>
      <c r="CJ339">
        <v>0</v>
      </c>
      <c r="CK339">
        <v>0</v>
      </c>
      <c r="CL339">
        <v>0</v>
      </c>
      <c r="CM339">
        <v>0</v>
      </c>
      <c r="CN339">
        <v>0</v>
      </c>
      <c r="CO339">
        <v>0</v>
      </c>
      <c r="CP339">
        <v>0</v>
      </c>
      <c r="CQ339">
        <v>0</v>
      </c>
      <c r="CR339">
        <v>0</v>
      </c>
      <c r="CS339">
        <v>0</v>
      </c>
      <c r="CT339">
        <v>0</v>
      </c>
      <c r="CU339">
        <v>0</v>
      </c>
      <c r="CV339">
        <v>0</v>
      </c>
      <c r="CW339">
        <v>0</v>
      </c>
      <c r="CX339">
        <v>0</v>
      </c>
      <c r="CY339">
        <v>0</v>
      </c>
      <c r="CZ339">
        <v>0</v>
      </c>
      <c r="DA339">
        <v>0</v>
      </c>
      <c r="DB339">
        <v>0</v>
      </c>
      <c r="DC339">
        <v>0</v>
      </c>
      <c r="DD339">
        <v>0</v>
      </c>
      <c r="DE339">
        <v>0</v>
      </c>
      <c r="DF339">
        <v>0</v>
      </c>
      <c r="DG339">
        <v>0</v>
      </c>
      <c r="DH339">
        <v>0</v>
      </c>
      <c r="DI339">
        <v>0</v>
      </c>
      <c r="DJ339">
        <v>0</v>
      </c>
      <c r="DK339">
        <v>0</v>
      </c>
      <c r="DL339">
        <v>0</v>
      </c>
      <c r="DM339">
        <v>0</v>
      </c>
      <c r="DN339">
        <v>0</v>
      </c>
      <c r="DO339">
        <v>0</v>
      </c>
      <c r="DP339">
        <v>0</v>
      </c>
      <c r="DQ339">
        <v>0</v>
      </c>
      <c r="DR339">
        <v>0</v>
      </c>
      <c r="DS339">
        <v>0</v>
      </c>
      <c r="DT339">
        <v>0</v>
      </c>
      <c r="DU339">
        <v>0</v>
      </c>
      <c r="DV339">
        <v>0</v>
      </c>
      <c r="DW339">
        <v>0</v>
      </c>
      <c r="DX339">
        <v>0</v>
      </c>
      <c r="DY339">
        <v>0</v>
      </c>
      <c r="DZ339">
        <v>0</v>
      </c>
      <c r="EA339">
        <v>0</v>
      </c>
      <c r="EB339">
        <v>0</v>
      </c>
      <c r="EC339">
        <v>0</v>
      </c>
      <c r="ED339">
        <v>0</v>
      </c>
      <c r="EE339">
        <v>0</v>
      </c>
      <c r="EF339">
        <v>0</v>
      </c>
      <c r="EG339">
        <v>0</v>
      </c>
      <c r="EH339">
        <v>0</v>
      </c>
      <c r="EI339">
        <v>0</v>
      </c>
      <c r="EJ339">
        <v>0</v>
      </c>
      <c r="EK339">
        <v>0</v>
      </c>
      <c r="EL339">
        <v>0</v>
      </c>
      <c r="EM339">
        <v>0</v>
      </c>
      <c r="EN339">
        <v>0</v>
      </c>
      <c r="EO339">
        <v>0</v>
      </c>
      <c r="EP339">
        <v>0</v>
      </c>
      <c r="EQ339">
        <v>0</v>
      </c>
      <c r="ER339">
        <v>0</v>
      </c>
      <c r="ES339">
        <v>0</v>
      </c>
      <c r="ET339">
        <v>0</v>
      </c>
      <c r="EU339">
        <v>0</v>
      </c>
      <c r="EV339">
        <v>0</v>
      </c>
      <c r="EW339">
        <v>0</v>
      </c>
      <c r="EX339">
        <v>0</v>
      </c>
      <c r="EY339">
        <v>0</v>
      </c>
      <c r="EZ339">
        <v>0</v>
      </c>
      <c r="FA339">
        <v>0</v>
      </c>
      <c r="FB339">
        <v>0</v>
      </c>
      <c r="FC339">
        <v>0</v>
      </c>
      <c r="FD339">
        <v>0</v>
      </c>
      <c r="FE339">
        <v>0</v>
      </c>
      <c r="FF339">
        <v>0</v>
      </c>
      <c r="FG339">
        <v>0</v>
      </c>
      <c r="FH339">
        <v>0</v>
      </c>
      <c r="FI339">
        <v>0</v>
      </c>
      <c r="FJ339">
        <v>0</v>
      </c>
      <c r="FK339">
        <v>0</v>
      </c>
      <c r="FL339">
        <v>0</v>
      </c>
      <c r="FM339">
        <v>0</v>
      </c>
      <c r="FN339">
        <v>0</v>
      </c>
      <c r="FO339">
        <v>0</v>
      </c>
      <c r="FP339">
        <v>0</v>
      </c>
      <c r="FQ339">
        <v>0</v>
      </c>
      <c r="FR339">
        <v>0</v>
      </c>
      <c r="FT339" s="44"/>
    </row>
    <row r="340" spans="1:176" x14ac:dyDescent="0.2">
      <c r="A340" t="s">
        <v>196</v>
      </c>
      <c r="B340" t="s">
        <v>1</v>
      </c>
      <c r="C340" s="70">
        <v>41773</v>
      </c>
      <c r="D340">
        <v>0</v>
      </c>
      <c r="E340" s="7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0</v>
      </c>
      <c r="AJ340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  <c r="AS340">
        <v>0</v>
      </c>
      <c r="AT340">
        <v>0</v>
      </c>
      <c r="AU340">
        <v>0</v>
      </c>
      <c r="AV340">
        <v>0</v>
      </c>
      <c r="AW340">
        <v>0</v>
      </c>
      <c r="AX340">
        <v>0</v>
      </c>
      <c r="AY340">
        <v>0</v>
      </c>
      <c r="AZ340">
        <v>0</v>
      </c>
      <c r="BA340">
        <v>0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0</v>
      </c>
      <c r="BQ340">
        <v>0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0</v>
      </c>
      <c r="BX340">
        <v>0</v>
      </c>
      <c r="BY340">
        <v>0</v>
      </c>
      <c r="BZ340">
        <v>0</v>
      </c>
      <c r="CA340">
        <v>0</v>
      </c>
      <c r="CB340">
        <v>0</v>
      </c>
      <c r="CC340">
        <v>0</v>
      </c>
      <c r="CD340">
        <v>0</v>
      </c>
      <c r="CE340">
        <v>0</v>
      </c>
      <c r="CF340">
        <v>0</v>
      </c>
      <c r="CG340">
        <v>0</v>
      </c>
      <c r="CH340">
        <v>0</v>
      </c>
      <c r="CI340">
        <v>0</v>
      </c>
      <c r="CJ340">
        <v>0</v>
      </c>
      <c r="CK340">
        <v>0</v>
      </c>
      <c r="CL340">
        <v>0</v>
      </c>
      <c r="CM340">
        <v>0</v>
      </c>
      <c r="CN340">
        <v>0</v>
      </c>
      <c r="CO340">
        <v>0</v>
      </c>
      <c r="CP340">
        <v>0</v>
      </c>
      <c r="CQ340">
        <v>0</v>
      </c>
      <c r="CR340">
        <v>0</v>
      </c>
      <c r="CS340">
        <v>0</v>
      </c>
      <c r="CT340">
        <v>0</v>
      </c>
      <c r="CU340">
        <v>0</v>
      </c>
      <c r="CV340">
        <v>0</v>
      </c>
      <c r="CW340">
        <v>0</v>
      </c>
      <c r="CX340">
        <v>0</v>
      </c>
      <c r="CY340">
        <v>0</v>
      </c>
      <c r="CZ340">
        <v>0</v>
      </c>
      <c r="DA340">
        <v>0</v>
      </c>
      <c r="DB340">
        <v>0</v>
      </c>
      <c r="DC340">
        <v>0</v>
      </c>
      <c r="DD340">
        <v>0</v>
      </c>
      <c r="DE340">
        <v>0</v>
      </c>
      <c r="DF340">
        <v>0</v>
      </c>
      <c r="DG340">
        <v>0</v>
      </c>
      <c r="DH340">
        <v>0</v>
      </c>
      <c r="DI340">
        <v>0</v>
      </c>
      <c r="DJ340">
        <v>0</v>
      </c>
      <c r="DK340">
        <v>0</v>
      </c>
      <c r="DL340">
        <v>0</v>
      </c>
      <c r="DM340">
        <v>0</v>
      </c>
      <c r="DN340">
        <v>0</v>
      </c>
      <c r="DO340">
        <v>0</v>
      </c>
      <c r="DP340">
        <v>0</v>
      </c>
      <c r="DQ340">
        <v>0</v>
      </c>
      <c r="DR340">
        <v>0</v>
      </c>
      <c r="DS340">
        <v>0</v>
      </c>
      <c r="DT340">
        <v>0</v>
      </c>
      <c r="DU340">
        <v>0</v>
      </c>
      <c r="DV340">
        <v>0</v>
      </c>
      <c r="DW340">
        <v>0</v>
      </c>
      <c r="DX340">
        <v>0</v>
      </c>
      <c r="DY340">
        <v>0</v>
      </c>
      <c r="DZ340">
        <v>0</v>
      </c>
      <c r="EA340">
        <v>0</v>
      </c>
      <c r="EB340">
        <v>0</v>
      </c>
      <c r="EC340">
        <v>0</v>
      </c>
      <c r="ED340">
        <v>0</v>
      </c>
      <c r="EE340">
        <v>0</v>
      </c>
      <c r="EF340">
        <v>0</v>
      </c>
      <c r="EG340">
        <v>0</v>
      </c>
      <c r="EH340">
        <v>0</v>
      </c>
      <c r="EI340">
        <v>0</v>
      </c>
      <c r="EJ340">
        <v>0</v>
      </c>
      <c r="EK340">
        <v>0</v>
      </c>
      <c r="EL340">
        <v>0</v>
      </c>
      <c r="EM340">
        <v>0</v>
      </c>
      <c r="EN340">
        <v>0</v>
      </c>
      <c r="EO340">
        <v>0</v>
      </c>
      <c r="EP340">
        <v>0</v>
      </c>
      <c r="EQ340">
        <v>0</v>
      </c>
      <c r="ER340">
        <v>0</v>
      </c>
      <c r="ES340">
        <v>0</v>
      </c>
      <c r="ET340">
        <v>0</v>
      </c>
      <c r="EU340">
        <v>0</v>
      </c>
      <c r="EV340">
        <v>0</v>
      </c>
      <c r="EW340">
        <v>0</v>
      </c>
      <c r="EX340">
        <v>0</v>
      </c>
      <c r="EY340">
        <v>0</v>
      </c>
      <c r="EZ340">
        <v>0</v>
      </c>
      <c r="FA340">
        <v>0</v>
      </c>
      <c r="FB340">
        <v>0</v>
      </c>
      <c r="FC340">
        <v>0</v>
      </c>
      <c r="FD340">
        <v>0</v>
      </c>
      <c r="FE340">
        <v>0</v>
      </c>
      <c r="FF340">
        <v>0</v>
      </c>
      <c r="FG340">
        <v>0</v>
      </c>
      <c r="FH340">
        <v>0</v>
      </c>
      <c r="FI340">
        <v>0</v>
      </c>
      <c r="FJ340">
        <v>0</v>
      </c>
      <c r="FK340">
        <v>0</v>
      </c>
      <c r="FL340">
        <v>0</v>
      </c>
      <c r="FM340">
        <v>0</v>
      </c>
      <c r="FN340">
        <v>0</v>
      </c>
      <c r="FO340">
        <v>0</v>
      </c>
      <c r="FP340">
        <v>0</v>
      </c>
      <c r="FQ340">
        <v>0</v>
      </c>
      <c r="FR340">
        <v>0</v>
      </c>
      <c r="FT340" s="44"/>
    </row>
    <row r="341" spans="1:176" x14ac:dyDescent="0.2">
      <c r="A341" t="s">
        <v>196</v>
      </c>
      <c r="B341" t="s">
        <v>1</v>
      </c>
      <c r="C341" s="70">
        <v>41820</v>
      </c>
      <c r="D341">
        <v>30</v>
      </c>
      <c r="E341" s="70">
        <v>249</v>
      </c>
      <c r="F341">
        <v>231.2441</v>
      </c>
      <c r="G341">
        <v>233.28550000000001</v>
      </c>
      <c r="H341">
        <v>235.5421</v>
      </c>
      <c r="I341">
        <v>238.12909999999999</v>
      </c>
      <c r="J341">
        <v>243.0378</v>
      </c>
      <c r="K341">
        <v>252.8443</v>
      </c>
      <c r="L341">
        <v>261.65260000000001</v>
      </c>
      <c r="M341">
        <v>269.63549999999998</v>
      </c>
      <c r="N341">
        <v>272.85039999999998</v>
      </c>
      <c r="O341">
        <v>280.80399999999997</v>
      </c>
      <c r="P341">
        <v>286.6003</v>
      </c>
      <c r="Q341">
        <v>290.46809999999999</v>
      </c>
      <c r="R341">
        <v>290.67099999999999</v>
      </c>
      <c r="S341">
        <v>292.14049999999997</v>
      </c>
      <c r="T341">
        <v>287.33679999999998</v>
      </c>
      <c r="U341">
        <v>281.13130000000001</v>
      </c>
      <c r="V341">
        <v>277.62040000000002</v>
      </c>
      <c r="W341">
        <v>275.83210000000003</v>
      </c>
      <c r="X341">
        <v>277.55500000000001</v>
      </c>
      <c r="Y341">
        <v>280.53620000000001</v>
      </c>
      <c r="Z341">
        <v>280.37369999999999</v>
      </c>
      <c r="AA341">
        <v>279.61680000000001</v>
      </c>
      <c r="AB341">
        <v>276.84050000000002</v>
      </c>
      <c r="AC341">
        <v>269.29750000000001</v>
      </c>
      <c r="AD341">
        <v>-4.2816280000000004</v>
      </c>
      <c r="AE341">
        <v>-4.2832160000000004</v>
      </c>
      <c r="AF341">
        <v>-3.515882</v>
      </c>
      <c r="AG341">
        <v>-3.799928</v>
      </c>
      <c r="AH341">
        <v>-3.6591909999999999</v>
      </c>
      <c r="AI341">
        <v>-2.7088890000000001</v>
      </c>
      <c r="AJ341">
        <v>-0.4474978</v>
      </c>
      <c r="AK341">
        <v>-1.055879</v>
      </c>
      <c r="AL341">
        <v>5.0088699999999999</v>
      </c>
      <c r="AM341">
        <v>7.314025</v>
      </c>
      <c r="AN341">
        <v>9.2070170000000005</v>
      </c>
      <c r="AO341">
        <v>12.76599</v>
      </c>
      <c r="AP341">
        <v>40.293460000000003</v>
      </c>
      <c r="AQ341">
        <v>44.155160000000002</v>
      </c>
      <c r="AR341">
        <v>30.696719999999999</v>
      </c>
      <c r="AS341">
        <v>25.570830000000001</v>
      </c>
      <c r="AT341">
        <v>29.346139999999998</v>
      </c>
      <c r="AU341">
        <v>30.75882</v>
      </c>
      <c r="AV341">
        <v>29.109459999999999</v>
      </c>
      <c r="AW341">
        <v>22.605989999999998</v>
      </c>
      <c r="AX341">
        <v>16.446359999999999</v>
      </c>
      <c r="AY341">
        <v>8.2350499999999993</v>
      </c>
      <c r="AZ341">
        <v>3.2711480000000002</v>
      </c>
      <c r="BA341">
        <v>1.3961920000000001</v>
      </c>
      <c r="BB341">
        <v>-3.5273159999999999</v>
      </c>
      <c r="BC341">
        <v>-3.6805629999999998</v>
      </c>
      <c r="BD341">
        <v>-2.993671</v>
      </c>
      <c r="BE341">
        <v>-3.245857</v>
      </c>
      <c r="BF341">
        <v>-3.223039</v>
      </c>
      <c r="BG341">
        <v>-2.236316</v>
      </c>
      <c r="BH341">
        <v>6.6220899999999999E-2</v>
      </c>
      <c r="BI341">
        <v>-0.43534899999999999</v>
      </c>
      <c r="BJ341">
        <v>5.6923190000000004</v>
      </c>
      <c r="BK341">
        <v>8.00746</v>
      </c>
      <c r="BL341">
        <v>9.9368160000000003</v>
      </c>
      <c r="BM341">
        <v>13.56827</v>
      </c>
      <c r="BN341">
        <v>41.277070000000002</v>
      </c>
      <c r="BO341">
        <v>45.207769999999996</v>
      </c>
      <c r="BP341">
        <v>31.715140000000002</v>
      </c>
      <c r="BQ341">
        <v>26.581410000000002</v>
      </c>
      <c r="BR341">
        <v>30.390450000000001</v>
      </c>
      <c r="BS341">
        <v>31.97128</v>
      </c>
      <c r="BT341">
        <v>30.441759999999999</v>
      </c>
      <c r="BU341">
        <v>23.868929999999999</v>
      </c>
      <c r="BV341">
        <v>17.59937</v>
      </c>
      <c r="BW341">
        <v>9.4271960000000004</v>
      </c>
      <c r="BX341">
        <v>4.5290850000000002</v>
      </c>
      <c r="BY341">
        <v>2.6261770000000002</v>
      </c>
      <c r="BZ341">
        <v>-3.004883</v>
      </c>
      <c r="CA341">
        <v>-3.2631679999999998</v>
      </c>
      <c r="CB341">
        <v>-2.6319900000000001</v>
      </c>
      <c r="CC341">
        <v>-2.8621080000000001</v>
      </c>
      <c r="CD341">
        <v>-2.9209610000000001</v>
      </c>
      <c r="CE341">
        <v>-1.909014</v>
      </c>
      <c r="CF341">
        <v>0.42202099999999998</v>
      </c>
      <c r="CG341">
        <v>-5.5716000000000003E-3</v>
      </c>
      <c r="CH341">
        <v>6.1656750000000002</v>
      </c>
      <c r="CI341">
        <v>8.4877310000000001</v>
      </c>
      <c r="CJ341">
        <v>10.442270000000001</v>
      </c>
      <c r="CK341">
        <v>14.12392</v>
      </c>
      <c r="CL341">
        <v>41.958320000000001</v>
      </c>
      <c r="CM341">
        <v>45.936810000000001</v>
      </c>
      <c r="CN341">
        <v>32.420499999999997</v>
      </c>
      <c r="CO341">
        <v>27.281330000000001</v>
      </c>
      <c r="CP341">
        <v>31.11374</v>
      </c>
      <c r="CQ341">
        <v>32.811039999999998</v>
      </c>
      <c r="CR341">
        <v>31.36449</v>
      </c>
      <c r="CS341">
        <v>24.74363</v>
      </c>
      <c r="CT341">
        <v>18.397939999999998</v>
      </c>
      <c r="CU341">
        <v>10.25287</v>
      </c>
      <c r="CV341">
        <v>5.400328</v>
      </c>
      <c r="CW341">
        <v>3.4780609999999998</v>
      </c>
      <c r="CX341">
        <v>-2.4824489999999999</v>
      </c>
      <c r="CY341">
        <v>-2.8457720000000002</v>
      </c>
      <c r="CZ341">
        <v>-2.270308</v>
      </c>
      <c r="DA341">
        <v>-2.4783599999999999</v>
      </c>
      <c r="DB341">
        <v>-2.6188829999999998</v>
      </c>
      <c r="DC341">
        <v>-1.5817110000000001</v>
      </c>
      <c r="DD341">
        <v>0.77782110000000004</v>
      </c>
      <c r="DE341">
        <v>0.42420580000000002</v>
      </c>
      <c r="DF341">
        <v>6.63903</v>
      </c>
      <c r="DG341">
        <v>8.9680020000000003</v>
      </c>
      <c r="DH341">
        <v>10.94773</v>
      </c>
      <c r="DI341">
        <v>14.67958</v>
      </c>
      <c r="DJ341">
        <v>42.639560000000003</v>
      </c>
      <c r="DK341">
        <v>46.665840000000003</v>
      </c>
      <c r="DL341">
        <v>33.12585</v>
      </c>
      <c r="DM341">
        <v>27.981249999999999</v>
      </c>
      <c r="DN341">
        <v>31.837019999999999</v>
      </c>
      <c r="DO341">
        <v>33.650790000000001</v>
      </c>
      <c r="DP341">
        <v>32.287239999999997</v>
      </c>
      <c r="DQ341">
        <v>25.61834</v>
      </c>
      <c r="DR341">
        <v>19.19651</v>
      </c>
      <c r="DS341">
        <v>11.07855</v>
      </c>
      <c r="DT341">
        <v>6.2715719999999999</v>
      </c>
      <c r="DU341">
        <v>4.3299450000000004</v>
      </c>
      <c r="DV341">
        <v>-1.728138</v>
      </c>
      <c r="DW341">
        <v>-2.2431190000000001</v>
      </c>
      <c r="DX341">
        <v>-1.7480979999999999</v>
      </c>
      <c r="DY341">
        <v>-1.9242889999999999</v>
      </c>
      <c r="DZ341">
        <v>-2.1827299999999998</v>
      </c>
      <c r="EA341">
        <v>-1.1091390000000001</v>
      </c>
      <c r="EB341">
        <v>1.2915399999999999</v>
      </c>
      <c r="EC341">
        <v>1.0447360000000001</v>
      </c>
      <c r="ED341">
        <v>7.3224799999999997</v>
      </c>
      <c r="EE341">
        <v>9.6614369999999994</v>
      </c>
      <c r="EF341">
        <v>11.677530000000001</v>
      </c>
      <c r="EG341">
        <v>15.481859999999999</v>
      </c>
      <c r="EH341">
        <v>43.623179999999998</v>
      </c>
      <c r="EI341">
        <v>47.71846</v>
      </c>
      <c r="EJ341">
        <v>34.144280000000002</v>
      </c>
      <c r="EK341">
        <v>28.991820000000001</v>
      </c>
      <c r="EL341">
        <v>32.881340000000002</v>
      </c>
      <c r="EM341">
        <v>34.863259999999997</v>
      </c>
      <c r="EN341">
        <v>33.619520000000001</v>
      </c>
      <c r="EO341">
        <v>26.88128</v>
      </c>
      <c r="EP341">
        <v>20.349530000000001</v>
      </c>
      <c r="EQ341">
        <v>12.27069</v>
      </c>
      <c r="ER341">
        <v>7.529509</v>
      </c>
      <c r="ES341">
        <v>5.5599290000000003</v>
      </c>
      <c r="ET341">
        <v>70.840230000000005</v>
      </c>
      <c r="EU341">
        <v>69.415760000000006</v>
      </c>
      <c r="EV341">
        <v>68.414670000000001</v>
      </c>
      <c r="EW341">
        <v>67.229969999999994</v>
      </c>
      <c r="EX341">
        <v>66.054060000000007</v>
      </c>
      <c r="EY341">
        <v>65.27373</v>
      </c>
      <c r="EZ341">
        <v>65.740189999999998</v>
      </c>
      <c r="FA341">
        <v>69.097430000000003</v>
      </c>
      <c r="FB341">
        <v>73.198700000000002</v>
      </c>
      <c r="FC341">
        <v>77.665049999999994</v>
      </c>
      <c r="FD341">
        <v>82.070430000000002</v>
      </c>
      <c r="FE341">
        <v>85.537629999999993</v>
      </c>
      <c r="FF341">
        <v>87.935329999999993</v>
      </c>
      <c r="FG341">
        <v>89.834850000000003</v>
      </c>
      <c r="FH341">
        <v>90.436419999999998</v>
      </c>
      <c r="FI341">
        <v>90.383030000000005</v>
      </c>
      <c r="FJ341">
        <v>90.203800000000001</v>
      </c>
      <c r="FK341">
        <v>89.247669999999999</v>
      </c>
      <c r="FL341">
        <v>86.239149999999995</v>
      </c>
      <c r="FM341">
        <v>82.828450000000004</v>
      </c>
      <c r="FN341">
        <v>79.474540000000005</v>
      </c>
      <c r="FO341">
        <v>76.736559999999997</v>
      </c>
      <c r="FP341">
        <v>74.912989999999994</v>
      </c>
      <c r="FQ341">
        <v>73.784580000000005</v>
      </c>
      <c r="FR341">
        <v>1</v>
      </c>
      <c r="FT341" s="44"/>
    </row>
    <row r="342" spans="1:176" x14ac:dyDescent="0.2">
      <c r="A342" t="s">
        <v>196</v>
      </c>
      <c r="B342" t="s">
        <v>1</v>
      </c>
      <c r="C342" s="70">
        <v>41827</v>
      </c>
      <c r="D342">
        <v>20</v>
      </c>
      <c r="E342" s="70">
        <v>249</v>
      </c>
      <c r="F342">
        <v>230.84209999999999</v>
      </c>
      <c r="G342">
        <v>229.22710000000001</v>
      </c>
      <c r="H342">
        <v>227.91229999999999</v>
      </c>
      <c r="I342">
        <v>226.35919999999999</v>
      </c>
      <c r="J342">
        <v>234.94280000000001</v>
      </c>
      <c r="K342">
        <v>245.3202</v>
      </c>
      <c r="L342">
        <v>258.48329999999999</v>
      </c>
      <c r="M342">
        <v>264.13380000000001</v>
      </c>
      <c r="N342">
        <v>273.85610000000003</v>
      </c>
      <c r="O342">
        <v>281.03879999999998</v>
      </c>
      <c r="P342">
        <v>283.84679999999997</v>
      </c>
      <c r="Q342">
        <v>285.09210000000002</v>
      </c>
      <c r="R342">
        <v>280.13560000000001</v>
      </c>
      <c r="S342">
        <v>280.58800000000002</v>
      </c>
      <c r="T342">
        <v>278.24540000000002</v>
      </c>
      <c r="U342">
        <v>267.40010000000001</v>
      </c>
      <c r="V342">
        <v>267.54289999999997</v>
      </c>
      <c r="W342">
        <v>263.05700000000002</v>
      </c>
      <c r="X342">
        <v>262.7149</v>
      </c>
      <c r="Y342">
        <v>268.88010000000003</v>
      </c>
      <c r="Z342">
        <v>273.27659999999997</v>
      </c>
      <c r="AA342">
        <v>270.7731</v>
      </c>
      <c r="AB342">
        <v>262.45659999999998</v>
      </c>
      <c r="AC342">
        <v>258.03809999999999</v>
      </c>
      <c r="AD342">
        <v>-0.72389020000000004</v>
      </c>
      <c r="AE342">
        <v>-0.64020790000000005</v>
      </c>
      <c r="AF342">
        <v>-0.32172020000000001</v>
      </c>
      <c r="AG342">
        <v>-0.92073830000000001</v>
      </c>
      <c r="AH342">
        <v>-0.26478400000000002</v>
      </c>
      <c r="AI342">
        <v>-9.0613100000000002E-2</v>
      </c>
      <c r="AJ342">
        <v>-0.12427879999999999</v>
      </c>
      <c r="AK342">
        <v>0.33550740000000001</v>
      </c>
      <c r="AL342">
        <v>6.3919599999999993E-2</v>
      </c>
      <c r="AM342">
        <v>0.40314450000000002</v>
      </c>
      <c r="AN342">
        <v>0.49386590000000002</v>
      </c>
      <c r="AO342">
        <v>3.585286</v>
      </c>
      <c r="AP342">
        <v>12.92703</v>
      </c>
      <c r="AQ342">
        <v>12.152380000000001</v>
      </c>
      <c r="AR342">
        <v>12.508850000000001</v>
      </c>
      <c r="AS342">
        <v>13.25502</v>
      </c>
      <c r="AT342">
        <v>13.51895</v>
      </c>
      <c r="AU342">
        <v>13.343249999999999</v>
      </c>
      <c r="AV342">
        <v>11.42559</v>
      </c>
      <c r="AW342">
        <v>10.831049999999999</v>
      </c>
      <c r="AX342">
        <v>5.3725490000000002</v>
      </c>
      <c r="AY342">
        <v>3.1103969999999999</v>
      </c>
      <c r="AZ342">
        <v>4.3216330000000003</v>
      </c>
      <c r="BA342">
        <v>3.928617</v>
      </c>
      <c r="BB342">
        <v>-0.50930679999999995</v>
      </c>
      <c r="BC342">
        <v>-0.44739790000000002</v>
      </c>
      <c r="BD342">
        <v>-0.1741238</v>
      </c>
      <c r="BE342">
        <v>-0.79282600000000003</v>
      </c>
      <c r="BF342">
        <v>-0.119102</v>
      </c>
      <c r="BG342">
        <v>5.6314200000000002E-2</v>
      </c>
      <c r="BH342">
        <v>2.36268E-2</v>
      </c>
      <c r="BI342">
        <v>0.49170920000000001</v>
      </c>
      <c r="BJ342">
        <v>0.25090109999999999</v>
      </c>
      <c r="BK342">
        <v>0.61535119999999999</v>
      </c>
      <c r="BL342">
        <v>0.77063490000000001</v>
      </c>
      <c r="BM342">
        <v>3.8541539999999999</v>
      </c>
      <c r="BN342">
        <v>13.19026</v>
      </c>
      <c r="BO342">
        <v>12.426080000000001</v>
      </c>
      <c r="BP342">
        <v>12.80232</v>
      </c>
      <c r="BQ342">
        <v>13.54091</v>
      </c>
      <c r="BR342">
        <v>13.779870000000001</v>
      </c>
      <c r="BS342">
        <v>13.59994</v>
      </c>
      <c r="BT342">
        <v>11.687189999999999</v>
      </c>
      <c r="BU342">
        <v>11.08953</v>
      </c>
      <c r="BV342">
        <v>5.6589859999999996</v>
      </c>
      <c r="BW342">
        <v>3.419387</v>
      </c>
      <c r="BX342">
        <v>4.6503009999999998</v>
      </c>
      <c r="BY342">
        <v>4.2526330000000003</v>
      </c>
      <c r="BZ342">
        <v>-0.36068699999999998</v>
      </c>
      <c r="CA342">
        <v>-0.31385829999999998</v>
      </c>
      <c r="CB342">
        <v>-7.1898900000000002E-2</v>
      </c>
      <c r="CC342">
        <v>-0.70423429999999998</v>
      </c>
      <c r="CD342">
        <v>-1.82031E-2</v>
      </c>
      <c r="CE342">
        <v>0.15807550000000001</v>
      </c>
      <c r="CF342">
        <v>0.1260657</v>
      </c>
      <c r="CG342">
        <v>0.59989400000000004</v>
      </c>
      <c r="CH342">
        <v>0.38040400000000002</v>
      </c>
      <c r="CI342">
        <v>0.76232489999999997</v>
      </c>
      <c r="CJ342">
        <v>0.96232430000000002</v>
      </c>
      <c r="CK342">
        <v>4.0403710000000004</v>
      </c>
      <c r="CL342">
        <v>13.37257</v>
      </c>
      <c r="CM342">
        <v>12.615640000000001</v>
      </c>
      <c r="CN342">
        <v>13.00558</v>
      </c>
      <c r="CO342">
        <v>13.73892</v>
      </c>
      <c r="CP342">
        <v>13.96058</v>
      </c>
      <c r="CQ342">
        <v>13.77772</v>
      </c>
      <c r="CR342">
        <v>11.868370000000001</v>
      </c>
      <c r="CS342">
        <v>11.268549999999999</v>
      </c>
      <c r="CT342">
        <v>5.8573719999999998</v>
      </c>
      <c r="CU342">
        <v>3.6333920000000002</v>
      </c>
      <c r="CV342">
        <v>4.8779349999999999</v>
      </c>
      <c r="CW342">
        <v>4.4770459999999996</v>
      </c>
      <c r="CX342">
        <v>-0.21206710000000001</v>
      </c>
      <c r="CY342">
        <v>-0.1803186</v>
      </c>
      <c r="CZ342">
        <v>3.0325899999999999E-2</v>
      </c>
      <c r="DA342">
        <v>-0.61564260000000004</v>
      </c>
      <c r="DB342">
        <v>8.2695900000000003E-2</v>
      </c>
      <c r="DC342">
        <v>0.25983689999999998</v>
      </c>
      <c r="DD342">
        <v>0.22850470000000001</v>
      </c>
      <c r="DE342">
        <v>0.70807889999999996</v>
      </c>
      <c r="DF342">
        <v>0.50990679999999999</v>
      </c>
      <c r="DG342">
        <v>0.90929870000000002</v>
      </c>
      <c r="DH342">
        <v>1.1540140000000001</v>
      </c>
      <c r="DI342">
        <v>4.2265889999999997</v>
      </c>
      <c r="DJ342">
        <v>13.554880000000001</v>
      </c>
      <c r="DK342">
        <v>12.805210000000001</v>
      </c>
      <c r="DL342">
        <v>13.208830000000001</v>
      </c>
      <c r="DM342">
        <v>13.93693</v>
      </c>
      <c r="DN342">
        <v>14.14129</v>
      </c>
      <c r="DO342">
        <v>13.955500000000001</v>
      </c>
      <c r="DP342">
        <v>12.04955</v>
      </c>
      <c r="DQ342">
        <v>11.447570000000001</v>
      </c>
      <c r="DR342">
        <v>6.055758</v>
      </c>
      <c r="DS342">
        <v>3.8473980000000001</v>
      </c>
      <c r="DT342">
        <v>5.1055700000000002</v>
      </c>
      <c r="DU342">
        <v>4.7014579999999997</v>
      </c>
      <c r="DV342">
        <v>2.5163E-3</v>
      </c>
      <c r="DW342">
        <v>1.24914E-2</v>
      </c>
      <c r="DX342">
        <v>0.17792240000000001</v>
      </c>
      <c r="DY342">
        <v>-0.48773030000000001</v>
      </c>
      <c r="DZ342">
        <v>0.22837789999999999</v>
      </c>
      <c r="EA342">
        <v>0.40676410000000002</v>
      </c>
      <c r="EB342">
        <v>0.37641029999999998</v>
      </c>
      <c r="EC342">
        <v>0.86428059999999995</v>
      </c>
      <c r="ED342">
        <v>0.69688830000000002</v>
      </c>
      <c r="EE342">
        <v>1.121505</v>
      </c>
      <c r="EF342">
        <v>1.4307829999999999</v>
      </c>
      <c r="EG342">
        <v>4.495457</v>
      </c>
      <c r="EH342">
        <v>13.818110000000001</v>
      </c>
      <c r="EI342">
        <v>13.07891</v>
      </c>
      <c r="EJ342">
        <v>13.50231</v>
      </c>
      <c r="EK342">
        <v>14.22282</v>
      </c>
      <c r="EL342">
        <v>14.402200000000001</v>
      </c>
      <c r="EM342">
        <v>14.21219</v>
      </c>
      <c r="EN342">
        <v>12.31115</v>
      </c>
      <c r="EO342">
        <v>11.706049999999999</v>
      </c>
      <c r="EP342">
        <v>6.3421950000000002</v>
      </c>
      <c r="EQ342">
        <v>4.1563869999999996</v>
      </c>
      <c r="ER342">
        <v>5.4342379999999997</v>
      </c>
      <c r="ES342">
        <v>5.025474</v>
      </c>
      <c r="ET342">
        <v>68.776269999999997</v>
      </c>
      <c r="EU342">
        <v>67.467640000000003</v>
      </c>
      <c r="EV342">
        <v>66.216070000000002</v>
      </c>
      <c r="EW342">
        <v>65.386830000000003</v>
      </c>
      <c r="EX342">
        <v>64.878900000000002</v>
      </c>
      <c r="EY342">
        <v>64.275779999999997</v>
      </c>
      <c r="EZ342">
        <v>64.069599999999994</v>
      </c>
      <c r="FA342">
        <v>65.584779999999995</v>
      </c>
      <c r="FB342">
        <v>68.418719999999993</v>
      </c>
      <c r="FC342">
        <v>72.340109999999996</v>
      </c>
      <c r="FD342">
        <v>75.375950000000003</v>
      </c>
      <c r="FE342">
        <v>76.966620000000006</v>
      </c>
      <c r="FF342">
        <v>79.867800000000003</v>
      </c>
      <c r="FG342">
        <v>82.041970000000006</v>
      </c>
      <c r="FH342">
        <v>82.977969999999999</v>
      </c>
      <c r="FI342">
        <v>82.67062</v>
      </c>
      <c r="FJ342">
        <v>83.678510000000003</v>
      </c>
      <c r="FK342">
        <v>83.977249999999998</v>
      </c>
      <c r="FL342">
        <v>82.677719999999994</v>
      </c>
      <c r="FM342">
        <v>80.406829999999999</v>
      </c>
      <c r="FN342">
        <v>77.207340000000002</v>
      </c>
      <c r="FO342">
        <v>74.359700000000004</v>
      </c>
      <c r="FP342">
        <v>72.552220000000005</v>
      </c>
      <c r="FQ342">
        <v>71.193190000000001</v>
      </c>
      <c r="FR342">
        <v>1</v>
      </c>
      <c r="FT342" s="44"/>
    </row>
    <row r="343" spans="1:176" x14ac:dyDescent="0.2">
      <c r="A343" t="s">
        <v>196</v>
      </c>
      <c r="B343" t="s">
        <v>1</v>
      </c>
      <c r="C343" s="70">
        <v>41834</v>
      </c>
      <c r="D343">
        <v>0</v>
      </c>
      <c r="E343" s="70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0</v>
      </c>
      <c r="AJ343">
        <v>0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0</v>
      </c>
      <c r="AW343">
        <v>0</v>
      </c>
      <c r="AX343">
        <v>0</v>
      </c>
      <c r="AY343">
        <v>0</v>
      </c>
      <c r="AZ343">
        <v>0</v>
      </c>
      <c r="BA343">
        <v>0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0</v>
      </c>
      <c r="BN343">
        <v>0</v>
      </c>
      <c r="BO343">
        <v>0</v>
      </c>
      <c r="BP343">
        <v>0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BX343">
        <v>0</v>
      </c>
      <c r="BY343">
        <v>0</v>
      </c>
      <c r="BZ343">
        <v>0</v>
      </c>
      <c r="CA343">
        <v>0</v>
      </c>
      <c r="CB343">
        <v>0</v>
      </c>
      <c r="CC343">
        <v>0</v>
      </c>
      <c r="CD343">
        <v>0</v>
      </c>
      <c r="CE343">
        <v>0</v>
      </c>
      <c r="CF343">
        <v>0</v>
      </c>
      <c r="CG343">
        <v>0</v>
      </c>
      <c r="CH343">
        <v>0</v>
      </c>
      <c r="CI343">
        <v>0</v>
      </c>
      <c r="CJ343">
        <v>0</v>
      </c>
      <c r="CK343">
        <v>0</v>
      </c>
      <c r="CL343">
        <v>0</v>
      </c>
      <c r="CM343">
        <v>0</v>
      </c>
      <c r="CN343">
        <v>0</v>
      </c>
      <c r="CO343">
        <v>0</v>
      </c>
      <c r="CP343">
        <v>0</v>
      </c>
      <c r="CQ343">
        <v>0</v>
      </c>
      <c r="CR343">
        <v>0</v>
      </c>
      <c r="CS343">
        <v>0</v>
      </c>
      <c r="CT343">
        <v>0</v>
      </c>
      <c r="CU343">
        <v>0</v>
      </c>
      <c r="CV343">
        <v>0</v>
      </c>
      <c r="CW343">
        <v>0</v>
      </c>
      <c r="CX343">
        <v>0</v>
      </c>
      <c r="CY343">
        <v>0</v>
      </c>
      <c r="CZ343">
        <v>0</v>
      </c>
      <c r="DA343">
        <v>0</v>
      </c>
      <c r="DB343">
        <v>0</v>
      </c>
      <c r="DC343">
        <v>0</v>
      </c>
      <c r="DD343">
        <v>0</v>
      </c>
      <c r="DE343">
        <v>0</v>
      </c>
      <c r="DF343">
        <v>0</v>
      </c>
      <c r="DG343">
        <v>0</v>
      </c>
      <c r="DH343">
        <v>0</v>
      </c>
      <c r="DI343">
        <v>0</v>
      </c>
      <c r="DJ343">
        <v>0</v>
      </c>
      <c r="DK343">
        <v>0</v>
      </c>
      <c r="DL343">
        <v>0</v>
      </c>
      <c r="DM343">
        <v>0</v>
      </c>
      <c r="DN343">
        <v>0</v>
      </c>
      <c r="DO343">
        <v>0</v>
      </c>
      <c r="DP343">
        <v>0</v>
      </c>
      <c r="DQ343">
        <v>0</v>
      </c>
      <c r="DR343">
        <v>0</v>
      </c>
      <c r="DS343">
        <v>0</v>
      </c>
      <c r="DT343">
        <v>0</v>
      </c>
      <c r="DU343">
        <v>0</v>
      </c>
      <c r="DV343">
        <v>0</v>
      </c>
      <c r="DW343">
        <v>0</v>
      </c>
      <c r="DX343">
        <v>0</v>
      </c>
      <c r="DY343">
        <v>0</v>
      </c>
      <c r="DZ343">
        <v>0</v>
      </c>
      <c r="EA343">
        <v>0</v>
      </c>
      <c r="EB343">
        <v>0</v>
      </c>
      <c r="EC343">
        <v>0</v>
      </c>
      <c r="ED343">
        <v>0</v>
      </c>
      <c r="EE343">
        <v>0</v>
      </c>
      <c r="EF343">
        <v>0</v>
      </c>
      <c r="EG343">
        <v>0</v>
      </c>
      <c r="EH343">
        <v>0</v>
      </c>
      <c r="EI343">
        <v>0</v>
      </c>
      <c r="EJ343">
        <v>0</v>
      </c>
      <c r="EK343">
        <v>0</v>
      </c>
      <c r="EL343">
        <v>0</v>
      </c>
      <c r="EM343">
        <v>0</v>
      </c>
      <c r="EN343">
        <v>0</v>
      </c>
      <c r="EO343">
        <v>0</v>
      </c>
      <c r="EP343">
        <v>0</v>
      </c>
      <c r="EQ343">
        <v>0</v>
      </c>
      <c r="ER343">
        <v>0</v>
      </c>
      <c r="ES343">
        <v>0</v>
      </c>
      <c r="ET343">
        <v>0</v>
      </c>
      <c r="EU343">
        <v>0</v>
      </c>
      <c r="EV343">
        <v>0</v>
      </c>
      <c r="EW343">
        <v>0</v>
      </c>
      <c r="EX343">
        <v>0</v>
      </c>
      <c r="EY343">
        <v>0</v>
      </c>
      <c r="EZ343">
        <v>0</v>
      </c>
      <c r="FA343">
        <v>0</v>
      </c>
      <c r="FB343">
        <v>0</v>
      </c>
      <c r="FC343">
        <v>0</v>
      </c>
      <c r="FD343">
        <v>0</v>
      </c>
      <c r="FE343">
        <v>0</v>
      </c>
      <c r="FF343">
        <v>0</v>
      </c>
      <c r="FG343">
        <v>0</v>
      </c>
      <c r="FH343">
        <v>0</v>
      </c>
      <c r="FI343">
        <v>0</v>
      </c>
      <c r="FJ343">
        <v>0</v>
      </c>
      <c r="FK343">
        <v>0</v>
      </c>
      <c r="FL343">
        <v>0</v>
      </c>
      <c r="FM343">
        <v>0</v>
      </c>
      <c r="FN343">
        <v>0</v>
      </c>
      <c r="FO343">
        <v>0</v>
      </c>
      <c r="FP343">
        <v>0</v>
      </c>
      <c r="FQ343">
        <v>0</v>
      </c>
      <c r="FR343">
        <v>0</v>
      </c>
      <c r="FT343" s="44"/>
    </row>
    <row r="344" spans="1:176" x14ac:dyDescent="0.2">
      <c r="A344" t="s">
        <v>196</v>
      </c>
      <c r="B344" t="s">
        <v>1</v>
      </c>
      <c r="C344" s="70">
        <v>41848</v>
      </c>
      <c r="D344">
        <v>23</v>
      </c>
      <c r="E344" s="70">
        <v>249</v>
      </c>
      <c r="F344">
        <v>260.15989999999999</v>
      </c>
      <c r="G344">
        <v>256.27159999999998</v>
      </c>
      <c r="H344">
        <v>259.70269999999999</v>
      </c>
      <c r="I344">
        <v>262.56729999999999</v>
      </c>
      <c r="J344">
        <v>264.49009999999998</v>
      </c>
      <c r="K344">
        <v>276.47039999999998</v>
      </c>
      <c r="L344">
        <v>291.62540000000001</v>
      </c>
      <c r="M344">
        <v>300.74220000000003</v>
      </c>
      <c r="N344">
        <v>305.16849999999999</v>
      </c>
      <c r="O344">
        <v>309.82490000000001</v>
      </c>
      <c r="P344">
        <v>313.78559999999999</v>
      </c>
      <c r="Q344">
        <v>317.65269999999998</v>
      </c>
      <c r="R344">
        <v>314.6454</v>
      </c>
      <c r="S344">
        <v>319.14109999999999</v>
      </c>
      <c r="T344">
        <v>318.72649999999999</v>
      </c>
      <c r="U344">
        <v>313.38290000000001</v>
      </c>
      <c r="V344">
        <v>306.50700000000001</v>
      </c>
      <c r="W344">
        <v>302.89159999999998</v>
      </c>
      <c r="X344">
        <v>304.85950000000003</v>
      </c>
      <c r="Y344">
        <v>305.82240000000002</v>
      </c>
      <c r="Z344">
        <v>305.70440000000002</v>
      </c>
      <c r="AA344">
        <v>304.51499999999999</v>
      </c>
      <c r="AB344">
        <v>296.8931</v>
      </c>
      <c r="AC344">
        <v>292.01929999999999</v>
      </c>
      <c r="AD344">
        <v>1.1736599999999999</v>
      </c>
      <c r="AE344">
        <v>0.31209199999999998</v>
      </c>
      <c r="AF344">
        <v>-1.3969579999999999</v>
      </c>
      <c r="AG344">
        <v>-0.63991189999999998</v>
      </c>
      <c r="AH344">
        <v>-1.032178</v>
      </c>
      <c r="AI344">
        <v>-1.338454</v>
      </c>
      <c r="AJ344">
        <v>-1.8480129999999999</v>
      </c>
      <c r="AK344">
        <v>0.19938220000000001</v>
      </c>
      <c r="AL344">
        <v>-1.56925</v>
      </c>
      <c r="AM344">
        <v>-3.8853800000000001</v>
      </c>
      <c r="AN344">
        <v>-2.017782</v>
      </c>
      <c r="AO344">
        <v>4.2427099999999998</v>
      </c>
      <c r="AP344">
        <v>25.155380000000001</v>
      </c>
      <c r="AQ344">
        <v>23.81879</v>
      </c>
      <c r="AR344">
        <v>20.716950000000001</v>
      </c>
      <c r="AS344">
        <v>19.761559999999999</v>
      </c>
      <c r="AT344">
        <v>19.527229999999999</v>
      </c>
      <c r="AU344">
        <v>19.56861</v>
      </c>
      <c r="AV344">
        <v>19.487469999999998</v>
      </c>
      <c r="AW344">
        <v>17.670750000000002</v>
      </c>
      <c r="AX344">
        <v>12.320679999999999</v>
      </c>
      <c r="AY344">
        <v>1.6978340000000001</v>
      </c>
      <c r="AZ344">
        <v>2.115729</v>
      </c>
      <c r="BA344">
        <v>0.91751499999999997</v>
      </c>
      <c r="BB344">
        <v>1.971732</v>
      </c>
      <c r="BC344">
        <v>0.87240640000000003</v>
      </c>
      <c r="BD344">
        <v>-0.89943010000000001</v>
      </c>
      <c r="BE344">
        <v>-0.1558215</v>
      </c>
      <c r="BF344">
        <v>-0.61670510000000001</v>
      </c>
      <c r="BG344">
        <v>-0.88551380000000002</v>
      </c>
      <c r="BH344">
        <v>-1.3622840000000001</v>
      </c>
      <c r="BI344">
        <v>0.76608560000000003</v>
      </c>
      <c r="BJ344">
        <v>-0.98730359999999995</v>
      </c>
      <c r="BK344">
        <v>-3.3307410000000002</v>
      </c>
      <c r="BL344">
        <v>-1.418968</v>
      </c>
      <c r="BM344">
        <v>4.8910879999999999</v>
      </c>
      <c r="BN344">
        <v>25.942879999999999</v>
      </c>
      <c r="BO344">
        <v>24.670860000000001</v>
      </c>
      <c r="BP344">
        <v>21.630310000000001</v>
      </c>
      <c r="BQ344">
        <v>20.678920000000002</v>
      </c>
      <c r="BR344">
        <v>20.435400000000001</v>
      </c>
      <c r="BS344">
        <v>20.607749999999999</v>
      </c>
      <c r="BT344">
        <v>20.5106</v>
      </c>
      <c r="BU344">
        <v>18.624310000000001</v>
      </c>
      <c r="BV344">
        <v>13.335419999999999</v>
      </c>
      <c r="BW344">
        <v>2.737015</v>
      </c>
      <c r="BX344">
        <v>3.1982469999999998</v>
      </c>
      <c r="BY344">
        <v>1.9789300000000001</v>
      </c>
      <c r="BZ344">
        <v>2.5244740000000001</v>
      </c>
      <c r="CA344">
        <v>1.260478</v>
      </c>
      <c r="CB344">
        <v>-0.55484389999999995</v>
      </c>
      <c r="CC344">
        <v>0.17945810000000001</v>
      </c>
      <c r="CD344">
        <v>-0.32894980000000001</v>
      </c>
      <c r="CE344">
        <v>-0.57180869999999995</v>
      </c>
      <c r="CF344">
        <v>-1.0258689999999999</v>
      </c>
      <c r="CG344">
        <v>1.1585829999999999</v>
      </c>
      <c r="CH344">
        <v>-0.58424900000000002</v>
      </c>
      <c r="CI344">
        <v>-2.9466000000000001</v>
      </c>
      <c r="CJ344">
        <v>-1.0042310000000001</v>
      </c>
      <c r="CK344">
        <v>5.3401529999999999</v>
      </c>
      <c r="CL344">
        <v>26.488299999999999</v>
      </c>
      <c r="CM344">
        <v>25.261009999999999</v>
      </c>
      <c r="CN344">
        <v>22.262899999999998</v>
      </c>
      <c r="CO344">
        <v>21.31428</v>
      </c>
      <c r="CP344">
        <v>21.06439</v>
      </c>
      <c r="CQ344">
        <v>21.327459999999999</v>
      </c>
      <c r="CR344">
        <v>21.21922</v>
      </c>
      <c r="CS344">
        <v>19.284739999999999</v>
      </c>
      <c r="CT344">
        <v>14.038220000000001</v>
      </c>
      <c r="CU344">
        <v>3.4567489999999998</v>
      </c>
      <c r="CV344">
        <v>3.9479959999999998</v>
      </c>
      <c r="CW344">
        <v>2.7140629999999999</v>
      </c>
      <c r="CX344">
        <v>3.0772170000000001</v>
      </c>
      <c r="CY344">
        <v>1.6485510000000001</v>
      </c>
      <c r="CZ344">
        <v>-0.21025769999999999</v>
      </c>
      <c r="DA344">
        <v>0.51473769999999996</v>
      </c>
      <c r="DB344">
        <v>-4.1194599999999998E-2</v>
      </c>
      <c r="DC344">
        <v>-0.25810359999999999</v>
      </c>
      <c r="DD344">
        <v>-0.68945400000000001</v>
      </c>
      <c r="DE344">
        <v>1.55108</v>
      </c>
      <c r="DF344">
        <v>-0.18119450000000001</v>
      </c>
      <c r="DG344">
        <v>-2.562459</v>
      </c>
      <c r="DH344">
        <v>-0.58949459999999998</v>
      </c>
      <c r="DI344">
        <v>5.789218</v>
      </c>
      <c r="DJ344">
        <v>27.033709999999999</v>
      </c>
      <c r="DK344">
        <v>25.85116</v>
      </c>
      <c r="DL344">
        <v>22.895489999999999</v>
      </c>
      <c r="DM344">
        <v>21.949639999999999</v>
      </c>
      <c r="DN344">
        <v>21.693390000000001</v>
      </c>
      <c r="DO344">
        <v>22.047160000000002</v>
      </c>
      <c r="DP344">
        <v>21.927849999999999</v>
      </c>
      <c r="DQ344">
        <v>19.945170000000001</v>
      </c>
      <c r="DR344">
        <v>14.741020000000001</v>
      </c>
      <c r="DS344">
        <v>4.176482</v>
      </c>
      <c r="DT344">
        <v>4.6977450000000003</v>
      </c>
      <c r="DU344">
        <v>3.449195</v>
      </c>
      <c r="DV344">
        <v>3.875289</v>
      </c>
      <c r="DW344">
        <v>2.2088649999999999</v>
      </c>
      <c r="DX344">
        <v>0.28727000000000003</v>
      </c>
      <c r="DY344">
        <v>0.99882820000000005</v>
      </c>
      <c r="DZ344">
        <v>0.37427830000000001</v>
      </c>
      <c r="EA344">
        <v>0.1948366</v>
      </c>
      <c r="EB344">
        <v>-0.2037245</v>
      </c>
      <c r="EC344">
        <v>2.1177830000000002</v>
      </c>
      <c r="ED344">
        <v>0.40075230000000001</v>
      </c>
      <c r="EE344">
        <v>-2.0078209999999999</v>
      </c>
      <c r="EF344">
        <v>9.3191999999999997E-3</v>
      </c>
      <c r="EG344">
        <v>6.4375970000000002</v>
      </c>
      <c r="EH344">
        <v>27.821210000000001</v>
      </c>
      <c r="EI344">
        <v>26.703240000000001</v>
      </c>
      <c r="EJ344">
        <v>23.808859999999999</v>
      </c>
      <c r="EK344">
        <v>22.867000000000001</v>
      </c>
      <c r="EL344">
        <v>22.601559999999999</v>
      </c>
      <c r="EM344">
        <v>23.086300000000001</v>
      </c>
      <c r="EN344">
        <v>22.950980000000001</v>
      </c>
      <c r="EO344">
        <v>20.898720000000001</v>
      </c>
      <c r="EP344">
        <v>15.755750000000001</v>
      </c>
      <c r="EQ344">
        <v>5.2156630000000002</v>
      </c>
      <c r="ER344">
        <v>5.7802629999999997</v>
      </c>
      <c r="ES344">
        <v>4.5106099999999998</v>
      </c>
      <c r="ET344">
        <v>71.763180000000006</v>
      </c>
      <c r="EU344">
        <v>70.628360000000001</v>
      </c>
      <c r="EV344">
        <v>69.508030000000005</v>
      </c>
      <c r="EW344">
        <v>68.348560000000006</v>
      </c>
      <c r="EX344">
        <v>67.316310000000001</v>
      </c>
      <c r="EY344">
        <v>66.924350000000004</v>
      </c>
      <c r="EZ344">
        <v>66.792320000000004</v>
      </c>
      <c r="FA344">
        <v>67.585400000000007</v>
      </c>
      <c r="FB344">
        <v>70.556970000000007</v>
      </c>
      <c r="FC344">
        <v>73.573880000000003</v>
      </c>
      <c r="FD344">
        <v>76.9863</v>
      </c>
      <c r="FE344">
        <v>80.567629999999994</v>
      </c>
      <c r="FF344">
        <v>82.922520000000006</v>
      </c>
      <c r="FG344">
        <v>84.857280000000003</v>
      </c>
      <c r="FH344">
        <v>85.768360000000001</v>
      </c>
      <c r="FI344">
        <v>86.436319999999995</v>
      </c>
      <c r="FJ344">
        <v>85.720020000000005</v>
      </c>
      <c r="FK344">
        <v>84.720050000000001</v>
      </c>
      <c r="FL344">
        <v>82.692809999999994</v>
      </c>
      <c r="FM344">
        <v>80.079449999999994</v>
      </c>
      <c r="FN344">
        <v>77.369389999999996</v>
      </c>
      <c r="FO344">
        <v>75.585239999999999</v>
      </c>
      <c r="FP344">
        <v>74.208609999999993</v>
      </c>
      <c r="FQ344">
        <v>72.899659999999997</v>
      </c>
      <c r="FR344">
        <v>1</v>
      </c>
      <c r="FT344" s="44"/>
    </row>
    <row r="345" spans="1:176" x14ac:dyDescent="0.2">
      <c r="A345" t="s">
        <v>196</v>
      </c>
      <c r="B345" t="s">
        <v>1</v>
      </c>
      <c r="C345" s="70">
        <v>41849</v>
      </c>
      <c r="D345">
        <v>21</v>
      </c>
      <c r="E345" s="70">
        <v>249</v>
      </c>
      <c r="F345">
        <v>287.67200000000003</v>
      </c>
      <c r="G345">
        <v>279.1635</v>
      </c>
      <c r="H345">
        <v>274.49259999999998</v>
      </c>
      <c r="I345">
        <v>272.97120000000001</v>
      </c>
      <c r="J345">
        <v>280.54480000000001</v>
      </c>
      <c r="K345">
        <v>294.06009999999998</v>
      </c>
      <c r="L345">
        <v>311.14449999999999</v>
      </c>
      <c r="M345">
        <v>315.10509999999999</v>
      </c>
      <c r="N345">
        <v>312.56279999999998</v>
      </c>
      <c r="O345">
        <v>320.43150000000003</v>
      </c>
      <c r="P345">
        <v>323.86989999999997</v>
      </c>
      <c r="Q345">
        <v>323.04070000000002</v>
      </c>
      <c r="R345">
        <v>316.81920000000002</v>
      </c>
      <c r="S345">
        <v>318.40469999999999</v>
      </c>
      <c r="T345">
        <v>310.14249999999998</v>
      </c>
      <c r="U345">
        <v>296.42919999999998</v>
      </c>
      <c r="V345">
        <v>297.92380000000003</v>
      </c>
      <c r="W345">
        <v>294.66489999999999</v>
      </c>
      <c r="X345">
        <v>297.34010000000001</v>
      </c>
      <c r="Y345">
        <v>297.00400000000002</v>
      </c>
      <c r="Z345">
        <v>301.11579999999998</v>
      </c>
      <c r="AA345">
        <v>305.66809999999998</v>
      </c>
      <c r="AB345">
        <v>304.96510000000001</v>
      </c>
      <c r="AC345">
        <v>298.32859999999999</v>
      </c>
      <c r="AD345">
        <v>4.0399719999999997</v>
      </c>
      <c r="AE345">
        <v>2.4547500000000002</v>
      </c>
      <c r="AF345">
        <v>1.6126720000000001</v>
      </c>
      <c r="AG345">
        <v>1.3022830000000001</v>
      </c>
      <c r="AH345">
        <v>3.6274199999999999E-2</v>
      </c>
      <c r="AI345">
        <v>-1.90761</v>
      </c>
      <c r="AJ345">
        <v>-3.7919339999999999</v>
      </c>
      <c r="AK345">
        <v>-3.0985819999999999</v>
      </c>
      <c r="AL345">
        <v>-2.1014560000000002</v>
      </c>
      <c r="AM345">
        <v>-2.6534559999999998</v>
      </c>
      <c r="AN345">
        <v>-2.2376469999999999</v>
      </c>
      <c r="AO345">
        <v>2.664418</v>
      </c>
      <c r="AP345">
        <v>13.466390000000001</v>
      </c>
      <c r="AQ345">
        <v>14.48442</v>
      </c>
      <c r="AR345">
        <v>15.20285</v>
      </c>
      <c r="AS345">
        <v>15.84853</v>
      </c>
      <c r="AT345">
        <v>15.5787</v>
      </c>
      <c r="AU345">
        <v>12.721539999999999</v>
      </c>
      <c r="AV345">
        <v>11.718260000000001</v>
      </c>
      <c r="AW345">
        <v>11.439679999999999</v>
      </c>
      <c r="AX345">
        <v>6.7630619999999997</v>
      </c>
      <c r="AY345">
        <v>6.0110679999999999</v>
      </c>
      <c r="AZ345">
        <v>6.0274470000000004</v>
      </c>
      <c r="BA345">
        <v>5.8746840000000002</v>
      </c>
      <c r="BB345">
        <v>4.414301</v>
      </c>
      <c r="BC345">
        <v>2.809752</v>
      </c>
      <c r="BD345">
        <v>1.8506320000000001</v>
      </c>
      <c r="BE345">
        <v>1.4891669999999999</v>
      </c>
      <c r="BF345">
        <v>0.27023770000000003</v>
      </c>
      <c r="BG345">
        <v>-1.650898</v>
      </c>
      <c r="BH345">
        <v>-3.533096</v>
      </c>
      <c r="BI345">
        <v>-2.8681860000000001</v>
      </c>
      <c r="BJ345">
        <v>-1.8760330000000001</v>
      </c>
      <c r="BK345">
        <v>-2.4157320000000002</v>
      </c>
      <c r="BL345">
        <v>-1.9610019999999999</v>
      </c>
      <c r="BM345">
        <v>2.9402689999999998</v>
      </c>
      <c r="BN345">
        <v>13.848470000000001</v>
      </c>
      <c r="BO345">
        <v>14.772040000000001</v>
      </c>
      <c r="BP345">
        <v>15.46686</v>
      </c>
      <c r="BQ345">
        <v>16.1127</v>
      </c>
      <c r="BR345">
        <v>15.84238</v>
      </c>
      <c r="BS345">
        <v>13.0037</v>
      </c>
      <c r="BT345">
        <v>12.02041</v>
      </c>
      <c r="BU345">
        <v>11.734579999999999</v>
      </c>
      <c r="BV345">
        <v>7.0803940000000001</v>
      </c>
      <c r="BW345">
        <v>6.3471570000000002</v>
      </c>
      <c r="BX345">
        <v>6.322762</v>
      </c>
      <c r="BY345">
        <v>6.1661159999999997</v>
      </c>
      <c r="BZ345">
        <v>4.6735600000000002</v>
      </c>
      <c r="CA345">
        <v>3.0556260000000002</v>
      </c>
      <c r="CB345">
        <v>2.0154429999999999</v>
      </c>
      <c r="CC345">
        <v>1.618601</v>
      </c>
      <c r="CD345">
        <v>0.4322802</v>
      </c>
      <c r="CE345">
        <v>-1.4731000000000001</v>
      </c>
      <c r="CF345">
        <v>-3.3538260000000002</v>
      </c>
      <c r="CG345">
        <v>-2.708615</v>
      </c>
      <c r="CH345">
        <v>-1.719905</v>
      </c>
      <c r="CI345">
        <v>-2.2510849999999998</v>
      </c>
      <c r="CJ345">
        <v>-1.7693989999999999</v>
      </c>
      <c r="CK345">
        <v>3.1313230000000001</v>
      </c>
      <c r="CL345">
        <v>14.11309</v>
      </c>
      <c r="CM345">
        <v>14.97124</v>
      </c>
      <c r="CN345">
        <v>15.649710000000001</v>
      </c>
      <c r="CO345">
        <v>16.295670000000001</v>
      </c>
      <c r="CP345">
        <v>16.025010000000002</v>
      </c>
      <c r="CQ345">
        <v>13.19913</v>
      </c>
      <c r="CR345">
        <v>12.22968</v>
      </c>
      <c r="CS345">
        <v>11.938829999999999</v>
      </c>
      <c r="CT345">
        <v>7.3001769999999997</v>
      </c>
      <c r="CU345">
        <v>6.5799320000000003</v>
      </c>
      <c r="CV345">
        <v>6.5272969999999999</v>
      </c>
      <c r="CW345">
        <v>6.3679600000000001</v>
      </c>
      <c r="CX345">
        <v>4.9328190000000003</v>
      </c>
      <c r="CY345">
        <v>3.3014990000000002</v>
      </c>
      <c r="CZ345">
        <v>2.1802540000000001</v>
      </c>
      <c r="DA345">
        <v>1.7480359999999999</v>
      </c>
      <c r="DB345">
        <v>0.59432260000000003</v>
      </c>
      <c r="DC345">
        <v>-1.295302</v>
      </c>
      <c r="DD345">
        <v>-3.1745549999999998</v>
      </c>
      <c r="DE345">
        <v>-2.5490439999999999</v>
      </c>
      <c r="DF345">
        <v>-1.5637779999999999</v>
      </c>
      <c r="DG345">
        <v>-2.0864370000000001</v>
      </c>
      <c r="DH345">
        <v>-1.577796</v>
      </c>
      <c r="DI345">
        <v>3.3223769999999999</v>
      </c>
      <c r="DJ345">
        <v>14.37772</v>
      </c>
      <c r="DK345">
        <v>15.170439999999999</v>
      </c>
      <c r="DL345">
        <v>15.832560000000001</v>
      </c>
      <c r="DM345">
        <v>16.478629999999999</v>
      </c>
      <c r="DN345">
        <v>16.207640000000001</v>
      </c>
      <c r="DO345">
        <v>13.394550000000001</v>
      </c>
      <c r="DP345">
        <v>12.43895</v>
      </c>
      <c r="DQ345">
        <v>12.14307</v>
      </c>
      <c r="DR345">
        <v>7.5199600000000002</v>
      </c>
      <c r="DS345">
        <v>6.8127069999999996</v>
      </c>
      <c r="DT345">
        <v>6.731833</v>
      </c>
      <c r="DU345">
        <v>6.5698040000000004</v>
      </c>
      <c r="DV345">
        <v>5.3071479999999998</v>
      </c>
      <c r="DW345">
        <v>3.6565020000000001</v>
      </c>
      <c r="DX345">
        <v>2.4182139999999999</v>
      </c>
      <c r="DY345">
        <v>1.9349190000000001</v>
      </c>
      <c r="DZ345">
        <v>0.82828610000000003</v>
      </c>
      <c r="EA345">
        <v>-1.0385899999999999</v>
      </c>
      <c r="EB345">
        <v>-2.915718</v>
      </c>
      <c r="EC345">
        <v>-2.318648</v>
      </c>
      <c r="ED345">
        <v>-1.338354</v>
      </c>
      <c r="EE345">
        <v>-1.8487130000000001</v>
      </c>
      <c r="EF345">
        <v>-1.3011509999999999</v>
      </c>
      <c r="EG345">
        <v>3.5982289999999999</v>
      </c>
      <c r="EH345">
        <v>14.7598</v>
      </c>
      <c r="EI345">
        <v>15.45805</v>
      </c>
      <c r="EJ345">
        <v>16.09657</v>
      </c>
      <c r="EK345">
        <v>16.742799999999999</v>
      </c>
      <c r="EL345">
        <v>16.471319999999999</v>
      </c>
      <c r="EM345">
        <v>13.67671</v>
      </c>
      <c r="EN345">
        <v>12.741110000000001</v>
      </c>
      <c r="EO345">
        <v>12.43797</v>
      </c>
      <c r="EP345">
        <v>7.8372919999999997</v>
      </c>
      <c r="EQ345">
        <v>7.1487959999999999</v>
      </c>
      <c r="ER345">
        <v>7.0271480000000004</v>
      </c>
      <c r="ES345">
        <v>6.8612359999999999</v>
      </c>
      <c r="ET345">
        <v>71.918270000000007</v>
      </c>
      <c r="EU345">
        <v>70.630529999999993</v>
      </c>
      <c r="EV345">
        <v>69.943489999999997</v>
      </c>
      <c r="EW345">
        <v>69.234250000000003</v>
      </c>
      <c r="EX345">
        <v>67.94708</v>
      </c>
      <c r="EY345">
        <v>66.732010000000002</v>
      </c>
      <c r="EZ345">
        <v>66.393159999999995</v>
      </c>
      <c r="FA345">
        <v>67.415499999999994</v>
      </c>
      <c r="FB345">
        <v>69.640609999999995</v>
      </c>
      <c r="FC345">
        <v>73.516270000000006</v>
      </c>
      <c r="FD345">
        <v>77.987499999999997</v>
      </c>
      <c r="FE345">
        <v>81.573130000000006</v>
      </c>
      <c r="FF345">
        <v>83.763490000000004</v>
      </c>
      <c r="FG345">
        <v>85.438649999999996</v>
      </c>
      <c r="FH345">
        <v>86.742649999999998</v>
      </c>
      <c r="FI345">
        <v>87.994470000000007</v>
      </c>
      <c r="FJ345">
        <v>88.453699999999998</v>
      </c>
      <c r="FK345">
        <v>88.117930000000001</v>
      </c>
      <c r="FL345">
        <v>86.558589999999995</v>
      </c>
      <c r="FM345">
        <v>83.384110000000007</v>
      </c>
      <c r="FN345">
        <v>79.987570000000005</v>
      </c>
      <c r="FO345">
        <v>77.262749999999997</v>
      </c>
      <c r="FP345">
        <v>75.373040000000003</v>
      </c>
      <c r="FQ345">
        <v>74.087010000000006</v>
      </c>
      <c r="FR345">
        <v>1</v>
      </c>
      <c r="FT345" s="44"/>
    </row>
    <row r="346" spans="1:176" x14ac:dyDescent="0.2">
      <c r="A346" t="s">
        <v>196</v>
      </c>
      <c r="B346" t="s">
        <v>1</v>
      </c>
      <c r="C346" s="70">
        <v>41850</v>
      </c>
      <c r="D346">
        <v>16</v>
      </c>
      <c r="E346" s="70">
        <v>249</v>
      </c>
      <c r="F346">
        <v>298.6712</v>
      </c>
      <c r="G346">
        <v>289.0573</v>
      </c>
      <c r="H346">
        <v>281.68169999999998</v>
      </c>
      <c r="I346">
        <v>279.8723</v>
      </c>
      <c r="J346">
        <v>284.3845</v>
      </c>
      <c r="K346">
        <v>292.95650000000001</v>
      </c>
      <c r="L346">
        <v>308.2011</v>
      </c>
      <c r="M346">
        <v>311.6302</v>
      </c>
      <c r="N346">
        <v>314.29079999999999</v>
      </c>
      <c r="O346">
        <v>315.66050000000001</v>
      </c>
      <c r="P346">
        <v>321.03919999999999</v>
      </c>
      <c r="Q346">
        <v>323.98660000000001</v>
      </c>
      <c r="R346">
        <v>316.68970000000002</v>
      </c>
      <c r="S346">
        <v>318.71629999999999</v>
      </c>
      <c r="T346">
        <v>315.79289999999997</v>
      </c>
      <c r="U346">
        <v>311.25720000000001</v>
      </c>
      <c r="V346">
        <v>309.01299999999998</v>
      </c>
      <c r="W346">
        <v>307.35320000000002</v>
      </c>
      <c r="X346">
        <v>309.69080000000002</v>
      </c>
      <c r="Y346">
        <v>313.4212</v>
      </c>
      <c r="Z346">
        <v>315.78269999999998</v>
      </c>
      <c r="AA346">
        <v>317.53230000000002</v>
      </c>
      <c r="AB346">
        <v>309.42610000000002</v>
      </c>
      <c r="AC346">
        <v>303.47280000000001</v>
      </c>
      <c r="AD346">
        <v>4.9476820000000004</v>
      </c>
      <c r="AE346">
        <v>-1.353334</v>
      </c>
      <c r="AF346">
        <v>-1.74535</v>
      </c>
      <c r="AG346">
        <v>-0.6612595</v>
      </c>
      <c r="AH346">
        <v>-0.6332335</v>
      </c>
      <c r="AI346">
        <v>-0.80891100000000005</v>
      </c>
      <c r="AJ346">
        <v>0.16305049999999999</v>
      </c>
      <c r="AK346">
        <v>-1.249207</v>
      </c>
      <c r="AL346">
        <v>-1.018437</v>
      </c>
      <c r="AM346">
        <v>-0.63638320000000004</v>
      </c>
      <c r="AN346">
        <v>1.2479229999999999</v>
      </c>
      <c r="AO346">
        <v>7.6918610000000003</v>
      </c>
      <c r="AP346">
        <v>15.669750000000001</v>
      </c>
      <c r="AQ346">
        <v>15.13617</v>
      </c>
      <c r="AR346">
        <v>14.70185</v>
      </c>
      <c r="AS346">
        <v>17.280999999999999</v>
      </c>
      <c r="AT346">
        <v>16.745760000000001</v>
      </c>
      <c r="AU346">
        <v>15.82091</v>
      </c>
      <c r="AV346">
        <v>16.454409999999999</v>
      </c>
      <c r="AW346">
        <v>16.741790000000002</v>
      </c>
      <c r="AX346">
        <v>10.54317</v>
      </c>
      <c r="AY346">
        <v>4.4526529999999998</v>
      </c>
      <c r="AZ346">
        <v>1.8276950000000001</v>
      </c>
      <c r="BA346">
        <v>2.5656059999999998</v>
      </c>
      <c r="BB346">
        <v>5.6066940000000001</v>
      </c>
      <c r="BC346">
        <v>-0.80353609999999998</v>
      </c>
      <c r="BD346">
        <v>-1.274543</v>
      </c>
      <c r="BE346">
        <v>-0.28921239999999998</v>
      </c>
      <c r="BF346">
        <v>-0.26179750000000002</v>
      </c>
      <c r="BG346">
        <v>-0.39078089999999999</v>
      </c>
      <c r="BH346">
        <v>0.55931439999999999</v>
      </c>
      <c r="BI346">
        <v>-0.81322139999999998</v>
      </c>
      <c r="BJ346">
        <v>-0.58787040000000002</v>
      </c>
      <c r="BK346">
        <v>-0.20835380000000001</v>
      </c>
      <c r="BL346">
        <v>1.70597</v>
      </c>
      <c r="BM346">
        <v>8.1818080000000002</v>
      </c>
      <c r="BN346">
        <v>16.228529999999999</v>
      </c>
      <c r="BO346">
        <v>15.74457</v>
      </c>
      <c r="BP346">
        <v>15.326140000000001</v>
      </c>
      <c r="BQ346">
        <v>17.914000000000001</v>
      </c>
      <c r="BR346">
        <v>17.406400000000001</v>
      </c>
      <c r="BS346">
        <v>16.540369999999999</v>
      </c>
      <c r="BT346">
        <v>17.203330000000001</v>
      </c>
      <c r="BU346">
        <v>17.465979999999998</v>
      </c>
      <c r="BV346">
        <v>11.252890000000001</v>
      </c>
      <c r="BW346">
        <v>5.1617689999999996</v>
      </c>
      <c r="BX346">
        <v>2.6021920000000001</v>
      </c>
      <c r="BY346">
        <v>3.398396</v>
      </c>
      <c r="BZ346">
        <v>6.0631240000000002</v>
      </c>
      <c r="CA346">
        <v>-0.4227476</v>
      </c>
      <c r="CB346">
        <v>-0.94846280000000005</v>
      </c>
      <c r="CC346">
        <v>-3.1533699999999998E-2</v>
      </c>
      <c r="CD346">
        <v>-4.5421999999999997E-3</v>
      </c>
      <c r="CE346">
        <v>-0.10118530000000001</v>
      </c>
      <c r="CF346">
        <v>0.8337656</v>
      </c>
      <c r="CG346">
        <v>-0.51125929999999997</v>
      </c>
      <c r="CH346">
        <v>-0.28966160000000002</v>
      </c>
      <c r="CI346">
        <v>8.8097999999999996E-2</v>
      </c>
      <c r="CJ346">
        <v>2.023212</v>
      </c>
      <c r="CK346">
        <v>8.5211430000000004</v>
      </c>
      <c r="CL346">
        <v>16.615549999999999</v>
      </c>
      <c r="CM346">
        <v>16.165939999999999</v>
      </c>
      <c r="CN346">
        <v>15.758520000000001</v>
      </c>
      <c r="CO346">
        <v>18.352409999999999</v>
      </c>
      <c r="CP346">
        <v>17.863969999999998</v>
      </c>
      <c r="CQ346">
        <v>17.03867</v>
      </c>
      <c r="CR346">
        <v>17.722020000000001</v>
      </c>
      <c r="CS346">
        <v>17.967559999999999</v>
      </c>
      <c r="CT346">
        <v>11.744440000000001</v>
      </c>
      <c r="CU346">
        <v>5.6528999999999998</v>
      </c>
      <c r="CV346">
        <v>3.1386069999999999</v>
      </c>
      <c r="CW346">
        <v>3.9751829999999999</v>
      </c>
      <c r="CX346">
        <v>6.5195540000000003</v>
      </c>
      <c r="CY346">
        <v>-4.1959099999999999E-2</v>
      </c>
      <c r="CZ346">
        <v>-0.62238309999999997</v>
      </c>
      <c r="DA346">
        <v>0.22614509999999999</v>
      </c>
      <c r="DB346">
        <v>0.25271320000000003</v>
      </c>
      <c r="DC346">
        <v>0.1884103</v>
      </c>
      <c r="DD346">
        <v>1.108217</v>
      </c>
      <c r="DE346">
        <v>-0.20929710000000001</v>
      </c>
      <c r="DF346">
        <v>8.5471999999999996E-3</v>
      </c>
      <c r="DG346">
        <v>0.3845498</v>
      </c>
      <c r="DH346">
        <v>2.340455</v>
      </c>
      <c r="DI346">
        <v>8.8604780000000005</v>
      </c>
      <c r="DJ346">
        <v>17.002559999999999</v>
      </c>
      <c r="DK346">
        <v>16.587309999999999</v>
      </c>
      <c r="DL346">
        <v>16.190899999999999</v>
      </c>
      <c r="DM346">
        <v>18.79082</v>
      </c>
      <c r="DN346">
        <v>18.321529999999999</v>
      </c>
      <c r="DO346">
        <v>17.536960000000001</v>
      </c>
      <c r="DP346">
        <v>18.24072</v>
      </c>
      <c r="DQ346">
        <v>18.46913</v>
      </c>
      <c r="DR346">
        <v>12.235989999999999</v>
      </c>
      <c r="DS346">
        <v>6.1440320000000002</v>
      </c>
      <c r="DT346">
        <v>3.6750210000000001</v>
      </c>
      <c r="DU346">
        <v>4.5519699999999998</v>
      </c>
      <c r="DV346">
        <v>7.178566</v>
      </c>
      <c r="DW346">
        <v>0.50783909999999999</v>
      </c>
      <c r="DX346">
        <v>-0.15157570000000001</v>
      </c>
      <c r="DY346">
        <v>0.59819219999999995</v>
      </c>
      <c r="DZ346">
        <v>0.62414919999999996</v>
      </c>
      <c r="EA346">
        <v>0.60654030000000003</v>
      </c>
      <c r="EB346">
        <v>1.504481</v>
      </c>
      <c r="EC346">
        <v>0.22668830000000001</v>
      </c>
      <c r="ED346">
        <v>0.43911329999999998</v>
      </c>
      <c r="EE346">
        <v>0.81257919999999995</v>
      </c>
      <c r="EF346">
        <v>2.798502</v>
      </c>
      <c r="EG346">
        <v>9.3504249999999995</v>
      </c>
      <c r="EH346">
        <v>17.561340000000001</v>
      </c>
      <c r="EI346">
        <v>17.195709999999998</v>
      </c>
      <c r="EJ346">
        <v>16.815190000000001</v>
      </c>
      <c r="EK346">
        <v>19.42381</v>
      </c>
      <c r="EL346">
        <v>18.98218</v>
      </c>
      <c r="EM346">
        <v>18.256430000000002</v>
      </c>
      <c r="EN346">
        <v>18.989629999999998</v>
      </c>
      <c r="EO346">
        <v>19.19332</v>
      </c>
      <c r="EP346">
        <v>12.94571</v>
      </c>
      <c r="EQ346">
        <v>6.853148</v>
      </c>
      <c r="ER346">
        <v>4.4495180000000003</v>
      </c>
      <c r="ES346">
        <v>5.3847589999999999</v>
      </c>
      <c r="ET346">
        <v>72.693820000000002</v>
      </c>
      <c r="EU346">
        <v>70.943119999999993</v>
      </c>
      <c r="EV346">
        <v>70.022859999999994</v>
      </c>
      <c r="EW346">
        <v>69.2714</v>
      </c>
      <c r="EX346">
        <v>68.224010000000007</v>
      </c>
      <c r="EY346">
        <v>67.682580000000002</v>
      </c>
      <c r="EZ346">
        <v>67.377030000000005</v>
      </c>
      <c r="FA346">
        <v>68.388819999999996</v>
      </c>
      <c r="FB346">
        <v>70.652690000000007</v>
      </c>
      <c r="FC346">
        <v>74.087320000000005</v>
      </c>
      <c r="FD346">
        <v>77.73348</v>
      </c>
      <c r="FE346">
        <v>80.246740000000003</v>
      </c>
      <c r="FF346">
        <v>82.791439999999994</v>
      </c>
      <c r="FG346">
        <v>84.659540000000007</v>
      </c>
      <c r="FH346">
        <v>86.002089999999995</v>
      </c>
      <c r="FI346">
        <v>87.488169999999997</v>
      </c>
      <c r="FJ346">
        <v>88.111630000000005</v>
      </c>
      <c r="FK346">
        <v>87.486580000000004</v>
      </c>
      <c r="FL346">
        <v>86.064080000000004</v>
      </c>
      <c r="FM346">
        <v>83.289689999999993</v>
      </c>
      <c r="FN346">
        <v>79.816540000000003</v>
      </c>
      <c r="FO346">
        <v>77.309600000000003</v>
      </c>
      <c r="FP346">
        <v>74.912149999999997</v>
      </c>
      <c r="FQ346">
        <v>72.853930000000005</v>
      </c>
      <c r="FR346">
        <v>1</v>
      </c>
      <c r="FT346" s="44"/>
    </row>
    <row r="347" spans="1:176" x14ac:dyDescent="0.2">
      <c r="A347" t="s">
        <v>196</v>
      </c>
      <c r="B347" t="s">
        <v>1</v>
      </c>
      <c r="C347" s="70">
        <v>41851</v>
      </c>
      <c r="D347">
        <v>17</v>
      </c>
      <c r="E347" s="70">
        <v>247</v>
      </c>
      <c r="F347">
        <v>296.87200000000001</v>
      </c>
      <c r="G347">
        <v>290.66180000000003</v>
      </c>
      <c r="H347">
        <v>285.2099</v>
      </c>
      <c r="I347">
        <v>283.05470000000003</v>
      </c>
      <c r="J347">
        <v>289.74979999999999</v>
      </c>
      <c r="K347">
        <v>299.60509999999999</v>
      </c>
      <c r="L347">
        <v>313.86070000000001</v>
      </c>
      <c r="M347">
        <v>321.58999999999997</v>
      </c>
      <c r="N347">
        <v>325.61200000000002</v>
      </c>
      <c r="O347">
        <v>327.90629999999999</v>
      </c>
      <c r="P347">
        <v>328.50400000000002</v>
      </c>
      <c r="Q347">
        <v>331.9024</v>
      </c>
      <c r="R347">
        <v>327.34930000000003</v>
      </c>
      <c r="S347">
        <v>327.97660000000002</v>
      </c>
      <c r="T347">
        <v>324.72640000000001</v>
      </c>
      <c r="U347">
        <v>314.74450000000002</v>
      </c>
      <c r="V347">
        <v>311.53730000000002</v>
      </c>
      <c r="W347">
        <v>305.39580000000001</v>
      </c>
      <c r="X347">
        <v>308.13889999999998</v>
      </c>
      <c r="Y347">
        <v>310.24099999999999</v>
      </c>
      <c r="Z347">
        <v>308.2713</v>
      </c>
      <c r="AA347">
        <v>308.06360000000001</v>
      </c>
      <c r="AB347">
        <v>303.82119999999998</v>
      </c>
      <c r="AC347">
        <v>298.4477</v>
      </c>
      <c r="AD347">
        <v>9.8854200000000003E-2</v>
      </c>
      <c r="AE347">
        <v>-1.6900649999999999</v>
      </c>
      <c r="AF347">
        <v>-2.7889849999999998</v>
      </c>
      <c r="AG347">
        <v>-2.569242</v>
      </c>
      <c r="AH347">
        <v>-3.8470399999999998</v>
      </c>
      <c r="AI347">
        <v>-2.7857959999999999</v>
      </c>
      <c r="AJ347">
        <v>-1.01597</v>
      </c>
      <c r="AK347">
        <v>0.39628479999999999</v>
      </c>
      <c r="AL347">
        <v>0.50759750000000003</v>
      </c>
      <c r="AM347">
        <v>0.76531640000000001</v>
      </c>
      <c r="AN347">
        <v>-0.1475535</v>
      </c>
      <c r="AO347">
        <v>6.7728960000000002</v>
      </c>
      <c r="AP347">
        <v>27.37134</v>
      </c>
      <c r="AQ347">
        <v>25.3462</v>
      </c>
      <c r="AR347">
        <v>20.344100000000001</v>
      </c>
      <c r="AS347">
        <v>24.227419999999999</v>
      </c>
      <c r="AT347">
        <v>25.880189999999999</v>
      </c>
      <c r="AU347">
        <v>19.9908</v>
      </c>
      <c r="AV347">
        <v>14.66389</v>
      </c>
      <c r="AW347">
        <v>18.66488</v>
      </c>
      <c r="AX347">
        <v>15.543089999999999</v>
      </c>
      <c r="AY347">
        <v>14.18168</v>
      </c>
      <c r="AZ347">
        <v>12.775259999999999</v>
      </c>
      <c r="BA347">
        <v>8.9520549999999997</v>
      </c>
      <c r="BB347">
        <v>0.61853250000000004</v>
      </c>
      <c r="BC347">
        <v>-1.261951</v>
      </c>
      <c r="BD347">
        <v>-2.3935179999999998</v>
      </c>
      <c r="BE347">
        <v>-2.2242999999999999</v>
      </c>
      <c r="BF347">
        <v>-3.5117940000000001</v>
      </c>
      <c r="BG347">
        <v>-2.411664</v>
      </c>
      <c r="BH347">
        <v>-0.68746980000000002</v>
      </c>
      <c r="BI347">
        <v>0.76104830000000001</v>
      </c>
      <c r="BJ347">
        <v>0.8677108</v>
      </c>
      <c r="BK347">
        <v>1.1411039999999999</v>
      </c>
      <c r="BL347">
        <v>0.26902680000000001</v>
      </c>
      <c r="BM347">
        <v>7.2350519999999996</v>
      </c>
      <c r="BN347">
        <v>27.906230000000001</v>
      </c>
      <c r="BO347">
        <v>25.92643</v>
      </c>
      <c r="BP347">
        <v>20.935400000000001</v>
      </c>
      <c r="BQ347">
        <v>24.855560000000001</v>
      </c>
      <c r="BR347">
        <v>26.55077</v>
      </c>
      <c r="BS347">
        <v>20.778790000000001</v>
      </c>
      <c r="BT347">
        <v>15.515689999999999</v>
      </c>
      <c r="BU347">
        <v>19.45675</v>
      </c>
      <c r="BV347">
        <v>16.28013</v>
      </c>
      <c r="BW347">
        <v>14.89798</v>
      </c>
      <c r="BX347">
        <v>13.43975</v>
      </c>
      <c r="BY347">
        <v>9.6219459999999994</v>
      </c>
      <c r="BZ347">
        <v>0.9784602</v>
      </c>
      <c r="CA347">
        <v>-0.96544070000000004</v>
      </c>
      <c r="CB347">
        <v>-2.1196190000000001</v>
      </c>
      <c r="CC347">
        <v>-1.9853940000000001</v>
      </c>
      <c r="CD347">
        <v>-3.279604</v>
      </c>
      <c r="CE347">
        <v>-2.1525409999999998</v>
      </c>
      <c r="CF347">
        <v>-0.45995160000000002</v>
      </c>
      <c r="CG347">
        <v>1.013682</v>
      </c>
      <c r="CH347">
        <v>1.117124</v>
      </c>
      <c r="CI347">
        <v>1.401373</v>
      </c>
      <c r="CJ347">
        <v>0.55754910000000002</v>
      </c>
      <c r="CK347">
        <v>7.5551389999999996</v>
      </c>
      <c r="CL347">
        <v>28.276700000000002</v>
      </c>
      <c r="CM347">
        <v>26.328299999999999</v>
      </c>
      <c r="CN347">
        <v>21.344930000000002</v>
      </c>
      <c r="CO347">
        <v>25.290600000000001</v>
      </c>
      <c r="CP347">
        <v>27.01521</v>
      </c>
      <c r="CQ347">
        <v>21.324549999999999</v>
      </c>
      <c r="CR347">
        <v>16.105650000000001</v>
      </c>
      <c r="CS347">
        <v>20.005199999999999</v>
      </c>
      <c r="CT347">
        <v>16.790600000000001</v>
      </c>
      <c r="CU347">
        <v>15.39409</v>
      </c>
      <c r="CV347">
        <v>13.89997</v>
      </c>
      <c r="CW347">
        <v>10.08591</v>
      </c>
      <c r="CX347">
        <v>1.3383879999999999</v>
      </c>
      <c r="CY347">
        <v>-0.66893020000000003</v>
      </c>
      <c r="CZ347">
        <v>-1.84572</v>
      </c>
      <c r="DA347">
        <v>-1.746488</v>
      </c>
      <c r="DB347">
        <v>-3.0474139999999998</v>
      </c>
      <c r="DC347">
        <v>-1.893418</v>
      </c>
      <c r="DD347">
        <v>-0.23243340000000001</v>
      </c>
      <c r="DE347">
        <v>1.266316</v>
      </c>
      <c r="DF347">
        <v>1.3665369999999999</v>
      </c>
      <c r="DG347">
        <v>1.6616420000000001</v>
      </c>
      <c r="DH347">
        <v>0.84607140000000003</v>
      </c>
      <c r="DI347">
        <v>7.8752259999999996</v>
      </c>
      <c r="DJ347">
        <v>28.64716</v>
      </c>
      <c r="DK347">
        <v>26.730170000000001</v>
      </c>
      <c r="DL347">
        <v>21.754470000000001</v>
      </c>
      <c r="DM347">
        <v>25.725650000000002</v>
      </c>
      <c r="DN347">
        <v>27.47964</v>
      </c>
      <c r="DO347">
        <v>21.87031</v>
      </c>
      <c r="DP347">
        <v>16.695599999999999</v>
      </c>
      <c r="DQ347">
        <v>20.553640000000001</v>
      </c>
      <c r="DR347">
        <v>17.301069999999999</v>
      </c>
      <c r="DS347">
        <v>15.8902</v>
      </c>
      <c r="DT347">
        <v>14.360189999999999</v>
      </c>
      <c r="DU347">
        <v>10.54988</v>
      </c>
      <c r="DV347">
        <v>1.858066</v>
      </c>
      <c r="DW347">
        <v>-0.24081610000000001</v>
      </c>
      <c r="DX347">
        <v>-1.450253</v>
      </c>
      <c r="DY347">
        <v>-1.401546</v>
      </c>
      <c r="DZ347">
        <v>-2.7121680000000001</v>
      </c>
      <c r="EA347">
        <v>-1.519285</v>
      </c>
      <c r="EB347">
        <v>9.6066799999999994E-2</v>
      </c>
      <c r="EC347">
        <v>1.6310800000000001</v>
      </c>
      <c r="ED347">
        <v>1.7266509999999999</v>
      </c>
      <c r="EE347">
        <v>2.0374289999999999</v>
      </c>
      <c r="EF347">
        <v>1.2626520000000001</v>
      </c>
      <c r="EG347">
        <v>8.3373799999999996</v>
      </c>
      <c r="EH347">
        <v>29.18205</v>
      </c>
      <c r="EI347">
        <v>27.310400000000001</v>
      </c>
      <c r="EJ347">
        <v>22.345770000000002</v>
      </c>
      <c r="EK347">
        <v>26.35378</v>
      </c>
      <c r="EL347">
        <v>28.150220000000001</v>
      </c>
      <c r="EM347">
        <v>22.658300000000001</v>
      </c>
      <c r="EN347">
        <v>17.5474</v>
      </c>
      <c r="EO347">
        <v>21.34552</v>
      </c>
      <c r="EP347">
        <v>18.03811</v>
      </c>
      <c r="EQ347">
        <v>16.6065</v>
      </c>
      <c r="ER347">
        <v>15.02468</v>
      </c>
      <c r="ES347">
        <v>11.21977</v>
      </c>
      <c r="ET347">
        <v>71.384159999999994</v>
      </c>
      <c r="EU347">
        <v>70.455669999999998</v>
      </c>
      <c r="EV347">
        <v>69.344890000000007</v>
      </c>
      <c r="EW347">
        <v>68.318790000000007</v>
      </c>
      <c r="EX347">
        <v>67.784480000000002</v>
      </c>
      <c r="EY347">
        <v>67.143810000000002</v>
      </c>
      <c r="EZ347">
        <v>66.619450000000001</v>
      </c>
      <c r="FA347">
        <v>67.736720000000005</v>
      </c>
      <c r="FB347">
        <v>70.058250000000001</v>
      </c>
      <c r="FC347">
        <v>73.449979999999996</v>
      </c>
      <c r="FD347">
        <v>76.703389999999999</v>
      </c>
      <c r="FE347">
        <v>80.170860000000005</v>
      </c>
      <c r="FF347">
        <v>83.332490000000007</v>
      </c>
      <c r="FG347">
        <v>85.769300000000001</v>
      </c>
      <c r="FH347">
        <v>87.324520000000007</v>
      </c>
      <c r="FI347">
        <v>88.761259999999993</v>
      </c>
      <c r="FJ347">
        <v>89.38364</v>
      </c>
      <c r="FK347">
        <v>88.927040000000005</v>
      </c>
      <c r="FL347">
        <v>87.056870000000004</v>
      </c>
      <c r="FM347">
        <v>84.142830000000004</v>
      </c>
      <c r="FN347">
        <v>80.812899999999999</v>
      </c>
      <c r="FO347">
        <v>78.290689999999998</v>
      </c>
      <c r="FP347">
        <v>75.944149999999993</v>
      </c>
      <c r="FQ347">
        <v>74.098709999999997</v>
      </c>
      <c r="FR347">
        <v>1</v>
      </c>
      <c r="FT347" s="44"/>
    </row>
    <row r="348" spans="1:176" x14ac:dyDescent="0.2">
      <c r="A348" t="s">
        <v>196</v>
      </c>
      <c r="B348" t="s">
        <v>1</v>
      </c>
      <c r="C348" s="70">
        <v>41852</v>
      </c>
      <c r="D348">
        <v>0</v>
      </c>
      <c r="E348" s="70">
        <v>0</v>
      </c>
      <c r="F348">
        <v>0</v>
      </c>
      <c r="G348">
        <v>0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0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0</v>
      </c>
      <c r="AJ348">
        <v>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  <c r="AS348">
        <v>0</v>
      </c>
      <c r="AT348">
        <v>0</v>
      </c>
      <c r="AU348">
        <v>0</v>
      </c>
      <c r="AV348">
        <v>0</v>
      </c>
      <c r="AW348">
        <v>0</v>
      </c>
      <c r="AX348">
        <v>0</v>
      </c>
      <c r="AY348">
        <v>0</v>
      </c>
      <c r="AZ348">
        <v>0</v>
      </c>
      <c r="BA348">
        <v>0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0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0</v>
      </c>
      <c r="BS348">
        <v>0</v>
      </c>
      <c r="BT348">
        <v>0</v>
      </c>
      <c r="BU348">
        <v>0</v>
      </c>
      <c r="BV348">
        <v>0</v>
      </c>
      <c r="BW348">
        <v>0</v>
      </c>
      <c r="BX348">
        <v>0</v>
      </c>
      <c r="BY348">
        <v>0</v>
      </c>
      <c r="BZ348">
        <v>0</v>
      </c>
      <c r="CA348">
        <v>0</v>
      </c>
      <c r="CB348">
        <v>0</v>
      </c>
      <c r="CC348">
        <v>0</v>
      </c>
      <c r="CD348">
        <v>0</v>
      </c>
      <c r="CE348">
        <v>0</v>
      </c>
      <c r="CF348">
        <v>0</v>
      </c>
      <c r="CG348">
        <v>0</v>
      </c>
      <c r="CH348">
        <v>0</v>
      </c>
      <c r="CI348">
        <v>0</v>
      </c>
      <c r="CJ348">
        <v>0</v>
      </c>
      <c r="CK348">
        <v>0</v>
      </c>
      <c r="CL348">
        <v>0</v>
      </c>
      <c r="CM348">
        <v>0</v>
      </c>
      <c r="CN348">
        <v>0</v>
      </c>
      <c r="CO348">
        <v>0</v>
      </c>
      <c r="CP348">
        <v>0</v>
      </c>
      <c r="CQ348">
        <v>0</v>
      </c>
      <c r="CR348">
        <v>0</v>
      </c>
      <c r="CS348">
        <v>0</v>
      </c>
      <c r="CT348">
        <v>0</v>
      </c>
      <c r="CU348">
        <v>0</v>
      </c>
      <c r="CV348">
        <v>0</v>
      </c>
      <c r="CW348">
        <v>0</v>
      </c>
      <c r="CX348">
        <v>0</v>
      </c>
      <c r="CY348">
        <v>0</v>
      </c>
      <c r="CZ348">
        <v>0</v>
      </c>
      <c r="DA348">
        <v>0</v>
      </c>
      <c r="DB348">
        <v>0</v>
      </c>
      <c r="DC348">
        <v>0</v>
      </c>
      <c r="DD348">
        <v>0</v>
      </c>
      <c r="DE348">
        <v>0</v>
      </c>
      <c r="DF348">
        <v>0</v>
      </c>
      <c r="DG348">
        <v>0</v>
      </c>
      <c r="DH348">
        <v>0</v>
      </c>
      <c r="DI348">
        <v>0</v>
      </c>
      <c r="DJ348">
        <v>0</v>
      </c>
      <c r="DK348">
        <v>0</v>
      </c>
      <c r="DL348">
        <v>0</v>
      </c>
      <c r="DM348">
        <v>0</v>
      </c>
      <c r="DN348">
        <v>0</v>
      </c>
      <c r="DO348">
        <v>0</v>
      </c>
      <c r="DP348">
        <v>0</v>
      </c>
      <c r="DQ348">
        <v>0</v>
      </c>
      <c r="DR348">
        <v>0</v>
      </c>
      <c r="DS348">
        <v>0</v>
      </c>
      <c r="DT348">
        <v>0</v>
      </c>
      <c r="DU348">
        <v>0</v>
      </c>
      <c r="DV348">
        <v>0</v>
      </c>
      <c r="DW348">
        <v>0</v>
      </c>
      <c r="DX348">
        <v>0</v>
      </c>
      <c r="DY348">
        <v>0</v>
      </c>
      <c r="DZ348">
        <v>0</v>
      </c>
      <c r="EA348">
        <v>0</v>
      </c>
      <c r="EB348">
        <v>0</v>
      </c>
      <c r="EC348">
        <v>0</v>
      </c>
      <c r="ED348">
        <v>0</v>
      </c>
      <c r="EE348">
        <v>0</v>
      </c>
      <c r="EF348">
        <v>0</v>
      </c>
      <c r="EG348">
        <v>0</v>
      </c>
      <c r="EH348">
        <v>0</v>
      </c>
      <c r="EI348">
        <v>0</v>
      </c>
      <c r="EJ348">
        <v>0</v>
      </c>
      <c r="EK348">
        <v>0</v>
      </c>
      <c r="EL348">
        <v>0</v>
      </c>
      <c r="EM348">
        <v>0</v>
      </c>
      <c r="EN348">
        <v>0</v>
      </c>
      <c r="EO348">
        <v>0</v>
      </c>
      <c r="EP348">
        <v>0</v>
      </c>
      <c r="EQ348">
        <v>0</v>
      </c>
      <c r="ER348">
        <v>0</v>
      </c>
      <c r="ES348">
        <v>0</v>
      </c>
      <c r="ET348">
        <v>0</v>
      </c>
      <c r="EU348">
        <v>0</v>
      </c>
      <c r="EV348">
        <v>0</v>
      </c>
      <c r="EW348">
        <v>0</v>
      </c>
      <c r="EX348">
        <v>0</v>
      </c>
      <c r="EY348">
        <v>0</v>
      </c>
      <c r="EZ348">
        <v>0</v>
      </c>
      <c r="FA348">
        <v>0</v>
      </c>
      <c r="FB348">
        <v>0</v>
      </c>
      <c r="FC348">
        <v>0</v>
      </c>
      <c r="FD348">
        <v>0</v>
      </c>
      <c r="FE348">
        <v>0</v>
      </c>
      <c r="FF348">
        <v>0</v>
      </c>
      <c r="FG348">
        <v>0</v>
      </c>
      <c r="FH348">
        <v>0</v>
      </c>
      <c r="FI348">
        <v>0</v>
      </c>
      <c r="FJ348">
        <v>0</v>
      </c>
      <c r="FK348">
        <v>0</v>
      </c>
      <c r="FL348">
        <v>0</v>
      </c>
      <c r="FM348">
        <v>0</v>
      </c>
      <c r="FN348">
        <v>0</v>
      </c>
      <c r="FO348">
        <v>0</v>
      </c>
      <c r="FP348">
        <v>0</v>
      </c>
      <c r="FQ348">
        <v>0</v>
      </c>
      <c r="FR348">
        <v>0</v>
      </c>
      <c r="FT348" s="44"/>
    </row>
    <row r="349" spans="1:176" x14ac:dyDescent="0.2">
      <c r="A349" t="s">
        <v>196</v>
      </c>
      <c r="B349" t="s">
        <v>1</v>
      </c>
      <c r="C349" s="70">
        <v>41894</v>
      </c>
      <c r="D349">
        <v>0</v>
      </c>
      <c r="E349" s="70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0</v>
      </c>
      <c r="O349">
        <v>0</v>
      </c>
      <c r="P349">
        <v>0</v>
      </c>
      <c r="Q349">
        <v>0</v>
      </c>
      <c r="R349">
        <v>0</v>
      </c>
      <c r="S349">
        <v>0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0</v>
      </c>
      <c r="AJ349">
        <v>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0</v>
      </c>
      <c r="AW349">
        <v>0</v>
      </c>
      <c r="AX349">
        <v>0</v>
      </c>
      <c r="AY349">
        <v>0</v>
      </c>
      <c r="AZ349">
        <v>0</v>
      </c>
      <c r="BA349">
        <v>0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0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BX349">
        <v>0</v>
      </c>
      <c r="BY349">
        <v>0</v>
      </c>
      <c r="BZ349">
        <v>0</v>
      </c>
      <c r="CA349">
        <v>0</v>
      </c>
      <c r="CB349">
        <v>0</v>
      </c>
      <c r="CC349">
        <v>0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>
        <v>0</v>
      </c>
      <c r="CK349">
        <v>0</v>
      </c>
      <c r="CL349">
        <v>0</v>
      </c>
      <c r="CM349">
        <v>0</v>
      </c>
      <c r="CN349">
        <v>0</v>
      </c>
      <c r="CO349">
        <v>0</v>
      </c>
      <c r="CP349">
        <v>0</v>
      </c>
      <c r="CQ349">
        <v>0</v>
      </c>
      <c r="CR349">
        <v>0</v>
      </c>
      <c r="CS349">
        <v>0</v>
      </c>
      <c r="CT349">
        <v>0</v>
      </c>
      <c r="CU349">
        <v>0</v>
      </c>
      <c r="CV349">
        <v>0</v>
      </c>
      <c r="CW349">
        <v>0</v>
      </c>
      <c r="CX349">
        <v>0</v>
      </c>
      <c r="CY349">
        <v>0</v>
      </c>
      <c r="CZ349">
        <v>0</v>
      </c>
      <c r="DA349">
        <v>0</v>
      </c>
      <c r="DB349">
        <v>0</v>
      </c>
      <c r="DC349">
        <v>0</v>
      </c>
      <c r="DD349">
        <v>0</v>
      </c>
      <c r="DE349">
        <v>0</v>
      </c>
      <c r="DF349">
        <v>0</v>
      </c>
      <c r="DG349">
        <v>0</v>
      </c>
      <c r="DH349">
        <v>0</v>
      </c>
      <c r="DI349">
        <v>0</v>
      </c>
      <c r="DJ349">
        <v>0</v>
      </c>
      <c r="DK349">
        <v>0</v>
      </c>
      <c r="DL349">
        <v>0</v>
      </c>
      <c r="DM349">
        <v>0</v>
      </c>
      <c r="DN349">
        <v>0</v>
      </c>
      <c r="DO349">
        <v>0</v>
      </c>
      <c r="DP349">
        <v>0</v>
      </c>
      <c r="DQ349">
        <v>0</v>
      </c>
      <c r="DR349">
        <v>0</v>
      </c>
      <c r="DS349">
        <v>0</v>
      </c>
      <c r="DT349">
        <v>0</v>
      </c>
      <c r="DU349">
        <v>0</v>
      </c>
      <c r="DV349">
        <v>0</v>
      </c>
      <c r="DW349">
        <v>0</v>
      </c>
      <c r="DX349">
        <v>0</v>
      </c>
      <c r="DY349">
        <v>0</v>
      </c>
      <c r="DZ349">
        <v>0</v>
      </c>
      <c r="EA349">
        <v>0</v>
      </c>
      <c r="EB349">
        <v>0</v>
      </c>
      <c r="EC349">
        <v>0</v>
      </c>
      <c r="ED349">
        <v>0</v>
      </c>
      <c r="EE349">
        <v>0</v>
      </c>
      <c r="EF349">
        <v>0</v>
      </c>
      <c r="EG349">
        <v>0</v>
      </c>
      <c r="EH349">
        <v>0</v>
      </c>
      <c r="EI349">
        <v>0</v>
      </c>
      <c r="EJ349">
        <v>0</v>
      </c>
      <c r="EK349">
        <v>0</v>
      </c>
      <c r="EL349">
        <v>0</v>
      </c>
      <c r="EM349">
        <v>0</v>
      </c>
      <c r="EN349">
        <v>0</v>
      </c>
      <c r="EO349">
        <v>0</v>
      </c>
      <c r="EP349">
        <v>0</v>
      </c>
      <c r="EQ349">
        <v>0</v>
      </c>
      <c r="ER349">
        <v>0</v>
      </c>
      <c r="ES349">
        <v>0</v>
      </c>
      <c r="ET349">
        <v>0</v>
      </c>
      <c r="EU349">
        <v>0</v>
      </c>
      <c r="EV349">
        <v>0</v>
      </c>
      <c r="EW349">
        <v>0</v>
      </c>
      <c r="EX349">
        <v>0</v>
      </c>
      <c r="EY349">
        <v>0</v>
      </c>
      <c r="EZ349">
        <v>0</v>
      </c>
      <c r="FA349">
        <v>0</v>
      </c>
      <c r="FB349">
        <v>0</v>
      </c>
      <c r="FC349">
        <v>0</v>
      </c>
      <c r="FD349">
        <v>0</v>
      </c>
      <c r="FE349">
        <v>0</v>
      </c>
      <c r="FF349">
        <v>0</v>
      </c>
      <c r="FG349">
        <v>0</v>
      </c>
      <c r="FH349">
        <v>0</v>
      </c>
      <c r="FI349">
        <v>0</v>
      </c>
      <c r="FJ349">
        <v>0</v>
      </c>
      <c r="FK349">
        <v>0</v>
      </c>
      <c r="FL349">
        <v>0</v>
      </c>
      <c r="FM349">
        <v>0</v>
      </c>
      <c r="FN349">
        <v>0</v>
      </c>
      <c r="FO349">
        <v>0</v>
      </c>
      <c r="FP349">
        <v>0</v>
      </c>
      <c r="FQ349">
        <v>0</v>
      </c>
      <c r="FR349">
        <v>0</v>
      </c>
      <c r="FT349" s="44"/>
    </row>
    <row r="350" spans="1:176" x14ac:dyDescent="0.2">
      <c r="A350" t="s">
        <v>196</v>
      </c>
      <c r="B350" t="s">
        <v>1</v>
      </c>
      <c r="C350" s="70">
        <v>41897</v>
      </c>
      <c r="D350">
        <v>0</v>
      </c>
      <c r="E350" s="7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0</v>
      </c>
      <c r="O350">
        <v>0</v>
      </c>
      <c r="P350">
        <v>0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0</v>
      </c>
      <c r="AJ350">
        <v>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  <c r="AS350">
        <v>0</v>
      </c>
      <c r="AT350">
        <v>0</v>
      </c>
      <c r="AU350">
        <v>0</v>
      </c>
      <c r="AV350">
        <v>0</v>
      </c>
      <c r="AW350">
        <v>0</v>
      </c>
      <c r="AX350">
        <v>0</v>
      </c>
      <c r="AY350">
        <v>0</v>
      </c>
      <c r="AZ350">
        <v>0</v>
      </c>
      <c r="BA350">
        <v>0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0</v>
      </c>
      <c r="BL350">
        <v>0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BX350">
        <v>0</v>
      </c>
      <c r="BY350">
        <v>0</v>
      </c>
      <c r="BZ350">
        <v>0</v>
      </c>
      <c r="CA350">
        <v>0</v>
      </c>
      <c r="CB350">
        <v>0</v>
      </c>
      <c r="CC350">
        <v>0</v>
      </c>
      <c r="CD350">
        <v>0</v>
      </c>
      <c r="CE350">
        <v>0</v>
      </c>
      <c r="CF350">
        <v>0</v>
      </c>
      <c r="CG350">
        <v>0</v>
      </c>
      <c r="CH350">
        <v>0</v>
      </c>
      <c r="CI350">
        <v>0</v>
      </c>
      <c r="CJ350">
        <v>0</v>
      </c>
      <c r="CK350">
        <v>0</v>
      </c>
      <c r="CL350">
        <v>0</v>
      </c>
      <c r="CM350">
        <v>0</v>
      </c>
      <c r="CN350">
        <v>0</v>
      </c>
      <c r="CO350">
        <v>0</v>
      </c>
      <c r="CP350">
        <v>0</v>
      </c>
      <c r="CQ350">
        <v>0</v>
      </c>
      <c r="CR350">
        <v>0</v>
      </c>
      <c r="CS350">
        <v>0</v>
      </c>
      <c r="CT350">
        <v>0</v>
      </c>
      <c r="CU350">
        <v>0</v>
      </c>
      <c r="CV350">
        <v>0</v>
      </c>
      <c r="CW350">
        <v>0</v>
      </c>
      <c r="CX350">
        <v>0</v>
      </c>
      <c r="CY350">
        <v>0</v>
      </c>
      <c r="CZ350">
        <v>0</v>
      </c>
      <c r="DA350">
        <v>0</v>
      </c>
      <c r="DB350">
        <v>0</v>
      </c>
      <c r="DC350">
        <v>0</v>
      </c>
      <c r="DD350">
        <v>0</v>
      </c>
      <c r="DE350">
        <v>0</v>
      </c>
      <c r="DF350">
        <v>0</v>
      </c>
      <c r="DG350">
        <v>0</v>
      </c>
      <c r="DH350">
        <v>0</v>
      </c>
      <c r="DI350">
        <v>0</v>
      </c>
      <c r="DJ350">
        <v>0</v>
      </c>
      <c r="DK350">
        <v>0</v>
      </c>
      <c r="DL350">
        <v>0</v>
      </c>
      <c r="DM350">
        <v>0</v>
      </c>
      <c r="DN350">
        <v>0</v>
      </c>
      <c r="DO350">
        <v>0</v>
      </c>
      <c r="DP350">
        <v>0</v>
      </c>
      <c r="DQ350">
        <v>0</v>
      </c>
      <c r="DR350">
        <v>0</v>
      </c>
      <c r="DS350">
        <v>0</v>
      </c>
      <c r="DT350">
        <v>0</v>
      </c>
      <c r="DU350">
        <v>0</v>
      </c>
      <c r="DV350">
        <v>0</v>
      </c>
      <c r="DW350">
        <v>0</v>
      </c>
      <c r="DX350">
        <v>0</v>
      </c>
      <c r="DY350">
        <v>0</v>
      </c>
      <c r="DZ350">
        <v>0</v>
      </c>
      <c r="EA350">
        <v>0</v>
      </c>
      <c r="EB350">
        <v>0</v>
      </c>
      <c r="EC350">
        <v>0</v>
      </c>
      <c r="ED350">
        <v>0</v>
      </c>
      <c r="EE350">
        <v>0</v>
      </c>
      <c r="EF350">
        <v>0</v>
      </c>
      <c r="EG350">
        <v>0</v>
      </c>
      <c r="EH350">
        <v>0</v>
      </c>
      <c r="EI350">
        <v>0</v>
      </c>
      <c r="EJ350">
        <v>0</v>
      </c>
      <c r="EK350">
        <v>0</v>
      </c>
      <c r="EL350">
        <v>0</v>
      </c>
      <c r="EM350">
        <v>0</v>
      </c>
      <c r="EN350">
        <v>0</v>
      </c>
      <c r="EO350">
        <v>0</v>
      </c>
      <c r="EP350">
        <v>0</v>
      </c>
      <c r="EQ350">
        <v>0</v>
      </c>
      <c r="ER350">
        <v>0</v>
      </c>
      <c r="ES350">
        <v>0</v>
      </c>
      <c r="ET350">
        <v>0</v>
      </c>
      <c r="EU350">
        <v>0</v>
      </c>
      <c r="EV350">
        <v>0</v>
      </c>
      <c r="EW350">
        <v>0</v>
      </c>
      <c r="EX350">
        <v>0</v>
      </c>
      <c r="EY350">
        <v>0</v>
      </c>
      <c r="EZ350">
        <v>0</v>
      </c>
      <c r="FA350">
        <v>0</v>
      </c>
      <c r="FB350">
        <v>0</v>
      </c>
      <c r="FC350">
        <v>0</v>
      </c>
      <c r="FD350">
        <v>0</v>
      </c>
      <c r="FE350">
        <v>0</v>
      </c>
      <c r="FF350">
        <v>0</v>
      </c>
      <c r="FG350">
        <v>0</v>
      </c>
      <c r="FH350">
        <v>0</v>
      </c>
      <c r="FI350">
        <v>0</v>
      </c>
      <c r="FJ350">
        <v>0</v>
      </c>
      <c r="FK350">
        <v>0</v>
      </c>
      <c r="FL350">
        <v>0</v>
      </c>
      <c r="FM350">
        <v>0</v>
      </c>
      <c r="FN350">
        <v>0</v>
      </c>
      <c r="FO350">
        <v>0</v>
      </c>
      <c r="FP350">
        <v>0</v>
      </c>
      <c r="FQ350">
        <v>0</v>
      </c>
      <c r="FR350">
        <v>0</v>
      </c>
      <c r="FT350" s="44"/>
    </row>
    <row r="351" spans="1:176" x14ac:dyDescent="0.2">
      <c r="A351" t="s">
        <v>196</v>
      </c>
      <c r="B351" t="s">
        <v>1</v>
      </c>
      <c r="C351" s="70">
        <v>41898</v>
      </c>
      <c r="D351">
        <v>14</v>
      </c>
      <c r="E351" s="70">
        <v>243</v>
      </c>
      <c r="F351">
        <v>283.1814</v>
      </c>
      <c r="G351">
        <v>280.50170000000003</v>
      </c>
      <c r="H351">
        <v>274.99329999999998</v>
      </c>
      <c r="I351">
        <v>275.19549999999998</v>
      </c>
      <c r="J351">
        <v>277.89080000000001</v>
      </c>
      <c r="K351">
        <v>284.23020000000002</v>
      </c>
      <c r="L351">
        <v>298.71480000000003</v>
      </c>
      <c r="M351">
        <v>300.47660000000002</v>
      </c>
      <c r="N351">
        <v>304.93970000000002</v>
      </c>
      <c r="O351">
        <v>314.77809999999999</v>
      </c>
      <c r="P351">
        <v>308.15710000000001</v>
      </c>
      <c r="Q351">
        <v>313.46429999999998</v>
      </c>
      <c r="R351">
        <v>310.76299999999998</v>
      </c>
      <c r="S351">
        <v>313.56490000000002</v>
      </c>
      <c r="T351">
        <v>311.90910000000002</v>
      </c>
      <c r="U351">
        <v>304.8261</v>
      </c>
      <c r="V351">
        <v>302.27879999999999</v>
      </c>
      <c r="W351">
        <v>300.57130000000001</v>
      </c>
      <c r="X351">
        <v>300.90249999999997</v>
      </c>
      <c r="Y351">
        <v>303.84480000000002</v>
      </c>
      <c r="Z351">
        <v>302.42959999999999</v>
      </c>
      <c r="AA351">
        <v>299.4991</v>
      </c>
      <c r="AB351">
        <v>297.68939999999998</v>
      </c>
      <c r="AC351">
        <v>291.81139999999999</v>
      </c>
      <c r="AD351">
        <v>-2.1517430000000002</v>
      </c>
      <c r="AE351">
        <v>-0.44179279999999999</v>
      </c>
      <c r="AF351">
        <v>0.70599590000000001</v>
      </c>
      <c r="AG351">
        <v>0.51811989999999997</v>
      </c>
      <c r="AH351">
        <v>-2.1403759999999998</v>
      </c>
      <c r="AI351">
        <v>-1.525015</v>
      </c>
      <c r="AJ351">
        <v>-1.0487169999999999</v>
      </c>
      <c r="AK351">
        <v>1.0469120000000001</v>
      </c>
      <c r="AL351">
        <v>11.47354</v>
      </c>
      <c r="AM351">
        <v>16.579029999999999</v>
      </c>
      <c r="AN351">
        <v>16.275950000000002</v>
      </c>
      <c r="AO351">
        <v>19.152429999999999</v>
      </c>
      <c r="AP351">
        <v>22.94117</v>
      </c>
      <c r="AQ351">
        <v>23.936699999999998</v>
      </c>
      <c r="AR351">
        <v>26.344639999999998</v>
      </c>
      <c r="AS351">
        <v>26.749559999999999</v>
      </c>
      <c r="AT351">
        <v>26.87566</v>
      </c>
      <c r="AU351">
        <v>24.294339999999998</v>
      </c>
      <c r="AV351">
        <v>20.281330000000001</v>
      </c>
      <c r="AW351">
        <v>15.674939999999999</v>
      </c>
      <c r="AX351">
        <v>8.3609229999999997</v>
      </c>
      <c r="AY351">
        <v>6.8277299999999999</v>
      </c>
      <c r="AZ351">
        <v>2.8989419999999999</v>
      </c>
      <c r="BA351">
        <v>2.7187679999999999</v>
      </c>
      <c r="BB351">
        <v>-1.588012</v>
      </c>
      <c r="BC351">
        <v>0.17857129999999999</v>
      </c>
      <c r="BD351">
        <v>1.1597789999999999</v>
      </c>
      <c r="BE351">
        <v>0.8166369</v>
      </c>
      <c r="BF351">
        <v>-1.479276</v>
      </c>
      <c r="BG351">
        <v>-0.81945990000000002</v>
      </c>
      <c r="BH351">
        <v>-0.32625169999999998</v>
      </c>
      <c r="BI351">
        <v>1.5673330000000001</v>
      </c>
      <c r="BJ351">
        <v>12.006600000000001</v>
      </c>
      <c r="BK351">
        <v>17.140470000000001</v>
      </c>
      <c r="BL351">
        <v>16.860289999999999</v>
      </c>
      <c r="BM351">
        <v>19.66863</v>
      </c>
      <c r="BN351">
        <v>23.407630000000001</v>
      </c>
      <c r="BO351">
        <v>24.32996</v>
      </c>
      <c r="BP351">
        <v>26.696950000000001</v>
      </c>
      <c r="BQ351">
        <v>27.124030000000001</v>
      </c>
      <c r="BR351">
        <v>27.27131</v>
      </c>
      <c r="BS351">
        <v>24.689489999999999</v>
      </c>
      <c r="BT351">
        <v>20.718440000000001</v>
      </c>
      <c r="BU351">
        <v>16.155149999999999</v>
      </c>
      <c r="BV351">
        <v>8.8575490000000006</v>
      </c>
      <c r="BW351">
        <v>7.2877179999999999</v>
      </c>
      <c r="BX351">
        <v>3.335394</v>
      </c>
      <c r="BY351">
        <v>3.1137419999999998</v>
      </c>
      <c r="BZ351">
        <v>-1.1975739999999999</v>
      </c>
      <c r="CA351">
        <v>0.60823360000000004</v>
      </c>
      <c r="CB351">
        <v>1.4740679999999999</v>
      </c>
      <c r="CC351">
        <v>1.0233890000000001</v>
      </c>
      <c r="CD351">
        <v>-1.021401</v>
      </c>
      <c r="CE351">
        <v>-0.3307948</v>
      </c>
      <c r="CF351">
        <v>0.17412559999999999</v>
      </c>
      <c r="CG351">
        <v>1.9277759999999999</v>
      </c>
      <c r="CH351">
        <v>12.37579</v>
      </c>
      <c r="CI351">
        <v>17.529319999999998</v>
      </c>
      <c r="CJ351">
        <v>17.26501</v>
      </c>
      <c r="CK351">
        <v>20.026150000000001</v>
      </c>
      <c r="CL351">
        <v>23.730699999999999</v>
      </c>
      <c r="CM351">
        <v>24.602329999999998</v>
      </c>
      <c r="CN351">
        <v>26.94096</v>
      </c>
      <c r="CO351">
        <v>27.383400000000002</v>
      </c>
      <c r="CP351">
        <v>27.545339999999999</v>
      </c>
      <c r="CQ351">
        <v>24.963170000000002</v>
      </c>
      <c r="CR351">
        <v>21.021190000000001</v>
      </c>
      <c r="CS351">
        <v>16.487749999999998</v>
      </c>
      <c r="CT351">
        <v>9.201511</v>
      </c>
      <c r="CU351">
        <v>7.6063039999999997</v>
      </c>
      <c r="CV351">
        <v>3.6376780000000002</v>
      </c>
      <c r="CW351">
        <v>3.3873000000000002</v>
      </c>
      <c r="CX351">
        <v>-0.80713550000000001</v>
      </c>
      <c r="CY351">
        <v>1.0378959999999999</v>
      </c>
      <c r="CZ351">
        <v>1.7883560000000001</v>
      </c>
      <c r="DA351">
        <v>1.2301409999999999</v>
      </c>
      <c r="DB351">
        <v>-0.56352500000000005</v>
      </c>
      <c r="DC351">
        <v>0.15787029999999999</v>
      </c>
      <c r="DD351">
        <v>0.67450299999999996</v>
      </c>
      <c r="DE351">
        <v>2.2882180000000001</v>
      </c>
      <c r="DF351">
        <v>12.74499</v>
      </c>
      <c r="DG351">
        <v>17.91817</v>
      </c>
      <c r="DH351">
        <v>17.669730000000001</v>
      </c>
      <c r="DI351">
        <v>20.383669999999999</v>
      </c>
      <c r="DJ351">
        <v>24.05377</v>
      </c>
      <c r="DK351">
        <v>24.874700000000001</v>
      </c>
      <c r="DL351">
        <v>27.18497</v>
      </c>
      <c r="DM351">
        <v>27.642759999999999</v>
      </c>
      <c r="DN351">
        <v>27.819369999999999</v>
      </c>
      <c r="DO351">
        <v>25.23685</v>
      </c>
      <c r="DP351">
        <v>21.323930000000001</v>
      </c>
      <c r="DQ351">
        <v>16.820340000000002</v>
      </c>
      <c r="DR351">
        <v>9.5454740000000005</v>
      </c>
      <c r="DS351">
        <v>7.9248909999999997</v>
      </c>
      <c r="DT351">
        <v>3.9399630000000001</v>
      </c>
      <c r="DU351">
        <v>3.660857</v>
      </c>
      <c r="DV351">
        <v>-0.2434046</v>
      </c>
      <c r="DW351">
        <v>1.6582600000000001</v>
      </c>
      <c r="DX351">
        <v>2.2421389999999999</v>
      </c>
      <c r="DY351">
        <v>1.5286580000000001</v>
      </c>
      <c r="DZ351">
        <v>9.7574599999999997E-2</v>
      </c>
      <c r="EA351">
        <v>0.86342509999999995</v>
      </c>
      <c r="EB351">
        <v>1.396968</v>
      </c>
      <c r="EC351">
        <v>2.80864</v>
      </c>
      <c r="ED351">
        <v>13.278040000000001</v>
      </c>
      <c r="EE351">
        <v>18.479610000000001</v>
      </c>
      <c r="EF351">
        <v>18.254069999999999</v>
      </c>
      <c r="EG351">
        <v>20.89987</v>
      </c>
      <c r="EH351">
        <v>24.520230000000002</v>
      </c>
      <c r="EI351">
        <v>25.267959999999999</v>
      </c>
      <c r="EJ351">
        <v>27.537279999999999</v>
      </c>
      <c r="EK351">
        <v>28.017230000000001</v>
      </c>
      <c r="EL351">
        <v>28.215019999999999</v>
      </c>
      <c r="EM351">
        <v>25.632000000000001</v>
      </c>
      <c r="EN351">
        <v>21.761050000000001</v>
      </c>
      <c r="EO351">
        <v>17.300550000000001</v>
      </c>
      <c r="EP351">
        <v>10.0421</v>
      </c>
      <c r="EQ351">
        <v>8.3848780000000005</v>
      </c>
      <c r="ER351">
        <v>4.3764139999999996</v>
      </c>
      <c r="ES351">
        <v>4.0558310000000004</v>
      </c>
      <c r="ET351">
        <v>67.250029999999995</v>
      </c>
      <c r="EU351">
        <v>65.86748</v>
      </c>
      <c r="EV351">
        <v>64.450050000000005</v>
      </c>
      <c r="EW351">
        <v>63.206710000000001</v>
      </c>
      <c r="EX351">
        <v>62.212609999999998</v>
      </c>
      <c r="EY351">
        <v>61.337299999999999</v>
      </c>
      <c r="EZ351">
        <v>60.435780000000001</v>
      </c>
      <c r="FA351">
        <v>60.999720000000003</v>
      </c>
      <c r="FB351">
        <v>65.16825</v>
      </c>
      <c r="FC351">
        <v>68.883679999999998</v>
      </c>
      <c r="FD351">
        <v>72.894530000000003</v>
      </c>
      <c r="FE351">
        <v>76.516940000000005</v>
      </c>
      <c r="FF351">
        <v>79.212360000000004</v>
      </c>
      <c r="FG351">
        <v>81.908990000000003</v>
      </c>
      <c r="FH351">
        <v>83.610069999999993</v>
      </c>
      <c r="FI351">
        <v>83.835009999999997</v>
      </c>
      <c r="FJ351">
        <v>83.618319999999997</v>
      </c>
      <c r="FK351">
        <v>82.739590000000007</v>
      </c>
      <c r="FL351">
        <v>79.919489999999996</v>
      </c>
      <c r="FM351">
        <v>76.29562</v>
      </c>
      <c r="FN351">
        <v>73.657319999999999</v>
      </c>
      <c r="FO351">
        <v>71.497119999999995</v>
      </c>
      <c r="FP351">
        <v>69.755669999999995</v>
      </c>
      <c r="FQ351">
        <v>68.674109999999999</v>
      </c>
      <c r="FR351">
        <v>1</v>
      </c>
      <c r="FT351" s="44"/>
    </row>
    <row r="352" spans="1:176" x14ac:dyDescent="0.2">
      <c r="A352" t="s">
        <v>196</v>
      </c>
      <c r="B352" t="s">
        <v>1</v>
      </c>
      <c r="C352" s="70" t="s">
        <v>2</v>
      </c>
      <c r="D352">
        <v>19.44444</v>
      </c>
      <c r="E352" s="70">
        <v>247.22200000000001</v>
      </c>
      <c r="F352">
        <v>269.98669999999998</v>
      </c>
      <c r="G352">
        <v>266.04719999999998</v>
      </c>
      <c r="H352">
        <v>263.42090000000002</v>
      </c>
      <c r="I352">
        <v>263.39780000000002</v>
      </c>
      <c r="J352">
        <v>268.21210000000002</v>
      </c>
      <c r="K352">
        <v>278.52449999999999</v>
      </c>
      <c r="L352">
        <v>292.86110000000002</v>
      </c>
      <c r="M352">
        <v>298.7199</v>
      </c>
      <c r="N352">
        <v>302.31200000000001</v>
      </c>
      <c r="O352">
        <v>307.36160000000001</v>
      </c>
      <c r="P352">
        <v>309.80349999999999</v>
      </c>
      <c r="Q352">
        <v>312.69319999999999</v>
      </c>
      <c r="R352">
        <v>308.69720000000001</v>
      </c>
      <c r="S352">
        <v>310.56110000000001</v>
      </c>
      <c r="T352">
        <v>307.22669999999999</v>
      </c>
      <c r="U352">
        <v>299.53210000000001</v>
      </c>
      <c r="V352">
        <v>297.2491</v>
      </c>
      <c r="W352">
        <v>293.95639999999997</v>
      </c>
      <c r="X352">
        <v>295.81</v>
      </c>
      <c r="Y352">
        <v>298.88529999999997</v>
      </c>
      <c r="Z352">
        <v>299.68799999999999</v>
      </c>
      <c r="AA352">
        <v>299.49579999999997</v>
      </c>
      <c r="AB352">
        <v>295.4171</v>
      </c>
      <c r="AC352">
        <v>289.57769999999999</v>
      </c>
      <c r="AD352">
        <v>0.43880580000000002</v>
      </c>
      <c r="AE352">
        <v>-0.7963829</v>
      </c>
      <c r="AF352">
        <v>-0.90538229999999997</v>
      </c>
      <c r="AG352">
        <v>-1.1122179999999999</v>
      </c>
      <c r="AH352">
        <v>-1.7931729999999999</v>
      </c>
      <c r="AI352">
        <v>-1.7574190000000001</v>
      </c>
      <c r="AJ352">
        <v>-1.6154809999999999</v>
      </c>
      <c r="AK352">
        <v>-0.63197780000000003</v>
      </c>
      <c r="AL352">
        <v>1.332943</v>
      </c>
      <c r="AM352">
        <v>2.1766459999999999</v>
      </c>
      <c r="AN352">
        <v>2.8984030000000001</v>
      </c>
      <c r="AO352">
        <v>7.8297509999999999</v>
      </c>
      <c r="AP352">
        <v>21.81683</v>
      </c>
      <c r="AQ352">
        <v>21.805</v>
      </c>
      <c r="AR352">
        <v>19.722079999999998</v>
      </c>
      <c r="AS352">
        <v>19.943490000000001</v>
      </c>
      <c r="AT352">
        <v>20.373660000000001</v>
      </c>
      <c r="AU352">
        <v>19.122240000000001</v>
      </c>
      <c r="AV352">
        <v>17.271090000000001</v>
      </c>
      <c r="AW352">
        <v>15.7117</v>
      </c>
      <c r="AX352">
        <v>9.9007229999999993</v>
      </c>
      <c r="AY352">
        <v>5.4231280000000002</v>
      </c>
      <c r="AZ352">
        <v>4.1905960000000002</v>
      </c>
      <c r="BA352">
        <v>4.0321170000000004</v>
      </c>
      <c r="BB352">
        <v>1.044022</v>
      </c>
      <c r="BC352">
        <v>-0.29559999999999997</v>
      </c>
      <c r="BD352">
        <v>-0.49373270000000002</v>
      </c>
      <c r="BE352">
        <v>-0.73384439999999995</v>
      </c>
      <c r="BF352">
        <v>-1.396064</v>
      </c>
      <c r="BG352">
        <v>-1.3231889999999999</v>
      </c>
      <c r="BH352">
        <v>-1.1683140000000001</v>
      </c>
      <c r="BI352">
        <v>-0.18042279999999999</v>
      </c>
      <c r="BJ352">
        <v>1.8072919999999999</v>
      </c>
      <c r="BK352">
        <v>2.6537139999999999</v>
      </c>
      <c r="BL352">
        <v>3.420839</v>
      </c>
      <c r="BM352">
        <v>8.3909050000000001</v>
      </c>
      <c r="BN352">
        <v>22.459610000000001</v>
      </c>
      <c r="BO352">
        <v>22.472359999999998</v>
      </c>
      <c r="BP352">
        <v>20.397210000000001</v>
      </c>
      <c r="BQ352">
        <v>20.626930000000002</v>
      </c>
      <c r="BR352">
        <v>21.080590000000001</v>
      </c>
      <c r="BS352">
        <v>19.92549</v>
      </c>
      <c r="BT352">
        <v>18.088519999999999</v>
      </c>
      <c r="BU352">
        <v>16.50637</v>
      </c>
      <c r="BV352">
        <v>10.695410000000001</v>
      </c>
      <c r="BW352">
        <v>6.2376240000000003</v>
      </c>
      <c r="BX352">
        <v>5.0301960000000001</v>
      </c>
      <c r="BY352">
        <v>4.8650710000000004</v>
      </c>
      <c r="BZ352">
        <v>1.463193</v>
      </c>
      <c r="CA352">
        <v>5.1240800000000003E-2</v>
      </c>
      <c r="CB352">
        <v>-0.20862549999999999</v>
      </c>
      <c r="CC352">
        <v>-0.47178360000000003</v>
      </c>
      <c r="CD352">
        <v>-1.121027</v>
      </c>
      <c r="CE352">
        <v>-1.0224420000000001</v>
      </c>
      <c r="CF352">
        <v>-0.85860760000000003</v>
      </c>
      <c r="CG352">
        <v>0.13232279999999999</v>
      </c>
      <c r="CH352">
        <v>2.1358250000000001</v>
      </c>
      <c r="CI352">
        <v>2.9841310000000001</v>
      </c>
      <c r="CJ352">
        <v>3.7826759999999999</v>
      </c>
      <c r="CK352">
        <v>8.77956</v>
      </c>
      <c r="CL352">
        <v>22.904800000000002</v>
      </c>
      <c r="CM352">
        <v>22.934570000000001</v>
      </c>
      <c r="CN352">
        <v>20.864799999999999</v>
      </c>
      <c r="CO352">
        <v>21.100280000000001</v>
      </c>
      <c r="CP352">
        <v>21.5702</v>
      </c>
      <c r="CQ352">
        <v>20.481809999999999</v>
      </c>
      <c r="CR352">
        <v>18.65466</v>
      </c>
      <c r="CS352">
        <v>17.056750000000001</v>
      </c>
      <c r="CT352">
        <v>11.245799999999999</v>
      </c>
      <c r="CU352">
        <v>6.8017409999999998</v>
      </c>
      <c r="CV352">
        <v>5.6117010000000001</v>
      </c>
      <c r="CW352">
        <v>5.4419729999999999</v>
      </c>
      <c r="CX352">
        <v>1.8823639999999999</v>
      </c>
      <c r="CY352">
        <v>0.39808149999999998</v>
      </c>
      <c r="CZ352">
        <v>7.6481800000000003E-2</v>
      </c>
      <c r="DA352">
        <v>-0.20972289999999999</v>
      </c>
      <c r="DB352">
        <v>-0.84598989999999996</v>
      </c>
      <c r="DC352">
        <v>-0.72169499999999998</v>
      </c>
      <c r="DD352">
        <v>-0.54890110000000003</v>
      </c>
      <c r="DE352">
        <v>0.44506839999999998</v>
      </c>
      <c r="DF352">
        <v>2.4643579999999998</v>
      </c>
      <c r="DG352">
        <v>3.3145470000000001</v>
      </c>
      <c r="DH352">
        <v>4.1445129999999999</v>
      </c>
      <c r="DI352">
        <v>9.168215</v>
      </c>
      <c r="DJ352">
        <v>23.349989999999998</v>
      </c>
      <c r="DK352">
        <v>23.39678</v>
      </c>
      <c r="DL352">
        <v>21.3324</v>
      </c>
      <c r="DM352">
        <v>21.573619999999998</v>
      </c>
      <c r="DN352">
        <v>22.059809999999999</v>
      </c>
      <c r="DO352">
        <v>21.038139999999999</v>
      </c>
      <c r="DP352">
        <v>19.22081</v>
      </c>
      <c r="DQ352">
        <v>17.607140000000001</v>
      </c>
      <c r="DR352">
        <v>11.796200000000001</v>
      </c>
      <c r="DS352">
        <v>7.3658590000000004</v>
      </c>
      <c r="DT352">
        <v>6.1932049999999998</v>
      </c>
      <c r="DU352">
        <v>6.0188740000000003</v>
      </c>
      <c r="DV352">
        <v>2.4875799999999999</v>
      </c>
      <c r="DW352">
        <v>0.89886440000000001</v>
      </c>
      <c r="DX352">
        <v>0.48813129999999999</v>
      </c>
      <c r="DY352">
        <v>0.1686512</v>
      </c>
      <c r="DZ352">
        <v>-0.44888050000000002</v>
      </c>
      <c r="EA352">
        <v>-0.28746440000000001</v>
      </c>
      <c r="EB352">
        <v>-0.1017342</v>
      </c>
      <c r="EC352">
        <v>0.89662339999999996</v>
      </c>
      <c r="ED352">
        <v>2.938707</v>
      </c>
      <c r="EE352">
        <v>3.7916150000000002</v>
      </c>
      <c r="EF352">
        <v>4.6669479999999997</v>
      </c>
      <c r="EG352">
        <v>9.7293690000000002</v>
      </c>
      <c r="EH352">
        <v>23.99277</v>
      </c>
      <c r="EI352">
        <v>24.064139999999998</v>
      </c>
      <c r="EJ352">
        <v>22.00752</v>
      </c>
      <c r="EK352">
        <v>22.257059999999999</v>
      </c>
      <c r="EL352">
        <v>22.766739999999999</v>
      </c>
      <c r="EM352">
        <v>21.841390000000001</v>
      </c>
      <c r="EN352">
        <v>20.038229999999999</v>
      </c>
      <c r="EO352">
        <v>18.401810000000001</v>
      </c>
      <c r="EP352">
        <v>12.59088</v>
      </c>
      <c r="EQ352">
        <v>8.1803539999999995</v>
      </c>
      <c r="ER352">
        <v>7.0328049999999998</v>
      </c>
      <c r="ES352">
        <v>6.8518290000000004</v>
      </c>
      <c r="ET352">
        <v>70.898060000000001</v>
      </c>
      <c r="EU352">
        <v>69.477149999999995</v>
      </c>
      <c r="EV352">
        <v>68.460629999999995</v>
      </c>
      <c r="EW352">
        <v>67.423330000000007</v>
      </c>
      <c r="EX352">
        <v>66.505870000000002</v>
      </c>
      <c r="EY352">
        <v>65.815479999999994</v>
      </c>
      <c r="EZ352">
        <v>65.470690000000005</v>
      </c>
      <c r="FA352">
        <v>66.803839999999994</v>
      </c>
      <c r="FB352">
        <v>69.682339999999996</v>
      </c>
      <c r="FC352">
        <v>73.296130000000005</v>
      </c>
      <c r="FD352">
        <v>77.089439999999996</v>
      </c>
      <c r="FE352">
        <v>80.245459999999994</v>
      </c>
      <c r="FF352">
        <v>82.848299999999995</v>
      </c>
      <c r="FG352">
        <v>85.027979999999999</v>
      </c>
      <c r="FH352">
        <v>86.366839999999996</v>
      </c>
      <c r="FI352">
        <v>87.002939999999995</v>
      </c>
      <c r="FJ352">
        <v>87.221699999999998</v>
      </c>
      <c r="FK352">
        <v>86.515180000000001</v>
      </c>
      <c r="FL352">
        <v>84.464550000000003</v>
      </c>
      <c r="FM352">
        <v>81.374589999999998</v>
      </c>
      <c r="FN352">
        <v>78.204599999999999</v>
      </c>
      <c r="FO352">
        <v>75.736800000000002</v>
      </c>
      <c r="FP352">
        <v>73.809640000000002</v>
      </c>
      <c r="FQ352">
        <v>72.287369999999996</v>
      </c>
      <c r="FR352">
        <v>1</v>
      </c>
      <c r="FT352" s="44"/>
    </row>
    <row r="353" spans="1:176" x14ac:dyDescent="0.2">
      <c r="A353" t="s">
        <v>196</v>
      </c>
      <c r="B353" t="s">
        <v>203</v>
      </c>
      <c r="C353" s="70">
        <v>41773</v>
      </c>
      <c r="D353">
        <v>0</v>
      </c>
      <c r="E353" s="70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0</v>
      </c>
      <c r="P353">
        <v>0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  <c r="AJ353">
        <v>0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0</v>
      </c>
      <c r="AW353">
        <v>0</v>
      </c>
      <c r="AX353">
        <v>0</v>
      </c>
      <c r="AY353">
        <v>0</v>
      </c>
      <c r="AZ353">
        <v>0</v>
      </c>
      <c r="BA353">
        <v>0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0</v>
      </c>
      <c r="BN353">
        <v>0</v>
      </c>
      <c r="BO353">
        <v>0</v>
      </c>
      <c r="BP353">
        <v>0</v>
      </c>
      <c r="BQ353">
        <v>0</v>
      </c>
      <c r="BR353">
        <v>0</v>
      </c>
      <c r="BS353">
        <v>0</v>
      </c>
      <c r="BT353">
        <v>0</v>
      </c>
      <c r="BU353">
        <v>0</v>
      </c>
      <c r="BV353">
        <v>0</v>
      </c>
      <c r="BW353">
        <v>0</v>
      </c>
      <c r="BX353">
        <v>0</v>
      </c>
      <c r="BY353">
        <v>0</v>
      </c>
      <c r="BZ353">
        <v>0</v>
      </c>
      <c r="CA353">
        <v>0</v>
      </c>
      <c r="CB353">
        <v>0</v>
      </c>
      <c r="CC353">
        <v>0</v>
      </c>
      <c r="CD353">
        <v>0</v>
      </c>
      <c r="CE353">
        <v>0</v>
      </c>
      <c r="CF353">
        <v>0</v>
      </c>
      <c r="CG353">
        <v>0</v>
      </c>
      <c r="CH353">
        <v>0</v>
      </c>
      <c r="CI353">
        <v>0</v>
      </c>
      <c r="CJ353">
        <v>0</v>
      </c>
      <c r="CK353">
        <v>0</v>
      </c>
      <c r="CL353">
        <v>0</v>
      </c>
      <c r="CM353">
        <v>0</v>
      </c>
      <c r="CN353">
        <v>0</v>
      </c>
      <c r="CO353">
        <v>0</v>
      </c>
      <c r="CP353">
        <v>0</v>
      </c>
      <c r="CQ353">
        <v>0</v>
      </c>
      <c r="CR353">
        <v>0</v>
      </c>
      <c r="CS353">
        <v>0</v>
      </c>
      <c r="CT353">
        <v>0</v>
      </c>
      <c r="CU353">
        <v>0</v>
      </c>
      <c r="CV353">
        <v>0</v>
      </c>
      <c r="CW353">
        <v>0</v>
      </c>
      <c r="CX353">
        <v>0</v>
      </c>
      <c r="CY353">
        <v>0</v>
      </c>
      <c r="CZ353">
        <v>0</v>
      </c>
      <c r="DA353">
        <v>0</v>
      </c>
      <c r="DB353">
        <v>0</v>
      </c>
      <c r="DC353">
        <v>0</v>
      </c>
      <c r="DD353">
        <v>0</v>
      </c>
      <c r="DE353">
        <v>0</v>
      </c>
      <c r="DF353">
        <v>0</v>
      </c>
      <c r="DG353">
        <v>0</v>
      </c>
      <c r="DH353">
        <v>0</v>
      </c>
      <c r="DI353">
        <v>0</v>
      </c>
      <c r="DJ353">
        <v>0</v>
      </c>
      <c r="DK353">
        <v>0</v>
      </c>
      <c r="DL353">
        <v>0</v>
      </c>
      <c r="DM353">
        <v>0</v>
      </c>
      <c r="DN353">
        <v>0</v>
      </c>
      <c r="DO353">
        <v>0</v>
      </c>
      <c r="DP353">
        <v>0</v>
      </c>
      <c r="DQ353">
        <v>0</v>
      </c>
      <c r="DR353">
        <v>0</v>
      </c>
      <c r="DS353">
        <v>0</v>
      </c>
      <c r="DT353">
        <v>0</v>
      </c>
      <c r="DU353">
        <v>0</v>
      </c>
      <c r="DV353">
        <v>0</v>
      </c>
      <c r="DW353">
        <v>0</v>
      </c>
      <c r="DX353">
        <v>0</v>
      </c>
      <c r="DY353">
        <v>0</v>
      </c>
      <c r="DZ353">
        <v>0</v>
      </c>
      <c r="EA353">
        <v>0</v>
      </c>
      <c r="EB353">
        <v>0</v>
      </c>
      <c r="EC353">
        <v>0</v>
      </c>
      <c r="ED353">
        <v>0</v>
      </c>
      <c r="EE353">
        <v>0</v>
      </c>
      <c r="EF353">
        <v>0</v>
      </c>
      <c r="EG353">
        <v>0</v>
      </c>
      <c r="EH353">
        <v>0</v>
      </c>
      <c r="EI353">
        <v>0</v>
      </c>
      <c r="EJ353">
        <v>0</v>
      </c>
      <c r="EK353">
        <v>0</v>
      </c>
      <c r="EL353">
        <v>0</v>
      </c>
      <c r="EM353">
        <v>0</v>
      </c>
      <c r="EN353">
        <v>0</v>
      </c>
      <c r="EO353">
        <v>0</v>
      </c>
      <c r="EP353">
        <v>0</v>
      </c>
      <c r="EQ353">
        <v>0</v>
      </c>
      <c r="ER353">
        <v>0</v>
      </c>
      <c r="ES353">
        <v>0</v>
      </c>
      <c r="ET353">
        <v>0</v>
      </c>
      <c r="EU353">
        <v>0</v>
      </c>
      <c r="EV353">
        <v>0</v>
      </c>
      <c r="EW353">
        <v>0</v>
      </c>
      <c r="EX353">
        <v>0</v>
      </c>
      <c r="EY353">
        <v>0</v>
      </c>
      <c r="EZ353">
        <v>0</v>
      </c>
      <c r="FA353">
        <v>0</v>
      </c>
      <c r="FB353">
        <v>0</v>
      </c>
      <c r="FC353">
        <v>0</v>
      </c>
      <c r="FD353">
        <v>0</v>
      </c>
      <c r="FE353">
        <v>0</v>
      </c>
      <c r="FF353">
        <v>0</v>
      </c>
      <c r="FG353">
        <v>0</v>
      </c>
      <c r="FH353">
        <v>0</v>
      </c>
      <c r="FI353">
        <v>0</v>
      </c>
      <c r="FJ353">
        <v>0</v>
      </c>
      <c r="FK353">
        <v>0</v>
      </c>
      <c r="FL353">
        <v>0</v>
      </c>
      <c r="FM353">
        <v>0</v>
      </c>
      <c r="FN353">
        <v>0</v>
      </c>
      <c r="FO353">
        <v>0</v>
      </c>
      <c r="FP353">
        <v>0</v>
      </c>
      <c r="FQ353">
        <v>0</v>
      </c>
      <c r="FR353">
        <v>0</v>
      </c>
      <c r="FT353" s="44"/>
    </row>
    <row r="354" spans="1:176" x14ac:dyDescent="0.2">
      <c r="A354" t="s">
        <v>196</v>
      </c>
      <c r="B354" t="s">
        <v>203</v>
      </c>
      <c r="C354" s="70">
        <v>41820</v>
      </c>
      <c r="D354">
        <v>0</v>
      </c>
      <c r="E354" s="70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0</v>
      </c>
      <c r="AG354">
        <v>0</v>
      </c>
      <c r="AH354">
        <v>0</v>
      </c>
      <c r="AI354">
        <v>0</v>
      </c>
      <c r="AJ354">
        <v>0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  <c r="AS354">
        <v>0</v>
      </c>
      <c r="AT354">
        <v>0</v>
      </c>
      <c r="AU354">
        <v>0</v>
      </c>
      <c r="AV354">
        <v>0</v>
      </c>
      <c r="AW354">
        <v>0</v>
      </c>
      <c r="AX354">
        <v>0</v>
      </c>
      <c r="AY354">
        <v>0</v>
      </c>
      <c r="AZ354">
        <v>0</v>
      </c>
      <c r="BA354">
        <v>0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BX354">
        <v>0</v>
      </c>
      <c r="BY354">
        <v>0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  <c r="CL354">
        <v>0</v>
      </c>
      <c r="CM354">
        <v>0</v>
      </c>
      <c r="CN354">
        <v>0</v>
      </c>
      <c r="CO354">
        <v>0</v>
      </c>
      <c r="CP354">
        <v>0</v>
      </c>
      <c r="CQ354">
        <v>0</v>
      </c>
      <c r="CR354">
        <v>0</v>
      </c>
      <c r="CS354">
        <v>0</v>
      </c>
      <c r="CT354">
        <v>0</v>
      </c>
      <c r="CU354">
        <v>0</v>
      </c>
      <c r="CV354">
        <v>0</v>
      </c>
      <c r="CW354">
        <v>0</v>
      </c>
      <c r="CX354">
        <v>0</v>
      </c>
      <c r="CY354">
        <v>0</v>
      </c>
      <c r="CZ354">
        <v>0</v>
      </c>
      <c r="DA354">
        <v>0</v>
      </c>
      <c r="DB354">
        <v>0</v>
      </c>
      <c r="DC354">
        <v>0</v>
      </c>
      <c r="DD354">
        <v>0</v>
      </c>
      <c r="DE354">
        <v>0</v>
      </c>
      <c r="DF354">
        <v>0</v>
      </c>
      <c r="DG354">
        <v>0</v>
      </c>
      <c r="DH354">
        <v>0</v>
      </c>
      <c r="DI354">
        <v>0</v>
      </c>
      <c r="DJ354">
        <v>0</v>
      </c>
      <c r="DK354">
        <v>0</v>
      </c>
      <c r="DL354">
        <v>0</v>
      </c>
      <c r="DM354">
        <v>0</v>
      </c>
      <c r="DN354">
        <v>0</v>
      </c>
      <c r="DO354">
        <v>0</v>
      </c>
      <c r="DP354">
        <v>0</v>
      </c>
      <c r="DQ354">
        <v>0</v>
      </c>
      <c r="DR354">
        <v>0</v>
      </c>
      <c r="DS354">
        <v>0</v>
      </c>
      <c r="DT354">
        <v>0</v>
      </c>
      <c r="DU354">
        <v>0</v>
      </c>
      <c r="DV354">
        <v>0</v>
      </c>
      <c r="DW354">
        <v>0</v>
      </c>
      <c r="DX354">
        <v>0</v>
      </c>
      <c r="DY354">
        <v>0</v>
      </c>
      <c r="DZ354">
        <v>0</v>
      </c>
      <c r="EA354">
        <v>0</v>
      </c>
      <c r="EB354">
        <v>0</v>
      </c>
      <c r="EC354">
        <v>0</v>
      </c>
      <c r="ED354">
        <v>0</v>
      </c>
      <c r="EE354">
        <v>0</v>
      </c>
      <c r="EF354">
        <v>0</v>
      </c>
      <c r="EG354">
        <v>0</v>
      </c>
      <c r="EH354">
        <v>0</v>
      </c>
      <c r="EI354">
        <v>0</v>
      </c>
      <c r="EJ354">
        <v>0</v>
      </c>
      <c r="EK354">
        <v>0</v>
      </c>
      <c r="EL354">
        <v>0</v>
      </c>
      <c r="EM354">
        <v>0</v>
      </c>
      <c r="EN354">
        <v>0</v>
      </c>
      <c r="EO354">
        <v>0</v>
      </c>
      <c r="EP354">
        <v>0</v>
      </c>
      <c r="EQ354">
        <v>0</v>
      </c>
      <c r="ER354">
        <v>0</v>
      </c>
      <c r="ES354">
        <v>0</v>
      </c>
      <c r="ET354">
        <v>0</v>
      </c>
      <c r="EU354">
        <v>0</v>
      </c>
      <c r="EV354">
        <v>0</v>
      </c>
      <c r="EW354">
        <v>0</v>
      </c>
      <c r="EX354">
        <v>0</v>
      </c>
      <c r="EY354">
        <v>0</v>
      </c>
      <c r="EZ354">
        <v>0</v>
      </c>
      <c r="FA354">
        <v>0</v>
      </c>
      <c r="FB354">
        <v>0</v>
      </c>
      <c r="FC354">
        <v>0</v>
      </c>
      <c r="FD354">
        <v>0</v>
      </c>
      <c r="FE354">
        <v>0</v>
      </c>
      <c r="FF354">
        <v>0</v>
      </c>
      <c r="FG354">
        <v>0</v>
      </c>
      <c r="FH354">
        <v>0</v>
      </c>
      <c r="FI354">
        <v>0</v>
      </c>
      <c r="FJ354">
        <v>0</v>
      </c>
      <c r="FK354">
        <v>0</v>
      </c>
      <c r="FL354">
        <v>0</v>
      </c>
      <c r="FM354">
        <v>0</v>
      </c>
      <c r="FN354">
        <v>0</v>
      </c>
      <c r="FO354">
        <v>0</v>
      </c>
      <c r="FP354">
        <v>0</v>
      </c>
      <c r="FQ354">
        <v>0</v>
      </c>
      <c r="FR354">
        <v>0</v>
      </c>
      <c r="FT354" s="44"/>
    </row>
    <row r="355" spans="1:176" x14ac:dyDescent="0.2">
      <c r="A355" t="s">
        <v>196</v>
      </c>
      <c r="B355" t="s">
        <v>203</v>
      </c>
      <c r="C355" s="70">
        <v>41827</v>
      </c>
      <c r="D355">
        <v>0</v>
      </c>
      <c r="E355" s="70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0</v>
      </c>
      <c r="AJ355">
        <v>0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0</v>
      </c>
      <c r="AW355">
        <v>0</v>
      </c>
      <c r="AX355">
        <v>0</v>
      </c>
      <c r="AY355">
        <v>0</v>
      </c>
      <c r="AZ355">
        <v>0</v>
      </c>
      <c r="BA355">
        <v>0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BX355">
        <v>0</v>
      </c>
      <c r="BY355">
        <v>0</v>
      </c>
      <c r="BZ355">
        <v>0</v>
      </c>
      <c r="CA355">
        <v>0</v>
      </c>
      <c r="CB355">
        <v>0</v>
      </c>
      <c r="CC355">
        <v>0</v>
      </c>
      <c r="CD355">
        <v>0</v>
      </c>
      <c r="CE355">
        <v>0</v>
      </c>
      <c r="CF355">
        <v>0</v>
      </c>
      <c r="CG355">
        <v>0</v>
      </c>
      <c r="CH355">
        <v>0</v>
      </c>
      <c r="CI355">
        <v>0</v>
      </c>
      <c r="CJ355">
        <v>0</v>
      </c>
      <c r="CK355">
        <v>0</v>
      </c>
      <c r="CL355">
        <v>0</v>
      </c>
      <c r="CM355">
        <v>0</v>
      </c>
      <c r="CN355">
        <v>0</v>
      </c>
      <c r="CO355">
        <v>0</v>
      </c>
      <c r="CP355">
        <v>0</v>
      </c>
      <c r="CQ355">
        <v>0</v>
      </c>
      <c r="CR355">
        <v>0</v>
      </c>
      <c r="CS355">
        <v>0</v>
      </c>
      <c r="CT355">
        <v>0</v>
      </c>
      <c r="CU355">
        <v>0</v>
      </c>
      <c r="CV355">
        <v>0</v>
      </c>
      <c r="CW355">
        <v>0</v>
      </c>
      <c r="CX355">
        <v>0</v>
      </c>
      <c r="CY355">
        <v>0</v>
      </c>
      <c r="CZ355">
        <v>0</v>
      </c>
      <c r="DA355">
        <v>0</v>
      </c>
      <c r="DB355">
        <v>0</v>
      </c>
      <c r="DC355">
        <v>0</v>
      </c>
      <c r="DD355">
        <v>0</v>
      </c>
      <c r="DE355">
        <v>0</v>
      </c>
      <c r="DF355">
        <v>0</v>
      </c>
      <c r="DG355">
        <v>0</v>
      </c>
      <c r="DH355">
        <v>0</v>
      </c>
      <c r="DI355">
        <v>0</v>
      </c>
      <c r="DJ355">
        <v>0</v>
      </c>
      <c r="DK355">
        <v>0</v>
      </c>
      <c r="DL355">
        <v>0</v>
      </c>
      <c r="DM355">
        <v>0</v>
      </c>
      <c r="DN355">
        <v>0</v>
      </c>
      <c r="DO355">
        <v>0</v>
      </c>
      <c r="DP355">
        <v>0</v>
      </c>
      <c r="DQ355">
        <v>0</v>
      </c>
      <c r="DR355">
        <v>0</v>
      </c>
      <c r="DS355">
        <v>0</v>
      </c>
      <c r="DT355">
        <v>0</v>
      </c>
      <c r="DU355">
        <v>0</v>
      </c>
      <c r="DV355">
        <v>0</v>
      </c>
      <c r="DW355">
        <v>0</v>
      </c>
      <c r="DX355">
        <v>0</v>
      </c>
      <c r="DY355">
        <v>0</v>
      </c>
      <c r="DZ355">
        <v>0</v>
      </c>
      <c r="EA355">
        <v>0</v>
      </c>
      <c r="EB355">
        <v>0</v>
      </c>
      <c r="EC355">
        <v>0</v>
      </c>
      <c r="ED355">
        <v>0</v>
      </c>
      <c r="EE355">
        <v>0</v>
      </c>
      <c r="EF355">
        <v>0</v>
      </c>
      <c r="EG355">
        <v>0</v>
      </c>
      <c r="EH355">
        <v>0</v>
      </c>
      <c r="EI355">
        <v>0</v>
      </c>
      <c r="EJ355">
        <v>0</v>
      </c>
      <c r="EK355">
        <v>0</v>
      </c>
      <c r="EL355">
        <v>0</v>
      </c>
      <c r="EM355">
        <v>0</v>
      </c>
      <c r="EN355">
        <v>0</v>
      </c>
      <c r="EO355">
        <v>0</v>
      </c>
      <c r="EP355">
        <v>0</v>
      </c>
      <c r="EQ355">
        <v>0</v>
      </c>
      <c r="ER355">
        <v>0</v>
      </c>
      <c r="ES355">
        <v>0</v>
      </c>
      <c r="ET355">
        <v>0</v>
      </c>
      <c r="EU355">
        <v>0</v>
      </c>
      <c r="EV355">
        <v>0</v>
      </c>
      <c r="EW355">
        <v>0</v>
      </c>
      <c r="EX355">
        <v>0</v>
      </c>
      <c r="EY355">
        <v>0</v>
      </c>
      <c r="EZ355">
        <v>0</v>
      </c>
      <c r="FA355">
        <v>0</v>
      </c>
      <c r="FB355">
        <v>0</v>
      </c>
      <c r="FC355">
        <v>0</v>
      </c>
      <c r="FD355">
        <v>0</v>
      </c>
      <c r="FE355">
        <v>0</v>
      </c>
      <c r="FF355">
        <v>0</v>
      </c>
      <c r="FG355">
        <v>0</v>
      </c>
      <c r="FH355">
        <v>0</v>
      </c>
      <c r="FI355">
        <v>0</v>
      </c>
      <c r="FJ355">
        <v>0</v>
      </c>
      <c r="FK355">
        <v>0</v>
      </c>
      <c r="FL355">
        <v>0</v>
      </c>
      <c r="FM355">
        <v>0</v>
      </c>
      <c r="FN355">
        <v>0</v>
      </c>
      <c r="FO355">
        <v>0</v>
      </c>
      <c r="FP355">
        <v>0</v>
      </c>
      <c r="FQ355">
        <v>0</v>
      </c>
      <c r="FR355">
        <v>0</v>
      </c>
      <c r="FT355" s="44"/>
    </row>
    <row r="356" spans="1:176" x14ac:dyDescent="0.2">
      <c r="A356" t="s">
        <v>196</v>
      </c>
      <c r="B356" t="s">
        <v>203</v>
      </c>
      <c r="C356" s="70">
        <v>41834</v>
      </c>
      <c r="D356">
        <v>0</v>
      </c>
      <c r="E356" s="70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0</v>
      </c>
      <c r="O356">
        <v>0</v>
      </c>
      <c r="P356">
        <v>0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0</v>
      </c>
      <c r="AJ356">
        <v>0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  <c r="AS356">
        <v>0</v>
      </c>
      <c r="AT356">
        <v>0</v>
      </c>
      <c r="AU356">
        <v>0</v>
      </c>
      <c r="AV356">
        <v>0</v>
      </c>
      <c r="AW356">
        <v>0</v>
      </c>
      <c r="AX356">
        <v>0</v>
      </c>
      <c r="AY356">
        <v>0</v>
      </c>
      <c r="AZ356">
        <v>0</v>
      </c>
      <c r="BA356">
        <v>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0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</v>
      </c>
      <c r="BW356">
        <v>0</v>
      </c>
      <c r="BX356">
        <v>0</v>
      </c>
      <c r="BY356">
        <v>0</v>
      </c>
      <c r="BZ356">
        <v>0</v>
      </c>
      <c r="CA356">
        <v>0</v>
      </c>
      <c r="CB356">
        <v>0</v>
      </c>
      <c r="CC356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0</v>
      </c>
      <c r="CJ356">
        <v>0</v>
      </c>
      <c r="CK356">
        <v>0</v>
      </c>
      <c r="CL356">
        <v>0</v>
      </c>
      <c r="CM356">
        <v>0</v>
      </c>
      <c r="CN356">
        <v>0</v>
      </c>
      <c r="CO356">
        <v>0</v>
      </c>
      <c r="CP356">
        <v>0</v>
      </c>
      <c r="CQ356">
        <v>0</v>
      </c>
      <c r="CR356">
        <v>0</v>
      </c>
      <c r="CS356">
        <v>0</v>
      </c>
      <c r="CT356">
        <v>0</v>
      </c>
      <c r="CU356">
        <v>0</v>
      </c>
      <c r="CV356">
        <v>0</v>
      </c>
      <c r="CW356">
        <v>0</v>
      </c>
      <c r="CX356">
        <v>0</v>
      </c>
      <c r="CY356">
        <v>0</v>
      </c>
      <c r="CZ356">
        <v>0</v>
      </c>
      <c r="DA356">
        <v>0</v>
      </c>
      <c r="DB356">
        <v>0</v>
      </c>
      <c r="DC356">
        <v>0</v>
      </c>
      <c r="DD356">
        <v>0</v>
      </c>
      <c r="DE356">
        <v>0</v>
      </c>
      <c r="DF356">
        <v>0</v>
      </c>
      <c r="DG356">
        <v>0</v>
      </c>
      <c r="DH356">
        <v>0</v>
      </c>
      <c r="DI356">
        <v>0</v>
      </c>
      <c r="DJ356">
        <v>0</v>
      </c>
      <c r="DK356">
        <v>0</v>
      </c>
      <c r="DL356">
        <v>0</v>
      </c>
      <c r="DM356">
        <v>0</v>
      </c>
      <c r="DN356">
        <v>0</v>
      </c>
      <c r="DO356">
        <v>0</v>
      </c>
      <c r="DP356">
        <v>0</v>
      </c>
      <c r="DQ356">
        <v>0</v>
      </c>
      <c r="DR356">
        <v>0</v>
      </c>
      <c r="DS356">
        <v>0</v>
      </c>
      <c r="DT356">
        <v>0</v>
      </c>
      <c r="DU356">
        <v>0</v>
      </c>
      <c r="DV356">
        <v>0</v>
      </c>
      <c r="DW356">
        <v>0</v>
      </c>
      <c r="DX356">
        <v>0</v>
      </c>
      <c r="DY356">
        <v>0</v>
      </c>
      <c r="DZ356">
        <v>0</v>
      </c>
      <c r="EA356">
        <v>0</v>
      </c>
      <c r="EB356">
        <v>0</v>
      </c>
      <c r="EC356">
        <v>0</v>
      </c>
      <c r="ED356">
        <v>0</v>
      </c>
      <c r="EE356">
        <v>0</v>
      </c>
      <c r="EF356">
        <v>0</v>
      </c>
      <c r="EG356">
        <v>0</v>
      </c>
      <c r="EH356">
        <v>0</v>
      </c>
      <c r="EI356">
        <v>0</v>
      </c>
      <c r="EJ356">
        <v>0</v>
      </c>
      <c r="EK356">
        <v>0</v>
      </c>
      <c r="EL356">
        <v>0</v>
      </c>
      <c r="EM356">
        <v>0</v>
      </c>
      <c r="EN356">
        <v>0</v>
      </c>
      <c r="EO356">
        <v>0</v>
      </c>
      <c r="EP356">
        <v>0</v>
      </c>
      <c r="EQ356">
        <v>0</v>
      </c>
      <c r="ER356">
        <v>0</v>
      </c>
      <c r="ES356">
        <v>0</v>
      </c>
      <c r="ET356">
        <v>0</v>
      </c>
      <c r="EU356">
        <v>0</v>
      </c>
      <c r="EV356">
        <v>0</v>
      </c>
      <c r="EW356">
        <v>0</v>
      </c>
      <c r="EX356">
        <v>0</v>
      </c>
      <c r="EY356">
        <v>0</v>
      </c>
      <c r="EZ356">
        <v>0</v>
      </c>
      <c r="FA356">
        <v>0</v>
      </c>
      <c r="FB356">
        <v>0</v>
      </c>
      <c r="FC356">
        <v>0</v>
      </c>
      <c r="FD356">
        <v>0</v>
      </c>
      <c r="FE356">
        <v>0</v>
      </c>
      <c r="FF356">
        <v>0</v>
      </c>
      <c r="FG356">
        <v>0</v>
      </c>
      <c r="FH356">
        <v>0</v>
      </c>
      <c r="FI356">
        <v>0</v>
      </c>
      <c r="FJ356">
        <v>0</v>
      </c>
      <c r="FK356">
        <v>0</v>
      </c>
      <c r="FL356">
        <v>0</v>
      </c>
      <c r="FM356">
        <v>0</v>
      </c>
      <c r="FN356">
        <v>0</v>
      </c>
      <c r="FO356">
        <v>0</v>
      </c>
      <c r="FP356">
        <v>0</v>
      </c>
      <c r="FQ356">
        <v>0</v>
      </c>
      <c r="FR356">
        <v>0</v>
      </c>
      <c r="FT356" s="44"/>
    </row>
    <row r="357" spans="1:176" x14ac:dyDescent="0.2">
      <c r="A357" t="s">
        <v>196</v>
      </c>
      <c r="B357" t="s">
        <v>203</v>
      </c>
      <c r="C357" s="70">
        <v>41848</v>
      </c>
      <c r="D357">
        <v>0</v>
      </c>
      <c r="E357" s="70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  <c r="P357">
        <v>0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0</v>
      </c>
      <c r="AJ357">
        <v>0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0</v>
      </c>
      <c r="AW357">
        <v>0</v>
      </c>
      <c r="AX357">
        <v>0</v>
      </c>
      <c r="AY357">
        <v>0</v>
      </c>
      <c r="AZ357">
        <v>0</v>
      </c>
      <c r="BA357">
        <v>0</v>
      </c>
      <c r="BB357">
        <v>0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0</v>
      </c>
      <c r="BL357">
        <v>0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BX357">
        <v>0</v>
      </c>
      <c r="BY357">
        <v>0</v>
      </c>
      <c r="BZ357">
        <v>0</v>
      </c>
      <c r="CA357">
        <v>0</v>
      </c>
      <c r="CB357">
        <v>0</v>
      </c>
      <c r="CC357">
        <v>0</v>
      </c>
      <c r="CD357">
        <v>0</v>
      </c>
      <c r="CE357">
        <v>0</v>
      </c>
      <c r="CF357">
        <v>0</v>
      </c>
      <c r="CG357">
        <v>0</v>
      </c>
      <c r="CH357">
        <v>0</v>
      </c>
      <c r="CI357">
        <v>0</v>
      </c>
      <c r="CJ357">
        <v>0</v>
      </c>
      <c r="CK357">
        <v>0</v>
      </c>
      <c r="CL357">
        <v>0</v>
      </c>
      <c r="CM357">
        <v>0</v>
      </c>
      <c r="CN357">
        <v>0</v>
      </c>
      <c r="CO357">
        <v>0</v>
      </c>
      <c r="CP357">
        <v>0</v>
      </c>
      <c r="CQ357">
        <v>0</v>
      </c>
      <c r="CR357">
        <v>0</v>
      </c>
      <c r="CS357">
        <v>0</v>
      </c>
      <c r="CT357">
        <v>0</v>
      </c>
      <c r="CU357">
        <v>0</v>
      </c>
      <c r="CV357">
        <v>0</v>
      </c>
      <c r="CW357">
        <v>0</v>
      </c>
      <c r="CX357">
        <v>0</v>
      </c>
      <c r="CY357">
        <v>0</v>
      </c>
      <c r="CZ357">
        <v>0</v>
      </c>
      <c r="DA357">
        <v>0</v>
      </c>
      <c r="DB357">
        <v>0</v>
      </c>
      <c r="DC357">
        <v>0</v>
      </c>
      <c r="DD357">
        <v>0</v>
      </c>
      <c r="DE357">
        <v>0</v>
      </c>
      <c r="DF357">
        <v>0</v>
      </c>
      <c r="DG357">
        <v>0</v>
      </c>
      <c r="DH357">
        <v>0</v>
      </c>
      <c r="DI357">
        <v>0</v>
      </c>
      <c r="DJ357">
        <v>0</v>
      </c>
      <c r="DK357">
        <v>0</v>
      </c>
      <c r="DL357">
        <v>0</v>
      </c>
      <c r="DM357">
        <v>0</v>
      </c>
      <c r="DN357">
        <v>0</v>
      </c>
      <c r="DO357">
        <v>0</v>
      </c>
      <c r="DP357">
        <v>0</v>
      </c>
      <c r="DQ357">
        <v>0</v>
      </c>
      <c r="DR357">
        <v>0</v>
      </c>
      <c r="DS357">
        <v>0</v>
      </c>
      <c r="DT357">
        <v>0</v>
      </c>
      <c r="DU357">
        <v>0</v>
      </c>
      <c r="DV357">
        <v>0</v>
      </c>
      <c r="DW357">
        <v>0</v>
      </c>
      <c r="DX357">
        <v>0</v>
      </c>
      <c r="DY357">
        <v>0</v>
      </c>
      <c r="DZ357">
        <v>0</v>
      </c>
      <c r="EA357">
        <v>0</v>
      </c>
      <c r="EB357">
        <v>0</v>
      </c>
      <c r="EC357">
        <v>0</v>
      </c>
      <c r="ED357">
        <v>0</v>
      </c>
      <c r="EE357">
        <v>0</v>
      </c>
      <c r="EF357">
        <v>0</v>
      </c>
      <c r="EG357">
        <v>0</v>
      </c>
      <c r="EH357">
        <v>0</v>
      </c>
      <c r="EI357">
        <v>0</v>
      </c>
      <c r="EJ357">
        <v>0</v>
      </c>
      <c r="EK357">
        <v>0</v>
      </c>
      <c r="EL357">
        <v>0</v>
      </c>
      <c r="EM357">
        <v>0</v>
      </c>
      <c r="EN357">
        <v>0</v>
      </c>
      <c r="EO357">
        <v>0</v>
      </c>
      <c r="EP357">
        <v>0</v>
      </c>
      <c r="EQ357">
        <v>0</v>
      </c>
      <c r="ER357">
        <v>0</v>
      </c>
      <c r="ES357">
        <v>0</v>
      </c>
      <c r="ET357">
        <v>0</v>
      </c>
      <c r="EU357">
        <v>0</v>
      </c>
      <c r="EV357">
        <v>0</v>
      </c>
      <c r="EW357">
        <v>0</v>
      </c>
      <c r="EX357">
        <v>0</v>
      </c>
      <c r="EY357">
        <v>0</v>
      </c>
      <c r="EZ357">
        <v>0</v>
      </c>
      <c r="FA357">
        <v>0</v>
      </c>
      <c r="FB357">
        <v>0</v>
      </c>
      <c r="FC357">
        <v>0</v>
      </c>
      <c r="FD357">
        <v>0</v>
      </c>
      <c r="FE357">
        <v>0</v>
      </c>
      <c r="FF357">
        <v>0</v>
      </c>
      <c r="FG357">
        <v>0</v>
      </c>
      <c r="FH357">
        <v>0</v>
      </c>
      <c r="FI357">
        <v>0</v>
      </c>
      <c r="FJ357">
        <v>0</v>
      </c>
      <c r="FK357">
        <v>0</v>
      </c>
      <c r="FL357">
        <v>0</v>
      </c>
      <c r="FM357">
        <v>0</v>
      </c>
      <c r="FN357">
        <v>0</v>
      </c>
      <c r="FO357">
        <v>0</v>
      </c>
      <c r="FP357">
        <v>0</v>
      </c>
      <c r="FQ357">
        <v>0</v>
      </c>
      <c r="FR357">
        <v>0</v>
      </c>
      <c r="FT357" s="44"/>
    </row>
    <row r="358" spans="1:176" x14ac:dyDescent="0.2">
      <c r="A358" t="s">
        <v>196</v>
      </c>
      <c r="B358" t="s">
        <v>203</v>
      </c>
      <c r="C358" s="70">
        <v>41849</v>
      </c>
      <c r="D358">
        <v>0</v>
      </c>
      <c r="E358" s="70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G358">
        <v>0</v>
      </c>
      <c r="AH358">
        <v>0</v>
      </c>
      <c r="AI358">
        <v>0</v>
      </c>
      <c r="AJ358">
        <v>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  <c r="AS358">
        <v>0</v>
      </c>
      <c r="AT358">
        <v>0</v>
      </c>
      <c r="AU358">
        <v>0</v>
      </c>
      <c r="AV358">
        <v>0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BX358">
        <v>0</v>
      </c>
      <c r="BY358">
        <v>0</v>
      </c>
      <c r="BZ358">
        <v>0</v>
      </c>
      <c r="CA358">
        <v>0</v>
      </c>
      <c r="CB358">
        <v>0</v>
      </c>
      <c r="CC358">
        <v>0</v>
      </c>
      <c r="CD358">
        <v>0</v>
      </c>
      <c r="CE358">
        <v>0</v>
      </c>
      <c r="CF358">
        <v>0</v>
      </c>
      <c r="CG358">
        <v>0</v>
      </c>
      <c r="CH358">
        <v>0</v>
      </c>
      <c r="CI358">
        <v>0</v>
      </c>
      <c r="CJ358">
        <v>0</v>
      </c>
      <c r="CK358">
        <v>0</v>
      </c>
      <c r="CL358">
        <v>0</v>
      </c>
      <c r="CM358">
        <v>0</v>
      </c>
      <c r="CN358">
        <v>0</v>
      </c>
      <c r="CO358">
        <v>0</v>
      </c>
      <c r="CP358">
        <v>0</v>
      </c>
      <c r="CQ358">
        <v>0</v>
      </c>
      <c r="CR358">
        <v>0</v>
      </c>
      <c r="CS358">
        <v>0</v>
      </c>
      <c r="CT358">
        <v>0</v>
      </c>
      <c r="CU358">
        <v>0</v>
      </c>
      <c r="CV358">
        <v>0</v>
      </c>
      <c r="CW358">
        <v>0</v>
      </c>
      <c r="CX358">
        <v>0</v>
      </c>
      <c r="CY358">
        <v>0</v>
      </c>
      <c r="CZ358">
        <v>0</v>
      </c>
      <c r="DA358">
        <v>0</v>
      </c>
      <c r="DB358">
        <v>0</v>
      </c>
      <c r="DC358">
        <v>0</v>
      </c>
      <c r="DD358">
        <v>0</v>
      </c>
      <c r="DE358">
        <v>0</v>
      </c>
      <c r="DF358">
        <v>0</v>
      </c>
      <c r="DG358">
        <v>0</v>
      </c>
      <c r="DH358">
        <v>0</v>
      </c>
      <c r="DI358">
        <v>0</v>
      </c>
      <c r="DJ358">
        <v>0</v>
      </c>
      <c r="DK358">
        <v>0</v>
      </c>
      <c r="DL358">
        <v>0</v>
      </c>
      <c r="DM358">
        <v>0</v>
      </c>
      <c r="DN358">
        <v>0</v>
      </c>
      <c r="DO358">
        <v>0</v>
      </c>
      <c r="DP358">
        <v>0</v>
      </c>
      <c r="DQ358">
        <v>0</v>
      </c>
      <c r="DR358">
        <v>0</v>
      </c>
      <c r="DS358">
        <v>0</v>
      </c>
      <c r="DT358">
        <v>0</v>
      </c>
      <c r="DU358">
        <v>0</v>
      </c>
      <c r="DV358">
        <v>0</v>
      </c>
      <c r="DW358">
        <v>0</v>
      </c>
      <c r="DX358">
        <v>0</v>
      </c>
      <c r="DY358">
        <v>0</v>
      </c>
      <c r="DZ358">
        <v>0</v>
      </c>
      <c r="EA358">
        <v>0</v>
      </c>
      <c r="EB358">
        <v>0</v>
      </c>
      <c r="EC358">
        <v>0</v>
      </c>
      <c r="ED358">
        <v>0</v>
      </c>
      <c r="EE358">
        <v>0</v>
      </c>
      <c r="EF358">
        <v>0</v>
      </c>
      <c r="EG358">
        <v>0</v>
      </c>
      <c r="EH358">
        <v>0</v>
      </c>
      <c r="EI358">
        <v>0</v>
      </c>
      <c r="EJ358">
        <v>0</v>
      </c>
      <c r="EK358">
        <v>0</v>
      </c>
      <c r="EL358">
        <v>0</v>
      </c>
      <c r="EM358">
        <v>0</v>
      </c>
      <c r="EN358">
        <v>0</v>
      </c>
      <c r="EO358">
        <v>0</v>
      </c>
      <c r="EP358">
        <v>0</v>
      </c>
      <c r="EQ358">
        <v>0</v>
      </c>
      <c r="ER358">
        <v>0</v>
      </c>
      <c r="ES358">
        <v>0</v>
      </c>
      <c r="ET358">
        <v>0</v>
      </c>
      <c r="EU358">
        <v>0</v>
      </c>
      <c r="EV358">
        <v>0</v>
      </c>
      <c r="EW358">
        <v>0</v>
      </c>
      <c r="EX358">
        <v>0</v>
      </c>
      <c r="EY358">
        <v>0</v>
      </c>
      <c r="EZ358">
        <v>0</v>
      </c>
      <c r="FA358">
        <v>0</v>
      </c>
      <c r="FB358">
        <v>0</v>
      </c>
      <c r="FC358">
        <v>0</v>
      </c>
      <c r="FD358">
        <v>0</v>
      </c>
      <c r="FE358">
        <v>0</v>
      </c>
      <c r="FF358">
        <v>0</v>
      </c>
      <c r="FG358">
        <v>0</v>
      </c>
      <c r="FH358">
        <v>0</v>
      </c>
      <c r="FI358">
        <v>0</v>
      </c>
      <c r="FJ358">
        <v>0</v>
      </c>
      <c r="FK358">
        <v>0</v>
      </c>
      <c r="FL358">
        <v>0</v>
      </c>
      <c r="FM358">
        <v>0</v>
      </c>
      <c r="FN358">
        <v>0</v>
      </c>
      <c r="FO358">
        <v>0</v>
      </c>
      <c r="FP358">
        <v>0</v>
      </c>
      <c r="FQ358">
        <v>0</v>
      </c>
      <c r="FR358">
        <v>0</v>
      </c>
      <c r="FT358" s="44"/>
    </row>
    <row r="359" spans="1:176" x14ac:dyDescent="0.2">
      <c r="A359" t="s">
        <v>196</v>
      </c>
      <c r="B359" t="s">
        <v>203</v>
      </c>
      <c r="C359" s="70">
        <v>41850</v>
      </c>
      <c r="D359">
        <v>0</v>
      </c>
      <c r="E359" s="70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>
        <v>0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0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0</v>
      </c>
      <c r="AW359">
        <v>0</v>
      </c>
      <c r="AX359">
        <v>0</v>
      </c>
      <c r="AY359">
        <v>0</v>
      </c>
      <c r="AZ359">
        <v>0</v>
      </c>
      <c r="BA359">
        <v>0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0</v>
      </c>
      <c r="CJ359">
        <v>0</v>
      </c>
      <c r="CK359">
        <v>0</v>
      </c>
      <c r="CL359">
        <v>0</v>
      </c>
      <c r="CM359">
        <v>0</v>
      </c>
      <c r="CN359">
        <v>0</v>
      </c>
      <c r="CO359">
        <v>0</v>
      </c>
      <c r="CP359">
        <v>0</v>
      </c>
      <c r="CQ359">
        <v>0</v>
      </c>
      <c r="CR359">
        <v>0</v>
      </c>
      <c r="CS359">
        <v>0</v>
      </c>
      <c r="CT359">
        <v>0</v>
      </c>
      <c r="CU359">
        <v>0</v>
      </c>
      <c r="CV359">
        <v>0</v>
      </c>
      <c r="CW359">
        <v>0</v>
      </c>
      <c r="CX359">
        <v>0</v>
      </c>
      <c r="CY359">
        <v>0</v>
      </c>
      <c r="CZ359">
        <v>0</v>
      </c>
      <c r="DA359">
        <v>0</v>
      </c>
      <c r="DB359">
        <v>0</v>
      </c>
      <c r="DC359">
        <v>0</v>
      </c>
      <c r="DD359">
        <v>0</v>
      </c>
      <c r="DE359">
        <v>0</v>
      </c>
      <c r="DF359">
        <v>0</v>
      </c>
      <c r="DG359">
        <v>0</v>
      </c>
      <c r="DH359">
        <v>0</v>
      </c>
      <c r="DI359">
        <v>0</v>
      </c>
      <c r="DJ359">
        <v>0</v>
      </c>
      <c r="DK359">
        <v>0</v>
      </c>
      <c r="DL359">
        <v>0</v>
      </c>
      <c r="DM359">
        <v>0</v>
      </c>
      <c r="DN359">
        <v>0</v>
      </c>
      <c r="DO359">
        <v>0</v>
      </c>
      <c r="DP359">
        <v>0</v>
      </c>
      <c r="DQ359">
        <v>0</v>
      </c>
      <c r="DR359">
        <v>0</v>
      </c>
      <c r="DS359">
        <v>0</v>
      </c>
      <c r="DT359">
        <v>0</v>
      </c>
      <c r="DU359">
        <v>0</v>
      </c>
      <c r="DV359">
        <v>0</v>
      </c>
      <c r="DW359">
        <v>0</v>
      </c>
      <c r="DX359">
        <v>0</v>
      </c>
      <c r="DY359">
        <v>0</v>
      </c>
      <c r="DZ359">
        <v>0</v>
      </c>
      <c r="EA359">
        <v>0</v>
      </c>
      <c r="EB359">
        <v>0</v>
      </c>
      <c r="EC359">
        <v>0</v>
      </c>
      <c r="ED359">
        <v>0</v>
      </c>
      <c r="EE359">
        <v>0</v>
      </c>
      <c r="EF359">
        <v>0</v>
      </c>
      <c r="EG359">
        <v>0</v>
      </c>
      <c r="EH359">
        <v>0</v>
      </c>
      <c r="EI359">
        <v>0</v>
      </c>
      <c r="EJ359">
        <v>0</v>
      </c>
      <c r="EK359">
        <v>0</v>
      </c>
      <c r="EL359">
        <v>0</v>
      </c>
      <c r="EM359">
        <v>0</v>
      </c>
      <c r="EN359">
        <v>0</v>
      </c>
      <c r="EO359">
        <v>0</v>
      </c>
      <c r="EP359">
        <v>0</v>
      </c>
      <c r="EQ359">
        <v>0</v>
      </c>
      <c r="ER359">
        <v>0</v>
      </c>
      <c r="ES359">
        <v>0</v>
      </c>
      <c r="ET359">
        <v>0</v>
      </c>
      <c r="EU359">
        <v>0</v>
      </c>
      <c r="EV359">
        <v>0</v>
      </c>
      <c r="EW359">
        <v>0</v>
      </c>
      <c r="EX359">
        <v>0</v>
      </c>
      <c r="EY359">
        <v>0</v>
      </c>
      <c r="EZ359">
        <v>0</v>
      </c>
      <c r="FA359">
        <v>0</v>
      </c>
      <c r="FB359">
        <v>0</v>
      </c>
      <c r="FC359">
        <v>0</v>
      </c>
      <c r="FD359">
        <v>0</v>
      </c>
      <c r="FE359">
        <v>0</v>
      </c>
      <c r="FF359">
        <v>0</v>
      </c>
      <c r="FG359">
        <v>0</v>
      </c>
      <c r="FH359">
        <v>0</v>
      </c>
      <c r="FI359">
        <v>0</v>
      </c>
      <c r="FJ359">
        <v>0</v>
      </c>
      <c r="FK359">
        <v>0</v>
      </c>
      <c r="FL359">
        <v>0</v>
      </c>
      <c r="FM359">
        <v>0</v>
      </c>
      <c r="FN359">
        <v>0</v>
      </c>
      <c r="FO359">
        <v>0</v>
      </c>
      <c r="FP359">
        <v>0</v>
      </c>
      <c r="FQ359">
        <v>0</v>
      </c>
      <c r="FR359">
        <v>0</v>
      </c>
      <c r="FT359" s="44"/>
    </row>
    <row r="360" spans="1:176" x14ac:dyDescent="0.2">
      <c r="A360" t="s">
        <v>196</v>
      </c>
      <c r="B360" t="s">
        <v>203</v>
      </c>
      <c r="C360" s="70">
        <v>41851</v>
      </c>
      <c r="D360">
        <v>0</v>
      </c>
      <c r="E360" s="7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0</v>
      </c>
      <c r="AJ360">
        <v>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  <c r="AV360">
        <v>0</v>
      </c>
      <c r="AW360">
        <v>0</v>
      </c>
      <c r="AX360">
        <v>0</v>
      </c>
      <c r="AY360">
        <v>0</v>
      </c>
      <c r="AZ360">
        <v>0</v>
      </c>
      <c r="BA360">
        <v>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0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0</v>
      </c>
      <c r="BS360">
        <v>0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0</v>
      </c>
      <c r="CA360">
        <v>0</v>
      </c>
      <c r="CB360">
        <v>0</v>
      </c>
      <c r="CC360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0</v>
      </c>
      <c r="CJ360">
        <v>0</v>
      </c>
      <c r="CK360">
        <v>0</v>
      </c>
      <c r="CL360">
        <v>0</v>
      </c>
      <c r="CM360">
        <v>0</v>
      </c>
      <c r="CN360">
        <v>0</v>
      </c>
      <c r="CO360">
        <v>0</v>
      </c>
      <c r="CP360">
        <v>0</v>
      </c>
      <c r="CQ360">
        <v>0</v>
      </c>
      <c r="CR360">
        <v>0</v>
      </c>
      <c r="CS360">
        <v>0</v>
      </c>
      <c r="CT360">
        <v>0</v>
      </c>
      <c r="CU360">
        <v>0</v>
      </c>
      <c r="CV360">
        <v>0</v>
      </c>
      <c r="CW360">
        <v>0</v>
      </c>
      <c r="CX360">
        <v>0</v>
      </c>
      <c r="CY360">
        <v>0</v>
      </c>
      <c r="CZ360">
        <v>0</v>
      </c>
      <c r="DA360">
        <v>0</v>
      </c>
      <c r="DB360">
        <v>0</v>
      </c>
      <c r="DC360">
        <v>0</v>
      </c>
      <c r="DD360">
        <v>0</v>
      </c>
      <c r="DE360">
        <v>0</v>
      </c>
      <c r="DF360">
        <v>0</v>
      </c>
      <c r="DG360">
        <v>0</v>
      </c>
      <c r="DH360">
        <v>0</v>
      </c>
      <c r="DI360">
        <v>0</v>
      </c>
      <c r="DJ360">
        <v>0</v>
      </c>
      <c r="DK360">
        <v>0</v>
      </c>
      <c r="DL360">
        <v>0</v>
      </c>
      <c r="DM360">
        <v>0</v>
      </c>
      <c r="DN360">
        <v>0</v>
      </c>
      <c r="DO360">
        <v>0</v>
      </c>
      <c r="DP360">
        <v>0</v>
      </c>
      <c r="DQ360">
        <v>0</v>
      </c>
      <c r="DR360">
        <v>0</v>
      </c>
      <c r="DS360">
        <v>0</v>
      </c>
      <c r="DT360">
        <v>0</v>
      </c>
      <c r="DU360">
        <v>0</v>
      </c>
      <c r="DV360">
        <v>0</v>
      </c>
      <c r="DW360">
        <v>0</v>
      </c>
      <c r="DX360">
        <v>0</v>
      </c>
      <c r="DY360">
        <v>0</v>
      </c>
      <c r="DZ360">
        <v>0</v>
      </c>
      <c r="EA360">
        <v>0</v>
      </c>
      <c r="EB360">
        <v>0</v>
      </c>
      <c r="EC360">
        <v>0</v>
      </c>
      <c r="ED360">
        <v>0</v>
      </c>
      <c r="EE360">
        <v>0</v>
      </c>
      <c r="EF360">
        <v>0</v>
      </c>
      <c r="EG360">
        <v>0</v>
      </c>
      <c r="EH360">
        <v>0</v>
      </c>
      <c r="EI360">
        <v>0</v>
      </c>
      <c r="EJ360">
        <v>0</v>
      </c>
      <c r="EK360">
        <v>0</v>
      </c>
      <c r="EL360">
        <v>0</v>
      </c>
      <c r="EM360">
        <v>0</v>
      </c>
      <c r="EN360">
        <v>0</v>
      </c>
      <c r="EO360">
        <v>0</v>
      </c>
      <c r="EP360">
        <v>0</v>
      </c>
      <c r="EQ360">
        <v>0</v>
      </c>
      <c r="ER360">
        <v>0</v>
      </c>
      <c r="ES360">
        <v>0</v>
      </c>
      <c r="ET360">
        <v>0</v>
      </c>
      <c r="EU360">
        <v>0</v>
      </c>
      <c r="EV360">
        <v>0</v>
      </c>
      <c r="EW360">
        <v>0</v>
      </c>
      <c r="EX360">
        <v>0</v>
      </c>
      <c r="EY360">
        <v>0</v>
      </c>
      <c r="EZ360">
        <v>0</v>
      </c>
      <c r="FA360">
        <v>0</v>
      </c>
      <c r="FB360">
        <v>0</v>
      </c>
      <c r="FC360">
        <v>0</v>
      </c>
      <c r="FD360">
        <v>0</v>
      </c>
      <c r="FE360">
        <v>0</v>
      </c>
      <c r="FF360">
        <v>0</v>
      </c>
      <c r="FG360">
        <v>0</v>
      </c>
      <c r="FH360">
        <v>0</v>
      </c>
      <c r="FI360">
        <v>0</v>
      </c>
      <c r="FJ360">
        <v>0</v>
      </c>
      <c r="FK360">
        <v>0</v>
      </c>
      <c r="FL360">
        <v>0</v>
      </c>
      <c r="FM360">
        <v>0</v>
      </c>
      <c r="FN360">
        <v>0</v>
      </c>
      <c r="FO360">
        <v>0</v>
      </c>
      <c r="FP360">
        <v>0</v>
      </c>
      <c r="FQ360">
        <v>0</v>
      </c>
      <c r="FR360">
        <v>0</v>
      </c>
      <c r="FT360" s="44"/>
    </row>
    <row r="361" spans="1:176" x14ac:dyDescent="0.2">
      <c r="A361" t="s">
        <v>196</v>
      </c>
      <c r="B361" t="s">
        <v>203</v>
      </c>
      <c r="C361" s="70">
        <v>41852</v>
      </c>
      <c r="D361">
        <v>0</v>
      </c>
      <c r="E361" s="70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0</v>
      </c>
      <c r="AH361">
        <v>0</v>
      </c>
      <c r="AI361">
        <v>0</v>
      </c>
      <c r="AJ361">
        <v>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0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0</v>
      </c>
      <c r="BS361">
        <v>0</v>
      </c>
      <c r="BT361">
        <v>0</v>
      </c>
      <c r="BU361">
        <v>0</v>
      </c>
      <c r="BV361">
        <v>0</v>
      </c>
      <c r="BW361">
        <v>0</v>
      </c>
      <c r="BX361">
        <v>0</v>
      </c>
      <c r="BY361">
        <v>0</v>
      </c>
      <c r="BZ361">
        <v>0</v>
      </c>
      <c r="CA361">
        <v>0</v>
      </c>
      <c r="CB361">
        <v>0</v>
      </c>
      <c r="CC361">
        <v>0</v>
      </c>
      <c r="CD361">
        <v>0</v>
      </c>
      <c r="CE361">
        <v>0</v>
      </c>
      <c r="CF361">
        <v>0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0</v>
      </c>
      <c r="CM361">
        <v>0</v>
      </c>
      <c r="CN361">
        <v>0</v>
      </c>
      <c r="CO361">
        <v>0</v>
      </c>
      <c r="CP361">
        <v>0</v>
      </c>
      <c r="CQ361">
        <v>0</v>
      </c>
      <c r="CR361">
        <v>0</v>
      </c>
      <c r="CS361">
        <v>0</v>
      </c>
      <c r="CT361">
        <v>0</v>
      </c>
      <c r="CU361">
        <v>0</v>
      </c>
      <c r="CV361">
        <v>0</v>
      </c>
      <c r="CW361">
        <v>0</v>
      </c>
      <c r="CX361">
        <v>0</v>
      </c>
      <c r="CY361">
        <v>0</v>
      </c>
      <c r="CZ361">
        <v>0</v>
      </c>
      <c r="DA361">
        <v>0</v>
      </c>
      <c r="DB361">
        <v>0</v>
      </c>
      <c r="DC361">
        <v>0</v>
      </c>
      <c r="DD361">
        <v>0</v>
      </c>
      <c r="DE361">
        <v>0</v>
      </c>
      <c r="DF361">
        <v>0</v>
      </c>
      <c r="DG361">
        <v>0</v>
      </c>
      <c r="DH361">
        <v>0</v>
      </c>
      <c r="DI361">
        <v>0</v>
      </c>
      <c r="DJ361">
        <v>0</v>
      </c>
      <c r="DK361">
        <v>0</v>
      </c>
      <c r="DL361">
        <v>0</v>
      </c>
      <c r="DM361">
        <v>0</v>
      </c>
      <c r="DN361">
        <v>0</v>
      </c>
      <c r="DO361">
        <v>0</v>
      </c>
      <c r="DP361">
        <v>0</v>
      </c>
      <c r="DQ361">
        <v>0</v>
      </c>
      <c r="DR361">
        <v>0</v>
      </c>
      <c r="DS361">
        <v>0</v>
      </c>
      <c r="DT361">
        <v>0</v>
      </c>
      <c r="DU361">
        <v>0</v>
      </c>
      <c r="DV361">
        <v>0</v>
      </c>
      <c r="DW361">
        <v>0</v>
      </c>
      <c r="DX361">
        <v>0</v>
      </c>
      <c r="DY361">
        <v>0</v>
      </c>
      <c r="DZ361">
        <v>0</v>
      </c>
      <c r="EA361">
        <v>0</v>
      </c>
      <c r="EB361">
        <v>0</v>
      </c>
      <c r="EC361">
        <v>0</v>
      </c>
      <c r="ED361">
        <v>0</v>
      </c>
      <c r="EE361">
        <v>0</v>
      </c>
      <c r="EF361">
        <v>0</v>
      </c>
      <c r="EG361">
        <v>0</v>
      </c>
      <c r="EH361">
        <v>0</v>
      </c>
      <c r="EI361">
        <v>0</v>
      </c>
      <c r="EJ361">
        <v>0</v>
      </c>
      <c r="EK361">
        <v>0</v>
      </c>
      <c r="EL361">
        <v>0</v>
      </c>
      <c r="EM361">
        <v>0</v>
      </c>
      <c r="EN361">
        <v>0</v>
      </c>
      <c r="EO361">
        <v>0</v>
      </c>
      <c r="EP361">
        <v>0</v>
      </c>
      <c r="EQ361">
        <v>0</v>
      </c>
      <c r="ER361">
        <v>0</v>
      </c>
      <c r="ES361">
        <v>0</v>
      </c>
      <c r="ET361">
        <v>0</v>
      </c>
      <c r="EU361">
        <v>0</v>
      </c>
      <c r="EV361">
        <v>0</v>
      </c>
      <c r="EW361">
        <v>0</v>
      </c>
      <c r="EX361">
        <v>0</v>
      </c>
      <c r="EY361">
        <v>0</v>
      </c>
      <c r="EZ361">
        <v>0</v>
      </c>
      <c r="FA361">
        <v>0</v>
      </c>
      <c r="FB361">
        <v>0</v>
      </c>
      <c r="FC361">
        <v>0</v>
      </c>
      <c r="FD361">
        <v>0</v>
      </c>
      <c r="FE361">
        <v>0</v>
      </c>
      <c r="FF361">
        <v>0</v>
      </c>
      <c r="FG361">
        <v>0</v>
      </c>
      <c r="FH361">
        <v>0</v>
      </c>
      <c r="FI361">
        <v>0</v>
      </c>
      <c r="FJ361">
        <v>0</v>
      </c>
      <c r="FK361">
        <v>0</v>
      </c>
      <c r="FL361">
        <v>0</v>
      </c>
      <c r="FM361">
        <v>0</v>
      </c>
      <c r="FN361">
        <v>0</v>
      </c>
      <c r="FO361">
        <v>0</v>
      </c>
      <c r="FP361">
        <v>0</v>
      </c>
      <c r="FQ361">
        <v>0</v>
      </c>
      <c r="FR361">
        <v>0</v>
      </c>
      <c r="FT361" s="44"/>
    </row>
    <row r="362" spans="1:176" x14ac:dyDescent="0.2">
      <c r="A362" t="s">
        <v>196</v>
      </c>
      <c r="B362" t="s">
        <v>203</v>
      </c>
      <c r="C362" s="70">
        <v>41894</v>
      </c>
      <c r="D362">
        <v>0</v>
      </c>
      <c r="E362" s="70">
        <v>0</v>
      </c>
      <c r="F362">
        <v>0</v>
      </c>
      <c r="G362">
        <v>0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0</v>
      </c>
      <c r="AI362">
        <v>0</v>
      </c>
      <c r="AJ362">
        <v>0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  <c r="AS362">
        <v>0</v>
      </c>
      <c r="AT362">
        <v>0</v>
      </c>
      <c r="AU362">
        <v>0</v>
      </c>
      <c r="AV362">
        <v>0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0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0</v>
      </c>
      <c r="BS362">
        <v>0</v>
      </c>
      <c r="BT362">
        <v>0</v>
      </c>
      <c r="BU362">
        <v>0</v>
      </c>
      <c r="BV362">
        <v>0</v>
      </c>
      <c r="BW362">
        <v>0</v>
      </c>
      <c r="BX362">
        <v>0</v>
      </c>
      <c r="BY362">
        <v>0</v>
      </c>
      <c r="BZ362">
        <v>0</v>
      </c>
      <c r="CA362">
        <v>0</v>
      </c>
      <c r="CB362">
        <v>0</v>
      </c>
      <c r="CC362">
        <v>0</v>
      </c>
      <c r="CD362">
        <v>0</v>
      </c>
      <c r="CE362">
        <v>0</v>
      </c>
      <c r="CF362">
        <v>0</v>
      </c>
      <c r="CG362">
        <v>0</v>
      </c>
      <c r="CH362">
        <v>0</v>
      </c>
      <c r="CI362">
        <v>0</v>
      </c>
      <c r="CJ362">
        <v>0</v>
      </c>
      <c r="CK362">
        <v>0</v>
      </c>
      <c r="CL362">
        <v>0</v>
      </c>
      <c r="CM362">
        <v>0</v>
      </c>
      <c r="CN362">
        <v>0</v>
      </c>
      <c r="CO362">
        <v>0</v>
      </c>
      <c r="CP362">
        <v>0</v>
      </c>
      <c r="CQ362">
        <v>0</v>
      </c>
      <c r="CR362">
        <v>0</v>
      </c>
      <c r="CS362">
        <v>0</v>
      </c>
      <c r="CT362">
        <v>0</v>
      </c>
      <c r="CU362">
        <v>0</v>
      </c>
      <c r="CV362">
        <v>0</v>
      </c>
      <c r="CW362">
        <v>0</v>
      </c>
      <c r="CX362">
        <v>0</v>
      </c>
      <c r="CY362">
        <v>0</v>
      </c>
      <c r="CZ362">
        <v>0</v>
      </c>
      <c r="DA362">
        <v>0</v>
      </c>
      <c r="DB362">
        <v>0</v>
      </c>
      <c r="DC362">
        <v>0</v>
      </c>
      <c r="DD362">
        <v>0</v>
      </c>
      <c r="DE362">
        <v>0</v>
      </c>
      <c r="DF362">
        <v>0</v>
      </c>
      <c r="DG362">
        <v>0</v>
      </c>
      <c r="DH362">
        <v>0</v>
      </c>
      <c r="DI362">
        <v>0</v>
      </c>
      <c r="DJ362">
        <v>0</v>
      </c>
      <c r="DK362">
        <v>0</v>
      </c>
      <c r="DL362">
        <v>0</v>
      </c>
      <c r="DM362">
        <v>0</v>
      </c>
      <c r="DN362">
        <v>0</v>
      </c>
      <c r="DO362">
        <v>0</v>
      </c>
      <c r="DP362">
        <v>0</v>
      </c>
      <c r="DQ362">
        <v>0</v>
      </c>
      <c r="DR362">
        <v>0</v>
      </c>
      <c r="DS362">
        <v>0</v>
      </c>
      <c r="DT362">
        <v>0</v>
      </c>
      <c r="DU362">
        <v>0</v>
      </c>
      <c r="DV362">
        <v>0</v>
      </c>
      <c r="DW362">
        <v>0</v>
      </c>
      <c r="DX362">
        <v>0</v>
      </c>
      <c r="DY362">
        <v>0</v>
      </c>
      <c r="DZ362">
        <v>0</v>
      </c>
      <c r="EA362">
        <v>0</v>
      </c>
      <c r="EB362">
        <v>0</v>
      </c>
      <c r="EC362">
        <v>0</v>
      </c>
      <c r="ED362">
        <v>0</v>
      </c>
      <c r="EE362">
        <v>0</v>
      </c>
      <c r="EF362">
        <v>0</v>
      </c>
      <c r="EG362">
        <v>0</v>
      </c>
      <c r="EH362">
        <v>0</v>
      </c>
      <c r="EI362">
        <v>0</v>
      </c>
      <c r="EJ362">
        <v>0</v>
      </c>
      <c r="EK362">
        <v>0</v>
      </c>
      <c r="EL362">
        <v>0</v>
      </c>
      <c r="EM362">
        <v>0</v>
      </c>
      <c r="EN362">
        <v>0</v>
      </c>
      <c r="EO362">
        <v>0</v>
      </c>
      <c r="EP362">
        <v>0</v>
      </c>
      <c r="EQ362">
        <v>0</v>
      </c>
      <c r="ER362">
        <v>0</v>
      </c>
      <c r="ES362">
        <v>0</v>
      </c>
      <c r="ET362">
        <v>0</v>
      </c>
      <c r="EU362">
        <v>0</v>
      </c>
      <c r="EV362">
        <v>0</v>
      </c>
      <c r="EW362">
        <v>0</v>
      </c>
      <c r="EX362">
        <v>0</v>
      </c>
      <c r="EY362">
        <v>0</v>
      </c>
      <c r="EZ362">
        <v>0</v>
      </c>
      <c r="FA362">
        <v>0</v>
      </c>
      <c r="FB362">
        <v>0</v>
      </c>
      <c r="FC362">
        <v>0</v>
      </c>
      <c r="FD362">
        <v>0</v>
      </c>
      <c r="FE362">
        <v>0</v>
      </c>
      <c r="FF362">
        <v>0</v>
      </c>
      <c r="FG362">
        <v>0</v>
      </c>
      <c r="FH362">
        <v>0</v>
      </c>
      <c r="FI362">
        <v>0</v>
      </c>
      <c r="FJ362">
        <v>0</v>
      </c>
      <c r="FK362">
        <v>0</v>
      </c>
      <c r="FL362">
        <v>0</v>
      </c>
      <c r="FM362">
        <v>0</v>
      </c>
      <c r="FN362">
        <v>0</v>
      </c>
      <c r="FO362">
        <v>0</v>
      </c>
      <c r="FP362">
        <v>0</v>
      </c>
      <c r="FQ362">
        <v>0</v>
      </c>
      <c r="FR362">
        <v>0</v>
      </c>
      <c r="FT362" s="44"/>
    </row>
    <row r="363" spans="1:176" x14ac:dyDescent="0.2">
      <c r="A363" t="s">
        <v>196</v>
      </c>
      <c r="B363" t="s">
        <v>203</v>
      </c>
      <c r="C363" s="70">
        <v>41897</v>
      </c>
      <c r="D363">
        <v>0</v>
      </c>
      <c r="E363" s="70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0</v>
      </c>
      <c r="AJ363">
        <v>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0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BX363">
        <v>0</v>
      </c>
      <c r="BY363">
        <v>0</v>
      </c>
      <c r="BZ363">
        <v>0</v>
      </c>
      <c r="CA363">
        <v>0</v>
      </c>
      <c r="CB363">
        <v>0</v>
      </c>
      <c r="CC363">
        <v>0</v>
      </c>
      <c r="CD363">
        <v>0</v>
      </c>
      <c r="CE363">
        <v>0</v>
      </c>
      <c r="CF363">
        <v>0</v>
      </c>
      <c r="CG363">
        <v>0</v>
      </c>
      <c r="CH363">
        <v>0</v>
      </c>
      <c r="CI363">
        <v>0</v>
      </c>
      <c r="CJ363">
        <v>0</v>
      </c>
      <c r="CK363">
        <v>0</v>
      </c>
      <c r="CL363">
        <v>0</v>
      </c>
      <c r="CM363">
        <v>0</v>
      </c>
      <c r="CN363">
        <v>0</v>
      </c>
      <c r="CO363">
        <v>0</v>
      </c>
      <c r="CP363">
        <v>0</v>
      </c>
      <c r="CQ363">
        <v>0</v>
      </c>
      <c r="CR363">
        <v>0</v>
      </c>
      <c r="CS363">
        <v>0</v>
      </c>
      <c r="CT363">
        <v>0</v>
      </c>
      <c r="CU363">
        <v>0</v>
      </c>
      <c r="CV363">
        <v>0</v>
      </c>
      <c r="CW363">
        <v>0</v>
      </c>
      <c r="CX363">
        <v>0</v>
      </c>
      <c r="CY363">
        <v>0</v>
      </c>
      <c r="CZ363">
        <v>0</v>
      </c>
      <c r="DA363">
        <v>0</v>
      </c>
      <c r="DB363">
        <v>0</v>
      </c>
      <c r="DC363">
        <v>0</v>
      </c>
      <c r="DD363">
        <v>0</v>
      </c>
      <c r="DE363">
        <v>0</v>
      </c>
      <c r="DF363">
        <v>0</v>
      </c>
      <c r="DG363">
        <v>0</v>
      </c>
      <c r="DH363">
        <v>0</v>
      </c>
      <c r="DI363">
        <v>0</v>
      </c>
      <c r="DJ363">
        <v>0</v>
      </c>
      <c r="DK363">
        <v>0</v>
      </c>
      <c r="DL363">
        <v>0</v>
      </c>
      <c r="DM363">
        <v>0</v>
      </c>
      <c r="DN363">
        <v>0</v>
      </c>
      <c r="DO363">
        <v>0</v>
      </c>
      <c r="DP363">
        <v>0</v>
      </c>
      <c r="DQ363">
        <v>0</v>
      </c>
      <c r="DR363">
        <v>0</v>
      </c>
      <c r="DS363">
        <v>0</v>
      </c>
      <c r="DT363">
        <v>0</v>
      </c>
      <c r="DU363">
        <v>0</v>
      </c>
      <c r="DV363">
        <v>0</v>
      </c>
      <c r="DW363">
        <v>0</v>
      </c>
      <c r="DX363">
        <v>0</v>
      </c>
      <c r="DY363">
        <v>0</v>
      </c>
      <c r="DZ363">
        <v>0</v>
      </c>
      <c r="EA363">
        <v>0</v>
      </c>
      <c r="EB363">
        <v>0</v>
      </c>
      <c r="EC363">
        <v>0</v>
      </c>
      <c r="ED363">
        <v>0</v>
      </c>
      <c r="EE363">
        <v>0</v>
      </c>
      <c r="EF363">
        <v>0</v>
      </c>
      <c r="EG363">
        <v>0</v>
      </c>
      <c r="EH363">
        <v>0</v>
      </c>
      <c r="EI363">
        <v>0</v>
      </c>
      <c r="EJ363">
        <v>0</v>
      </c>
      <c r="EK363">
        <v>0</v>
      </c>
      <c r="EL363">
        <v>0</v>
      </c>
      <c r="EM363">
        <v>0</v>
      </c>
      <c r="EN363">
        <v>0</v>
      </c>
      <c r="EO363">
        <v>0</v>
      </c>
      <c r="EP363">
        <v>0</v>
      </c>
      <c r="EQ363">
        <v>0</v>
      </c>
      <c r="ER363">
        <v>0</v>
      </c>
      <c r="ES363">
        <v>0</v>
      </c>
      <c r="ET363">
        <v>0</v>
      </c>
      <c r="EU363">
        <v>0</v>
      </c>
      <c r="EV363">
        <v>0</v>
      </c>
      <c r="EW363">
        <v>0</v>
      </c>
      <c r="EX363">
        <v>0</v>
      </c>
      <c r="EY363">
        <v>0</v>
      </c>
      <c r="EZ363">
        <v>0</v>
      </c>
      <c r="FA363">
        <v>0</v>
      </c>
      <c r="FB363">
        <v>0</v>
      </c>
      <c r="FC363">
        <v>0</v>
      </c>
      <c r="FD363">
        <v>0</v>
      </c>
      <c r="FE363">
        <v>0</v>
      </c>
      <c r="FF363">
        <v>0</v>
      </c>
      <c r="FG363">
        <v>0</v>
      </c>
      <c r="FH363">
        <v>0</v>
      </c>
      <c r="FI363">
        <v>0</v>
      </c>
      <c r="FJ363">
        <v>0</v>
      </c>
      <c r="FK363">
        <v>0</v>
      </c>
      <c r="FL363">
        <v>0</v>
      </c>
      <c r="FM363">
        <v>0</v>
      </c>
      <c r="FN363">
        <v>0</v>
      </c>
      <c r="FO363">
        <v>0</v>
      </c>
      <c r="FP363">
        <v>0</v>
      </c>
      <c r="FQ363">
        <v>0</v>
      </c>
      <c r="FR363">
        <v>0</v>
      </c>
      <c r="FT363" s="44"/>
    </row>
    <row r="364" spans="1:176" x14ac:dyDescent="0.2">
      <c r="A364" t="s">
        <v>196</v>
      </c>
      <c r="B364" t="s">
        <v>203</v>
      </c>
      <c r="C364" s="70">
        <v>41898</v>
      </c>
      <c r="D364">
        <v>0</v>
      </c>
      <c r="E364" s="70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0</v>
      </c>
      <c r="AJ364">
        <v>0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  <c r="AS364">
        <v>0</v>
      </c>
      <c r="AT364">
        <v>0</v>
      </c>
      <c r="AU364">
        <v>0</v>
      </c>
      <c r="AV364">
        <v>0</v>
      </c>
      <c r="AW364">
        <v>0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BX364">
        <v>0</v>
      </c>
      <c r="BY364">
        <v>0</v>
      </c>
      <c r="BZ364">
        <v>0</v>
      </c>
      <c r="CA364">
        <v>0</v>
      </c>
      <c r="CB364">
        <v>0</v>
      </c>
      <c r="CC364">
        <v>0</v>
      </c>
      <c r="CD364">
        <v>0</v>
      </c>
      <c r="CE364">
        <v>0</v>
      </c>
      <c r="CF364">
        <v>0</v>
      </c>
      <c r="CG364">
        <v>0</v>
      </c>
      <c r="CH364">
        <v>0</v>
      </c>
      <c r="CI364">
        <v>0</v>
      </c>
      <c r="CJ364">
        <v>0</v>
      </c>
      <c r="CK364">
        <v>0</v>
      </c>
      <c r="CL364">
        <v>0</v>
      </c>
      <c r="CM364">
        <v>0</v>
      </c>
      <c r="CN364">
        <v>0</v>
      </c>
      <c r="CO364">
        <v>0</v>
      </c>
      <c r="CP364">
        <v>0</v>
      </c>
      <c r="CQ364">
        <v>0</v>
      </c>
      <c r="CR364">
        <v>0</v>
      </c>
      <c r="CS364">
        <v>0</v>
      </c>
      <c r="CT364">
        <v>0</v>
      </c>
      <c r="CU364">
        <v>0</v>
      </c>
      <c r="CV364">
        <v>0</v>
      </c>
      <c r="CW364">
        <v>0</v>
      </c>
      <c r="CX364">
        <v>0</v>
      </c>
      <c r="CY364">
        <v>0</v>
      </c>
      <c r="CZ364">
        <v>0</v>
      </c>
      <c r="DA364">
        <v>0</v>
      </c>
      <c r="DB364">
        <v>0</v>
      </c>
      <c r="DC364">
        <v>0</v>
      </c>
      <c r="DD364">
        <v>0</v>
      </c>
      <c r="DE364">
        <v>0</v>
      </c>
      <c r="DF364">
        <v>0</v>
      </c>
      <c r="DG364">
        <v>0</v>
      </c>
      <c r="DH364">
        <v>0</v>
      </c>
      <c r="DI364">
        <v>0</v>
      </c>
      <c r="DJ364">
        <v>0</v>
      </c>
      <c r="DK364">
        <v>0</v>
      </c>
      <c r="DL364">
        <v>0</v>
      </c>
      <c r="DM364">
        <v>0</v>
      </c>
      <c r="DN364">
        <v>0</v>
      </c>
      <c r="DO364">
        <v>0</v>
      </c>
      <c r="DP364">
        <v>0</v>
      </c>
      <c r="DQ364">
        <v>0</v>
      </c>
      <c r="DR364">
        <v>0</v>
      </c>
      <c r="DS364">
        <v>0</v>
      </c>
      <c r="DT364">
        <v>0</v>
      </c>
      <c r="DU364">
        <v>0</v>
      </c>
      <c r="DV364">
        <v>0</v>
      </c>
      <c r="DW364">
        <v>0</v>
      </c>
      <c r="DX364">
        <v>0</v>
      </c>
      <c r="DY364">
        <v>0</v>
      </c>
      <c r="DZ364">
        <v>0</v>
      </c>
      <c r="EA364">
        <v>0</v>
      </c>
      <c r="EB364">
        <v>0</v>
      </c>
      <c r="EC364">
        <v>0</v>
      </c>
      <c r="ED364">
        <v>0</v>
      </c>
      <c r="EE364">
        <v>0</v>
      </c>
      <c r="EF364">
        <v>0</v>
      </c>
      <c r="EG364">
        <v>0</v>
      </c>
      <c r="EH364">
        <v>0</v>
      </c>
      <c r="EI364">
        <v>0</v>
      </c>
      <c r="EJ364">
        <v>0</v>
      </c>
      <c r="EK364">
        <v>0</v>
      </c>
      <c r="EL364">
        <v>0</v>
      </c>
      <c r="EM364">
        <v>0</v>
      </c>
      <c r="EN364">
        <v>0</v>
      </c>
      <c r="EO364">
        <v>0</v>
      </c>
      <c r="EP364">
        <v>0</v>
      </c>
      <c r="EQ364">
        <v>0</v>
      </c>
      <c r="ER364">
        <v>0</v>
      </c>
      <c r="ES364">
        <v>0</v>
      </c>
      <c r="ET364">
        <v>0</v>
      </c>
      <c r="EU364">
        <v>0</v>
      </c>
      <c r="EV364">
        <v>0</v>
      </c>
      <c r="EW364">
        <v>0</v>
      </c>
      <c r="EX364">
        <v>0</v>
      </c>
      <c r="EY364">
        <v>0</v>
      </c>
      <c r="EZ364">
        <v>0</v>
      </c>
      <c r="FA364">
        <v>0</v>
      </c>
      <c r="FB364">
        <v>0</v>
      </c>
      <c r="FC364">
        <v>0</v>
      </c>
      <c r="FD364">
        <v>0</v>
      </c>
      <c r="FE364">
        <v>0</v>
      </c>
      <c r="FF364">
        <v>0</v>
      </c>
      <c r="FG364">
        <v>0</v>
      </c>
      <c r="FH364">
        <v>0</v>
      </c>
      <c r="FI364">
        <v>0</v>
      </c>
      <c r="FJ364">
        <v>0</v>
      </c>
      <c r="FK364">
        <v>0</v>
      </c>
      <c r="FL364">
        <v>0</v>
      </c>
      <c r="FM364">
        <v>0</v>
      </c>
      <c r="FN364">
        <v>0</v>
      </c>
      <c r="FO364">
        <v>0</v>
      </c>
      <c r="FP364">
        <v>0</v>
      </c>
      <c r="FQ364">
        <v>0</v>
      </c>
      <c r="FR364">
        <v>0</v>
      </c>
      <c r="FT364" s="44"/>
    </row>
    <row r="365" spans="1:176" x14ac:dyDescent="0.2">
      <c r="A365" t="s">
        <v>196</v>
      </c>
      <c r="B365" t="s">
        <v>203</v>
      </c>
      <c r="C365" s="70" t="s">
        <v>2</v>
      </c>
      <c r="D365">
        <v>0</v>
      </c>
      <c r="E365" s="70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0</v>
      </c>
      <c r="AH365">
        <v>0</v>
      </c>
      <c r="AI365">
        <v>0</v>
      </c>
      <c r="AJ365">
        <v>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0</v>
      </c>
      <c r="AW365">
        <v>0</v>
      </c>
      <c r="AX365">
        <v>0</v>
      </c>
      <c r="AY365">
        <v>0</v>
      </c>
      <c r="AZ365">
        <v>0</v>
      </c>
      <c r="BA365">
        <v>0</v>
      </c>
      <c r="BB365">
        <v>0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0</v>
      </c>
      <c r="BL365">
        <v>0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0</v>
      </c>
      <c r="BS365">
        <v>0</v>
      </c>
      <c r="BT365">
        <v>0</v>
      </c>
      <c r="BU365">
        <v>0</v>
      </c>
      <c r="BV365">
        <v>0</v>
      </c>
      <c r="BW365">
        <v>0</v>
      </c>
      <c r="BX365">
        <v>0</v>
      </c>
      <c r="BY365">
        <v>0</v>
      </c>
      <c r="BZ365">
        <v>0</v>
      </c>
      <c r="CA365">
        <v>0</v>
      </c>
      <c r="CB365">
        <v>0</v>
      </c>
      <c r="CC365">
        <v>0</v>
      </c>
      <c r="CD365">
        <v>0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  <c r="CL365">
        <v>0</v>
      </c>
      <c r="CM365">
        <v>0</v>
      </c>
      <c r="CN365">
        <v>0</v>
      </c>
      <c r="CO365">
        <v>0</v>
      </c>
      <c r="CP365">
        <v>0</v>
      </c>
      <c r="CQ365">
        <v>0</v>
      </c>
      <c r="CR365">
        <v>0</v>
      </c>
      <c r="CS365">
        <v>0</v>
      </c>
      <c r="CT365">
        <v>0</v>
      </c>
      <c r="CU365">
        <v>0</v>
      </c>
      <c r="CV365">
        <v>0</v>
      </c>
      <c r="CW365">
        <v>0</v>
      </c>
      <c r="CX365">
        <v>0</v>
      </c>
      <c r="CY365">
        <v>0</v>
      </c>
      <c r="CZ365">
        <v>0</v>
      </c>
      <c r="DA365">
        <v>0</v>
      </c>
      <c r="DB365">
        <v>0</v>
      </c>
      <c r="DC365">
        <v>0</v>
      </c>
      <c r="DD365">
        <v>0</v>
      </c>
      <c r="DE365">
        <v>0</v>
      </c>
      <c r="DF365">
        <v>0</v>
      </c>
      <c r="DG365">
        <v>0</v>
      </c>
      <c r="DH365">
        <v>0</v>
      </c>
      <c r="DI365">
        <v>0</v>
      </c>
      <c r="DJ365">
        <v>0</v>
      </c>
      <c r="DK365">
        <v>0</v>
      </c>
      <c r="DL365">
        <v>0</v>
      </c>
      <c r="DM365">
        <v>0</v>
      </c>
      <c r="DN365">
        <v>0</v>
      </c>
      <c r="DO365">
        <v>0</v>
      </c>
      <c r="DP365">
        <v>0</v>
      </c>
      <c r="DQ365">
        <v>0</v>
      </c>
      <c r="DR365">
        <v>0</v>
      </c>
      <c r="DS365">
        <v>0</v>
      </c>
      <c r="DT365">
        <v>0</v>
      </c>
      <c r="DU365">
        <v>0</v>
      </c>
      <c r="DV365">
        <v>0</v>
      </c>
      <c r="DW365">
        <v>0</v>
      </c>
      <c r="DX365">
        <v>0</v>
      </c>
      <c r="DY365">
        <v>0</v>
      </c>
      <c r="DZ365">
        <v>0</v>
      </c>
      <c r="EA365">
        <v>0</v>
      </c>
      <c r="EB365">
        <v>0</v>
      </c>
      <c r="EC365">
        <v>0</v>
      </c>
      <c r="ED365">
        <v>0</v>
      </c>
      <c r="EE365">
        <v>0</v>
      </c>
      <c r="EF365">
        <v>0</v>
      </c>
      <c r="EG365">
        <v>0</v>
      </c>
      <c r="EH365">
        <v>0</v>
      </c>
      <c r="EI365">
        <v>0</v>
      </c>
      <c r="EJ365">
        <v>0</v>
      </c>
      <c r="EK365">
        <v>0</v>
      </c>
      <c r="EL365">
        <v>0</v>
      </c>
      <c r="EM365">
        <v>0</v>
      </c>
      <c r="EN365">
        <v>0</v>
      </c>
      <c r="EO365">
        <v>0</v>
      </c>
      <c r="EP365">
        <v>0</v>
      </c>
      <c r="EQ365">
        <v>0</v>
      </c>
      <c r="ER365">
        <v>0</v>
      </c>
      <c r="ES365">
        <v>0</v>
      </c>
      <c r="ET365">
        <v>0</v>
      </c>
      <c r="EU365">
        <v>0</v>
      </c>
      <c r="EV365">
        <v>0</v>
      </c>
      <c r="EW365">
        <v>0</v>
      </c>
      <c r="EX365">
        <v>0</v>
      </c>
      <c r="EY365">
        <v>0</v>
      </c>
      <c r="EZ365">
        <v>0</v>
      </c>
      <c r="FA365">
        <v>0</v>
      </c>
      <c r="FB365">
        <v>0</v>
      </c>
      <c r="FC365">
        <v>0</v>
      </c>
      <c r="FD365">
        <v>0</v>
      </c>
      <c r="FE365">
        <v>0</v>
      </c>
      <c r="FF365">
        <v>0</v>
      </c>
      <c r="FG365">
        <v>0</v>
      </c>
      <c r="FH365">
        <v>0</v>
      </c>
      <c r="FI365">
        <v>0</v>
      </c>
      <c r="FJ365">
        <v>0</v>
      </c>
      <c r="FK365">
        <v>0</v>
      </c>
      <c r="FL365">
        <v>0</v>
      </c>
      <c r="FM365">
        <v>0</v>
      </c>
      <c r="FN365">
        <v>0</v>
      </c>
      <c r="FO365">
        <v>0</v>
      </c>
      <c r="FP365">
        <v>0</v>
      </c>
      <c r="FQ365">
        <v>0</v>
      </c>
      <c r="FR365">
        <v>0</v>
      </c>
      <c r="FT365" s="44"/>
    </row>
    <row r="366" spans="1:176" x14ac:dyDescent="0.2">
      <c r="A366" t="s">
        <v>197</v>
      </c>
      <c r="B366" t="s">
        <v>202</v>
      </c>
      <c r="C366" s="70">
        <v>41773</v>
      </c>
      <c r="D366">
        <v>0</v>
      </c>
      <c r="E366" s="70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0</v>
      </c>
      <c r="AG366">
        <v>0</v>
      </c>
      <c r="AH366">
        <v>0</v>
      </c>
      <c r="AI366">
        <v>0</v>
      </c>
      <c r="AJ366">
        <v>0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  <c r="AS366">
        <v>0</v>
      </c>
      <c r="AT366">
        <v>0</v>
      </c>
      <c r="AU366">
        <v>0</v>
      </c>
      <c r="AV366">
        <v>0</v>
      </c>
      <c r="AW366">
        <v>0</v>
      </c>
      <c r="AX366">
        <v>0</v>
      </c>
      <c r="AY366">
        <v>0</v>
      </c>
      <c r="AZ366">
        <v>0</v>
      </c>
      <c r="BA366">
        <v>0</v>
      </c>
      <c r="BB366">
        <v>0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BX366">
        <v>0</v>
      </c>
      <c r="BY366">
        <v>0</v>
      </c>
      <c r="BZ366">
        <v>0</v>
      </c>
      <c r="CA366">
        <v>0</v>
      </c>
      <c r="CB366">
        <v>0</v>
      </c>
      <c r="CC366">
        <v>0</v>
      </c>
      <c r="CD366">
        <v>0</v>
      </c>
      <c r="CE366">
        <v>0</v>
      </c>
      <c r="CF366">
        <v>0</v>
      </c>
      <c r="CG366">
        <v>0</v>
      </c>
      <c r="CH366">
        <v>0</v>
      </c>
      <c r="CI366">
        <v>0</v>
      </c>
      <c r="CJ366">
        <v>0</v>
      </c>
      <c r="CK366">
        <v>0</v>
      </c>
      <c r="CL366">
        <v>0</v>
      </c>
      <c r="CM366">
        <v>0</v>
      </c>
      <c r="CN366">
        <v>0</v>
      </c>
      <c r="CO366">
        <v>0</v>
      </c>
      <c r="CP366">
        <v>0</v>
      </c>
      <c r="CQ366">
        <v>0</v>
      </c>
      <c r="CR366">
        <v>0</v>
      </c>
      <c r="CS366">
        <v>0</v>
      </c>
      <c r="CT366">
        <v>0</v>
      </c>
      <c r="CU366">
        <v>0</v>
      </c>
      <c r="CV366">
        <v>0</v>
      </c>
      <c r="CW366">
        <v>0</v>
      </c>
      <c r="CX366">
        <v>0</v>
      </c>
      <c r="CY366">
        <v>0</v>
      </c>
      <c r="CZ366">
        <v>0</v>
      </c>
      <c r="DA366">
        <v>0</v>
      </c>
      <c r="DB366">
        <v>0</v>
      </c>
      <c r="DC366">
        <v>0</v>
      </c>
      <c r="DD366">
        <v>0</v>
      </c>
      <c r="DE366">
        <v>0</v>
      </c>
      <c r="DF366">
        <v>0</v>
      </c>
      <c r="DG366">
        <v>0</v>
      </c>
      <c r="DH366">
        <v>0</v>
      </c>
      <c r="DI366">
        <v>0</v>
      </c>
      <c r="DJ366">
        <v>0</v>
      </c>
      <c r="DK366">
        <v>0</v>
      </c>
      <c r="DL366">
        <v>0</v>
      </c>
      <c r="DM366">
        <v>0</v>
      </c>
      <c r="DN366">
        <v>0</v>
      </c>
      <c r="DO366">
        <v>0</v>
      </c>
      <c r="DP366">
        <v>0</v>
      </c>
      <c r="DQ366">
        <v>0</v>
      </c>
      <c r="DR366">
        <v>0</v>
      </c>
      <c r="DS366">
        <v>0</v>
      </c>
      <c r="DT366">
        <v>0</v>
      </c>
      <c r="DU366">
        <v>0</v>
      </c>
      <c r="DV366">
        <v>0</v>
      </c>
      <c r="DW366">
        <v>0</v>
      </c>
      <c r="DX366">
        <v>0</v>
      </c>
      <c r="DY366">
        <v>0</v>
      </c>
      <c r="DZ366">
        <v>0</v>
      </c>
      <c r="EA366">
        <v>0</v>
      </c>
      <c r="EB366">
        <v>0</v>
      </c>
      <c r="EC366">
        <v>0</v>
      </c>
      <c r="ED366">
        <v>0</v>
      </c>
      <c r="EE366">
        <v>0</v>
      </c>
      <c r="EF366">
        <v>0</v>
      </c>
      <c r="EG366">
        <v>0</v>
      </c>
      <c r="EH366">
        <v>0</v>
      </c>
      <c r="EI366">
        <v>0</v>
      </c>
      <c r="EJ366">
        <v>0</v>
      </c>
      <c r="EK366">
        <v>0</v>
      </c>
      <c r="EL366">
        <v>0</v>
      </c>
      <c r="EM366">
        <v>0</v>
      </c>
      <c r="EN366">
        <v>0</v>
      </c>
      <c r="EO366">
        <v>0</v>
      </c>
      <c r="EP366">
        <v>0</v>
      </c>
      <c r="EQ366">
        <v>0</v>
      </c>
      <c r="ER366">
        <v>0</v>
      </c>
      <c r="ES366">
        <v>0</v>
      </c>
      <c r="ET366">
        <v>0</v>
      </c>
      <c r="EU366">
        <v>0</v>
      </c>
      <c r="EV366">
        <v>0</v>
      </c>
      <c r="EW366">
        <v>0</v>
      </c>
      <c r="EX366">
        <v>0</v>
      </c>
      <c r="EY366">
        <v>0</v>
      </c>
      <c r="EZ366">
        <v>0</v>
      </c>
      <c r="FA366">
        <v>0</v>
      </c>
      <c r="FB366">
        <v>0</v>
      </c>
      <c r="FC366">
        <v>0</v>
      </c>
      <c r="FD366">
        <v>0</v>
      </c>
      <c r="FE366">
        <v>0</v>
      </c>
      <c r="FF366">
        <v>0</v>
      </c>
      <c r="FG366">
        <v>0</v>
      </c>
      <c r="FH366">
        <v>0</v>
      </c>
      <c r="FI366">
        <v>0</v>
      </c>
      <c r="FJ366">
        <v>0</v>
      </c>
      <c r="FK366">
        <v>0</v>
      </c>
      <c r="FL366">
        <v>0</v>
      </c>
      <c r="FM366">
        <v>0</v>
      </c>
      <c r="FN366">
        <v>0</v>
      </c>
      <c r="FO366">
        <v>0</v>
      </c>
      <c r="FP366">
        <v>0</v>
      </c>
      <c r="FQ366">
        <v>0</v>
      </c>
      <c r="FR366">
        <v>0</v>
      </c>
      <c r="FT366" s="44"/>
    </row>
    <row r="367" spans="1:176" x14ac:dyDescent="0.2">
      <c r="A367" t="s">
        <v>197</v>
      </c>
      <c r="B367" t="s">
        <v>202</v>
      </c>
      <c r="C367" s="70">
        <v>41820</v>
      </c>
      <c r="D367">
        <v>0</v>
      </c>
      <c r="E367" s="70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  <c r="P367">
        <v>0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0</v>
      </c>
      <c r="AG367">
        <v>0</v>
      </c>
      <c r="AH367">
        <v>0</v>
      </c>
      <c r="AI367">
        <v>0</v>
      </c>
      <c r="AJ367">
        <v>0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0</v>
      </c>
      <c r="AW367">
        <v>0</v>
      </c>
      <c r="AX367">
        <v>0</v>
      </c>
      <c r="AY367">
        <v>0</v>
      </c>
      <c r="AZ367">
        <v>0</v>
      </c>
      <c r="BA367">
        <v>0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BX367">
        <v>0</v>
      </c>
      <c r="BY367">
        <v>0</v>
      </c>
      <c r="BZ367">
        <v>0</v>
      </c>
      <c r="CA367">
        <v>0</v>
      </c>
      <c r="CB367">
        <v>0</v>
      </c>
      <c r="CC367">
        <v>0</v>
      </c>
      <c r="CD367">
        <v>0</v>
      </c>
      <c r="CE367">
        <v>0</v>
      </c>
      <c r="CF367">
        <v>0</v>
      </c>
      <c r="CG367">
        <v>0</v>
      </c>
      <c r="CH367">
        <v>0</v>
      </c>
      <c r="CI367">
        <v>0</v>
      </c>
      <c r="CJ367">
        <v>0</v>
      </c>
      <c r="CK367">
        <v>0</v>
      </c>
      <c r="CL367">
        <v>0</v>
      </c>
      <c r="CM367">
        <v>0</v>
      </c>
      <c r="CN367">
        <v>0</v>
      </c>
      <c r="CO367">
        <v>0</v>
      </c>
      <c r="CP367">
        <v>0</v>
      </c>
      <c r="CQ367">
        <v>0</v>
      </c>
      <c r="CR367">
        <v>0</v>
      </c>
      <c r="CS367">
        <v>0</v>
      </c>
      <c r="CT367">
        <v>0</v>
      </c>
      <c r="CU367">
        <v>0</v>
      </c>
      <c r="CV367">
        <v>0</v>
      </c>
      <c r="CW367">
        <v>0</v>
      </c>
      <c r="CX367">
        <v>0</v>
      </c>
      <c r="CY367">
        <v>0</v>
      </c>
      <c r="CZ367">
        <v>0</v>
      </c>
      <c r="DA367">
        <v>0</v>
      </c>
      <c r="DB367">
        <v>0</v>
      </c>
      <c r="DC367">
        <v>0</v>
      </c>
      <c r="DD367">
        <v>0</v>
      </c>
      <c r="DE367">
        <v>0</v>
      </c>
      <c r="DF367">
        <v>0</v>
      </c>
      <c r="DG367">
        <v>0</v>
      </c>
      <c r="DH367">
        <v>0</v>
      </c>
      <c r="DI367">
        <v>0</v>
      </c>
      <c r="DJ367">
        <v>0</v>
      </c>
      <c r="DK367">
        <v>0</v>
      </c>
      <c r="DL367">
        <v>0</v>
      </c>
      <c r="DM367">
        <v>0</v>
      </c>
      <c r="DN367">
        <v>0</v>
      </c>
      <c r="DO367">
        <v>0</v>
      </c>
      <c r="DP367">
        <v>0</v>
      </c>
      <c r="DQ367">
        <v>0</v>
      </c>
      <c r="DR367">
        <v>0</v>
      </c>
      <c r="DS367">
        <v>0</v>
      </c>
      <c r="DT367">
        <v>0</v>
      </c>
      <c r="DU367">
        <v>0</v>
      </c>
      <c r="DV367">
        <v>0</v>
      </c>
      <c r="DW367">
        <v>0</v>
      </c>
      <c r="DX367">
        <v>0</v>
      </c>
      <c r="DY367">
        <v>0</v>
      </c>
      <c r="DZ367">
        <v>0</v>
      </c>
      <c r="EA367">
        <v>0</v>
      </c>
      <c r="EB367">
        <v>0</v>
      </c>
      <c r="EC367">
        <v>0</v>
      </c>
      <c r="ED367">
        <v>0</v>
      </c>
      <c r="EE367">
        <v>0</v>
      </c>
      <c r="EF367">
        <v>0</v>
      </c>
      <c r="EG367">
        <v>0</v>
      </c>
      <c r="EH367">
        <v>0</v>
      </c>
      <c r="EI367">
        <v>0</v>
      </c>
      <c r="EJ367">
        <v>0</v>
      </c>
      <c r="EK367">
        <v>0</v>
      </c>
      <c r="EL367">
        <v>0</v>
      </c>
      <c r="EM367">
        <v>0</v>
      </c>
      <c r="EN367">
        <v>0</v>
      </c>
      <c r="EO367">
        <v>0</v>
      </c>
      <c r="EP367">
        <v>0</v>
      </c>
      <c r="EQ367">
        <v>0</v>
      </c>
      <c r="ER367">
        <v>0</v>
      </c>
      <c r="ES367">
        <v>0</v>
      </c>
      <c r="ET367">
        <v>0</v>
      </c>
      <c r="EU367">
        <v>0</v>
      </c>
      <c r="EV367">
        <v>0</v>
      </c>
      <c r="EW367">
        <v>0</v>
      </c>
      <c r="EX367">
        <v>0</v>
      </c>
      <c r="EY367">
        <v>0</v>
      </c>
      <c r="EZ367">
        <v>0</v>
      </c>
      <c r="FA367">
        <v>0</v>
      </c>
      <c r="FB367">
        <v>0</v>
      </c>
      <c r="FC367">
        <v>0</v>
      </c>
      <c r="FD367">
        <v>0</v>
      </c>
      <c r="FE367">
        <v>0</v>
      </c>
      <c r="FF367">
        <v>0</v>
      </c>
      <c r="FG367">
        <v>0</v>
      </c>
      <c r="FH367">
        <v>0</v>
      </c>
      <c r="FI367">
        <v>0</v>
      </c>
      <c r="FJ367">
        <v>0</v>
      </c>
      <c r="FK367">
        <v>0</v>
      </c>
      <c r="FL367">
        <v>0</v>
      </c>
      <c r="FM367">
        <v>0</v>
      </c>
      <c r="FN367">
        <v>0</v>
      </c>
      <c r="FO367">
        <v>0</v>
      </c>
      <c r="FP367">
        <v>0</v>
      </c>
      <c r="FQ367">
        <v>0</v>
      </c>
      <c r="FR367">
        <v>0</v>
      </c>
      <c r="FT367" s="44"/>
    </row>
    <row r="368" spans="1:176" x14ac:dyDescent="0.2">
      <c r="A368" t="s">
        <v>197</v>
      </c>
      <c r="B368" t="s">
        <v>202</v>
      </c>
      <c r="C368" s="70">
        <v>41827</v>
      </c>
      <c r="D368">
        <v>0</v>
      </c>
      <c r="E368" s="70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0</v>
      </c>
      <c r="P368">
        <v>0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0</v>
      </c>
      <c r="AJ368">
        <v>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0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BX368">
        <v>0</v>
      </c>
      <c r="BY368">
        <v>0</v>
      </c>
      <c r="BZ368">
        <v>0</v>
      </c>
      <c r="CA368">
        <v>0</v>
      </c>
      <c r="CB368">
        <v>0</v>
      </c>
      <c r="CC368">
        <v>0</v>
      </c>
      <c r="CD368">
        <v>0</v>
      </c>
      <c r="CE368">
        <v>0</v>
      </c>
      <c r="CF368">
        <v>0</v>
      </c>
      <c r="CG368">
        <v>0</v>
      </c>
      <c r="CH368">
        <v>0</v>
      </c>
      <c r="CI368">
        <v>0</v>
      </c>
      <c r="CJ368">
        <v>0</v>
      </c>
      <c r="CK368">
        <v>0</v>
      </c>
      <c r="CL368">
        <v>0</v>
      </c>
      <c r="CM368">
        <v>0</v>
      </c>
      <c r="CN368">
        <v>0</v>
      </c>
      <c r="CO368">
        <v>0</v>
      </c>
      <c r="CP368">
        <v>0</v>
      </c>
      <c r="CQ368">
        <v>0</v>
      </c>
      <c r="CR368">
        <v>0</v>
      </c>
      <c r="CS368">
        <v>0</v>
      </c>
      <c r="CT368">
        <v>0</v>
      </c>
      <c r="CU368">
        <v>0</v>
      </c>
      <c r="CV368">
        <v>0</v>
      </c>
      <c r="CW368">
        <v>0</v>
      </c>
      <c r="CX368">
        <v>0</v>
      </c>
      <c r="CY368">
        <v>0</v>
      </c>
      <c r="CZ368">
        <v>0</v>
      </c>
      <c r="DA368">
        <v>0</v>
      </c>
      <c r="DB368">
        <v>0</v>
      </c>
      <c r="DC368">
        <v>0</v>
      </c>
      <c r="DD368">
        <v>0</v>
      </c>
      <c r="DE368">
        <v>0</v>
      </c>
      <c r="DF368">
        <v>0</v>
      </c>
      <c r="DG368">
        <v>0</v>
      </c>
      <c r="DH368">
        <v>0</v>
      </c>
      <c r="DI368">
        <v>0</v>
      </c>
      <c r="DJ368">
        <v>0</v>
      </c>
      <c r="DK368">
        <v>0</v>
      </c>
      <c r="DL368">
        <v>0</v>
      </c>
      <c r="DM368">
        <v>0</v>
      </c>
      <c r="DN368">
        <v>0</v>
      </c>
      <c r="DO368">
        <v>0</v>
      </c>
      <c r="DP368">
        <v>0</v>
      </c>
      <c r="DQ368">
        <v>0</v>
      </c>
      <c r="DR368">
        <v>0</v>
      </c>
      <c r="DS368">
        <v>0</v>
      </c>
      <c r="DT368">
        <v>0</v>
      </c>
      <c r="DU368">
        <v>0</v>
      </c>
      <c r="DV368">
        <v>0</v>
      </c>
      <c r="DW368">
        <v>0</v>
      </c>
      <c r="DX368">
        <v>0</v>
      </c>
      <c r="DY368">
        <v>0</v>
      </c>
      <c r="DZ368">
        <v>0</v>
      </c>
      <c r="EA368">
        <v>0</v>
      </c>
      <c r="EB368">
        <v>0</v>
      </c>
      <c r="EC368">
        <v>0</v>
      </c>
      <c r="ED368">
        <v>0</v>
      </c>
      <c r="EE368">
        <v>0</v>
      </c>
      <c r="EF368">
        <v>0</v>
      </c>
      <c r="EG368">
        <v>0</v>
      </c>
      <c r="EH368">
        <v>0</v>
      </c>
      <c r="EI368">
        <v>0</v>
      </c>
      <c r="EJ368">
        <v>0</v>
      </c>
      <c r="EK368">
        <v>0</v>
      </c>
      <c r="EL368">
        <v>0</v>
      </c>
      <c r="EM368">
        <v>0</v>
      </c>
      <c r="EN368">
        <v>0</v>
      </c>
      <c r="EO368">
        <v>0</v>
      </c>
      <c r="EP368">
        <v>0</v>
      </c>
      <c r="EQ368">
        <v>0</v>
      </c>
      <c r="ER368">
        <v>0</v>
      </c>
      <c r="ES368">
        <v>0</v>
      </c>
      <c r="ET368">
        <v>0</v>
      </c>
      <c r="EU368">
        <v>0</v>
      </c>
      <c r="EV368">
        <v>0</v>
      </c>
      <c r="EW368">
        <v>0</v>
      </c>
      <c r="EX368">
        <v>0</v>
      </c>
      <c r="EY368">
        <v>0</v>
      </c>
      <c r="EZ368">
        <v>0</v>
      </c>
      <c r="FA368">
        <v>0</v>
      </c>
      <c r="FB368">
        <v>0</v>
      </c>
      <c r="FC368">
        <v>0</v>
      </c>
      <c r="FD368">
        <v>0</v>
      </c>
      <c r="FE368">
        <v>0</v>
      </c>
      <c r="FF368">
        <v>0</v>
      </c>
      <c r="FG368">
        <v>0</v>
      </c>
      <c r="FH368">
        <v>0</v>
      </c>
      <c r="FI368">
        <v>0</v>
      </c>
      <c r="FJ368">
        <v>0</v>
      </c>
      <c r="FK368">
        <v>0</v>
      </c>
      <c r="FL368">
        <v>0</v>
      </c>
      <c r="FM368">
        <v>0</v>
      </c>
      <c r="FN368">
        <v>0</v>
      </c>
      <c r="FO368">
        <v>0</v>
      </c>
      <c r="FP368">
        <v>0</v>
      </c>
      <c r="FQ368">
        <v>0</v>
      </c>
      <c r="FR368">
        <v>0</v>
      </c>
      <c r="FT368" s="44"/>
    </row>
    <row r="369" spans="1:176" x14ac:dyDescent="0.2">
      <c r="A369" t="s">
        <v>197</v>
      </c>
      <c r="B369" t="s">
        <v>202</v>
      </c>
      <c r="C369" s="70">
        <v>41834</v>
      </c>
      <c r="D369">
        <v>0</v>
      </c>
      <c r="E369" s="70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0</v>
      </c>
      <c r="O369">
        <v>0</v>
      </c>
      <c r="P369">
        <v>0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0</v>
      </c>
      <c r="AJ369">
        <v>0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0</v>
      </c>
      <c r="AW369">
        <v>0</v>
      </c>
      <c r="AX369">
        <v>0</v>
      </c>
      <c r="AY369">
        <v>0</v>
      </c>
      <c r="AZ369">
        <v>0</v>
      </c>
      <c r="BA369">
        <v>0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BX369">
        <v>0</v>
      </c>
      <c r="BY369">
        <v>0</v>
      </c>
      <c r="BZ369">
        <v>0</v>
      </c>
      <c r="CA369">
        <v>0</v>
      </c>
      <c r="CB369">
        <v>0</v>
      </c>
      <c r="CC369">
        <v>0</v>
      </c>
      <c r="CD369">
        <v>0</v>
      </c>
      <c r="CE369">
        <v>0</v>
      </c>
      <c r="CF369">
        <v>0</v>
      </c>
      <c r="CG369">
        <v>0</v>
      </c>
      <c r="CH369">
        <v>0</v>
      </c>
      <c r="CI369">
        <v>0</v>
      </c>
      <c r="CJ369">
        <v>0</v>
      </c>
      <c r="CK369">
        <v>0</v>
      </c>
      <c r="CL369">
        <v>0</v>
      </c>
      <c r="CM369">
        <v>0</v>
      </c>
      <c r="CN369">
        <v>0</v>
      </c>
      <c r="CO369">
        <v>0</v>
      </c>
      <c r="CP369">
        <v>0</v>
      </c>
      <c r="CQ369">
        <v>0</v>
      </c>
      <c r="CR369">
        <v>0</v>
      </c>
      <c r="CS369">
        <v>0</v>
      </c>
      <c r="CT369">
        <v>0</v>
      </c>
      <c r="CU369">
        <v>0</v>
      </c>
      <c r="CV369">
        <v>0</v>
      </c>
      <c r="CW369">
        <v>0</v>
      </c>
      <c r="CX369">
        <v>0</v>
      </c>
      <c r="CY369">
        <v>0</v>
      </c>
      <c r="CZ369">
        <v>0</v>
      </c>
      <c r="DA369">
        <v>0</v>
      </c>
      <c r="DB369">
        <v>0</v>
      </c>
      <c r="DC369">
        <v>0</v>
      </c>
      <c r="DD369">
        <v>0</v>
      </c>
      <c r="DE369">
        <v>0</v>
      </c>
      <c r="DF369">
        <v>0</v>
      </c>
      <c r="DG369">
        <v>0</v>
      </c>
      <c r="DH369">
        <v>0</v>
      </c>
      <c r="DI369">
        <v>0</v>
      </c>
      <c r="DJ369">
        <v>0</v>
      </c>
      <c r="DK369">
        <v>0</v>
      </c>
      <c r="DL369">
        <v>0</v>
      </c>
      <c r="DM369">
        <v>0</v>
      </c>
      <c r="DN369">
        <v>0</v>
      </c>
      <c r="DO369">
        <v>0</v>
      </c>
      <c r="DP369">
        <v>0</v>
      </c>
      <c r="DQ369">
        <v>0</v>
      </c>
      <c r="DR369">
        <v>0</v>
      </c>
      <c r="DS369">
        <v>0</v>
      </c>
      <c r="DT369">
        <v>0</v>
      </c>
      <c r="DU369">
        <v>0</v>
      </c>
      <c r="DV369">
        <v>0</v>
      </c>
      <c r="DW369">
        <v>0</v>
      </c>
      <c r="DX369">
        <v>0</v>
      </c>
      <c r="DY369">
        <v>0</v>
      </c>
      <c r="DZ369">
        <v>0</v>
      </c>
      <c r="EA369">
        <v>0</v>
      </c>
      <c r="EB369">
        <v>0</v>
      </c>
      <c r="EC369">
        <v>0</v>
      </c>
      <c r="ED369">
        <v>0</v>
      </c>
      <c r="EE369">
        <v>0</v>
      </c>
      <c r="EF369">
        <v>0</v>
      </c>
      <c r="EG369">
        <v>0</v>
      </c>
      <c r="EH369">
        <v>0</v>
      </c>
      <c r="EI369">
        <v>0</v>
      </c>
      <c r="EJ369">
        <v>0</v>
      </c>
      <c r="EK369">
        <v>0</v>
      </c>
      <c r="EL369">
        <v>0</v>
      </c>
      <c r="EM369">
        <v>0</v>
      </c>
      <c r="EN369">
        <v>0</v>
      </c>
      <c r="EO369">
        <v>0</v>
      </c>
      <c r="EP369">
        <v>0</v>
      </c>
      <c r="EQ369">
        <v>0</v>
      </c>
      <c r="ER369">
        <v>0</v>
      </c>
      <c r="ES369">
        <v>0</v>
      </c>
      <c r="ET369">
        <v>0</v>
      </c>
      <c r="EU369">
        <v>0</v>
      </c>
      <c r="EV369">
        <v>0</v>
      </c>
      <c r="EW369">
        <v>0</v>
      </c>
      <c r="EX369">
        <v>0</v>
      </c>
      <c r="EY369">
        <v>0</v>
      </c>
      <c r="EZ369">
        <v>0</v>
      </c>
      <c r="FA369">
        <v>0</v>
      </c>
      <c r="FB369">
        <v>0</v>
      </c>
      <c r="FC369">
        <v>0</v>
      </c>
      <c r="FD369">
        <v>0</v>
      </c>
      <c r="FE369">
        <v>0</v>
      </c>
      <c r="FF369">
        <v>0</v>
      </c>
      <c r="FG369">
        <v>0</v>
      </c>
      <c r="FH369">
        <v>0</v>
      </c>
      <c r="FI369">
        <v>0</v>
      </c>
      <c r="FJ369">
        <v>0</v>
      </c>
      <c r="FK369">
        <v>0</v>
      </c>
      <c r="FL369">
        <v>0</v>
      </c>
      <c r="FM369">
        <v>0</v>
      </c>
      <c r="FN369">
        <v>0</v>
      </c>
      <c r="FO369">
        <v>0</v>
      </c>
      <c r="FP369">
        <v>0</v>
      </c>
      <c r="FQ369">
        <v>0</v>
      </c>
      <c r="FR369">
        <v>0</v>
      </c>
      <c r="FT369" s="44"/>
    </row>
    <row r="370" spans="1:176" x14ac:dyDescent="0.2">
      <c r="A370" t="s">
        <v>197</v>
      </c>
      <c r="B370" t="s">
        <v>202</v>
      </c>
      <c r="C370" s="70">
        <v>41848</v>
      </c>
      <c r="D370">
        <v>0</v>
      </c>
      <c r="E370" s="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0</v>
      </c>
      <c r="AJ370">
        <v>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  <c r="AS370">
        <v>0</v>
      </c>
      <c r="AT370">
        <v>0</v>
      </c>
      <c r="AU370">
        <v>0</v>
      </c>
      <c r="AV370">
        <v>0</v>
      </c>
      <c r="AW370">
        <v>0</v>
      </c>
      <c r="AX370">
        <v>0</v>
      </c>
      <c r="AY370">
        <v>0</v>
      </c>
      <c r="AZ370">
        <v>0</v>
      </c>
      <c r="BA370">
        <v>0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0</v>
      </c>
      <c r="BL370">
        <v>0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0</v>
      </c>
      <c r="BS370">
        <v>0</v>
      </c>
      <c r="BT370">
        <v>0</v>
      </c>
      <c r="BU370">
        <v>0</v>
      </c>
      <c r="BV370">
        <v>0</v>
      </c>
      <c r="BW370">
        <v>0</v>
      </c>
      <c r="BX370">
        <v>0</v>
      </c>
      <c r="BY370">
        <v>0</v>
      </c>
      <c r="BZ370">
        <v>0</v>
      </c>
      <c r="CA370">
        <v>0</v>
      </c>
      <c r="CB370">
        <v>0</v>
      </c>
      <c r="CC370">
        <v>0</v>
      </c>
      <c r="CD370">
        <v>0</v>
      </c>
      <c r="CE370">
        <v>0</v>
      </c>
      <c r="CF370">
        <v>0</v>
      </c>
      <c r="CG370">
        <v>0</v>
      </c>
      <c r="CH370">
        <v>0</v>
      </c>
      <c r="CI370">
        <v>0</v>
      </c>
      <c r="CJ370">
        <v>0</v>
      </c>
      <c r="CK370">
        <v>0</v>
      </c>
      <c r="CL370">
        <v>0</v>
      </c>
      <c r="CM370">
        <v>0</v>
      </c>
      <c r="CN370">
        <v>0</v>
      </c>
      <c r="CO370">
        <v>0</v>
      </c>
      <c r="CP370">
        <v>0</v>
      </c>
      <c r="CQ370">
        <v>0</v>
      </c>
      <c r="CR370">
        <v>0</v>
      </c>
      <c r="CS370">
        <v>0</v>
      </c>
      <c r="CT370">
        <v>0</v>
      </c>
      <c r="CU370">
        <v>0</v>
      </c>
      <c r="CV370">
        <v>0</v>
      </c>
      <c r="CW370">
        <v>0</v>
      </c>
      <c r="CX370">
        <v>0</v>
      </c>
      <c r="CY370">
        <v>0</v>
      </c>
      <c r="CZ370">
        <v>0</v>
      </c>
      <c r="DA370">
        <v>0</v>
      </c>
      <c r="DB370">
        <v>0</v>
      </c>
      <c r="DC370">
        <v>0</v>
      </c>
      <c r="DD370">
        <v>0</v>
      </c>
      <c r="DE370">
        <v>0</v>
      </c>
      <c r="DF370">
        <v>0</v>
      </c>
      <c r="DG370">
        <v>0</v>
      </c>
      <c r="DH370">
        <v>0</v>
      </c>
      <c r="DI370">
        <v>0</v>
      </c>
      <c r="DJ370">
        <v>0</v>
      </c>
      <c r="DK370">
        <v>0</v>
      </c>
      <c r="DL370">
        <v>0</v>
      </c>
      <c r="DM370">
        <v>0</v>
      </c>
      <c r="DN370">
        <v>0</v>
      </c>
      <c r="DO370">
        <v>0</v>
      </c>
      <c r="DP370">
        <v>0</v>
      </c>
      <c r="DQ370">
        <v>0</v>
      </c>
      <c r="DR370">
        <v>0</v>
      </c>
      <c r="DS370">
        <v>0</v>
      </c>
      <c r="DT370">
        <v>0</v>
      </c>
      <c r="DU370">
        <v>0</v>
      </c>
      <c r="DV370">
        <v>0</v>
      </c>
      <c r="DW370">
        <v>0</v>
      </c>
      <c r="DX370">
        <v>0</v>
      </c>
      <c r="DY370">
        <v>0</v>
      </c>
      <c r="DZ370">
        <v>0</v>
      </c>
      <c r="EA370">
        <v>0</v>
      </c>
      <c r="EB370">
        <v>0</v>
      </c>
      <c r="EC370">
        <v>0</v>
      </c>
      <c r="ED370">
        <v>0</v>
      </c>
      <c r="EE370">
        <v>0</v>
      </c>
      <c r="EF370">
        <v>0</v>
      </c>
      <c r="EG370">
        <v>0</v>
      </c>
      <c r="EH370">
        <v>0</v>
      </c>
      <c r="EI370">
        <v>0</v>
      </c>
      <c r="EJ370">
        <v>0</v>
      </c>
      <c r="EK370">
        <v>0</v>
      </c>
      <c r="EL370">
        <v>0</v>
      </c>
      <c r="EM370">
        <v>0</v>
      </c>
      <c r="EN370">
        <v>0</v>
      </c>
      <c r="EO370">
        <v>0</v>
      </c>
      <c r="EP370">
        <v>0</v>
      </c>
      <c r="EQ370">
        <v>0</v>
      </c>
      <c r="ER370">
        <v>0</v>
      </c>
      <c r="ES370">
        <v>0</v>
      </c>
      <c r="ET370">
        <v>0</v>
      </c>
      <c r="EU370">
        <v>0</v>
      </c>
      <c r="EV370">
        <v>0</v>
      </c>
      <c r="EW370">
        <v>0</v>
      </c>
      <c r="EX370">
        <v>0</v>
      </c>
      <c r="EY370">
        <v>0</v>
      </c>
      <c r="EZ370">
        <v>0</v>
      </c>
      <c r="FA370">
        <v>0</v>
      </c>
      <c r="FB370">
        <v>0</v>
      </c>
      <c r="FC370">
        <v>0</v>
      </c>
      <c r="FD370">
        <v>0</v>
      </c>
      <c r="FE370">
        <v>0</v>
      </c>
      <c r="FF370">
        <v>0</v>
      </c>
      <c r="FG370">
        <v>0</v>
      </c>
      <c r="FH370">
        <v>0</v>
      </c>
      <c r="FI370">
        <v>0</v>
      </c>
      <c r="FJ370">
        <v>0</v>
      </c>
      <c r="FK370">
        <v>0</v>
      </c>
      <c r="FL370">
        <v>0</v>
      </c>
      <c r="FM370">
        <v>0</v>
      </c>
      <c r="FN370">
        <v>0</v>
      </c>
      <c r="FO370">
        <v>0</v>
      </c>
      <c r="FP370">
        <v>0</v>
      </c>
      <c r="FQ370">
        <v>0</v>
      </c>
      <c r="FR370">
        <v>0</v>
      </c>
      <c r="FT370" s="44"/>
    </row>
    <row r="371" spans="1:176" x14ac:dyDescent="0.2">
      <c r="A371" t="s">
        <v>197</v>
      </c>
      <c r="B371" t="s">
        <v>202</v>
      </c>
      <c r="C371" s="70">
        <v>41849</v>
      </c>
      <c r="D371">
        <v>0</v>
      </c>
      <c r="E371" s="70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0</v>
      </c>
      <c r="O371">
        <v>0</v>
      </c>
      <c r="P371">
        <v>0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  <c r="AH371">
        <v>0</v>
      </c>
      <c r="AI371">
        <v>0</v>
      </c>
      <c r="AJ371">
        <v>0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0</v>
      </c>
      <c r="AW371">
        <v>0</v>
      </c>
      <c r="AX371">
        <v>0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0</v>
      </c>
      <c r="BS371">
        <v>0</v>
      </c>
      <c r="BT371">
        <v>0</v>
      </c>
      <c r="BU371">
        <v>0</v>
      </c>
      <c r="BV371">
        <v>0</v>
      </c>
      <c r="BW371">
        <v>0</v>
      </c>
      <c r="BX371">
        <v>0</v>
      </c>
      <c r="BY371">
        <v>0</v>
      </c>
      <c r="BZ371">
        <v>0</v>
      </c>
      <c r="CA371">
        <v>0</v>
      </c>
      <c r="CB371">
        <v>0</v>
      </c>
      <c r="CC371">
        <v>0</v>
      </c>
      <c r="CD371">
        <v>0</v>
      </c>
      <c r="CE371">
        <v>0</v>
      </c>
      <c r="CF371">
        <v>0</v>
      </c>
      <c r="CG371">
        <v>0</v>
      </c>
      <c r="CH371">
        <v>0</v>
      </c>
      <c r="CI371">
        <v>0</v>
      </c>
      <c r="CJ371">
        <v>0</v>
      </c>
      <c r="CK371">
        <v>0</v>
      </c>
      <c r="CL371">
        <v>0</v>
      </c>
      <c r="CM371">
        <v>0</v>
      </c>
      <c r="CN371">
        <v>0</v>
      </c>
      <c r="CO371">
        <v>0</v>
      </c>
      <c r="CP371">
        <v>0</v>
      </c>
      <c r="CQ371">
        <v>0</v>
      </c>
      <c r="CR371">
        <v>0</v>
      </c>
      <c r="CS371">
        <v>0</v>
      </c>
      <c r="CT371">
        <v>0</v>
      </c>
      <c r="CU371">
        <v>0</v>
      </c>
      <c r="CV371">
        <v>0</v>
      </c>
      <c r="CW371">
        <v>0</v>
      </c>
      <c r="CX371">
        <v>0</v>
      </c>
      <c r="CY371">
        <v>0</v>
      </c>
      <c r="CZ371">
        <v>0</v>
      </c>
      <c r="DA371">
        <v>0</v>
      </c>
      <c r="DB371">
        <v>0</v>
      </c>
      <c r="DC371">
        <v>0</v>
      </c>
      <c r="DD371">
        <v>0</v>
      </c>
      <c r="DE371">
        <v>0</v>
      </c>
      <c r="DF371">
        <v>0</v>
      </c>
      <c r="DG371">
        <v>0</v>
      </c>
      <c r="DH371">
        <v>0</v>
      </c>
      <c r="DI371">
        <v>0</v>
      </c>
      <c r="DJ371">
        <v>0</v>
      </c>
      <c r="DK371">
        <v>0</v>
      </c>
      <c r="DL371">
        <v>0</v>
      </c>
      <c r="DM371">
        <v>0</v>
      </c>
      <c r="DN371">
        <v>0</v>
      </c>
      <c r="DO371">
        <v>0</v>
      </c>
      <c r="DP371">
        <v>0</v>
      </c>
      <c r="DQ371">
        <v>0</v>
      </c>
      <c r="DR371">
        <v>0</v>
      </c>
      <c r="DS371">
        <v>0</v>
      </c>
      <c r="DT371">
        <v>0</v>
      </c>
      <c r="DU371">
        <v>0</v>
      </c>
      <c r="DV371">
        <v>0</v>
      </c>
      <c r="DW371">
        <v>0</v>
      </c>
      <c r="DX371">
        <v>0</v>
      </c>
      <c r="DY371">
        <v>0</v>
      </c>
      <c r="DZ371">
        <v>0</v>
      </c>
      <c r="EA371">
        <v>0</v>
      </c>
      <c r="EB371">
        <v>0</v>
      </c>
      <c r="EC371">
        <v>0</v>
      </c>
      <c r="ED371">
        <v>0</v>
      </c>
      <c r="EE371">
        <v>0</v>
      </c>
      <c r="EF371">
        <v>0</v>
      </c>
      <c r="EG371">
        <v>0</v>
      </c>
      <c r="EH371">
        <v>0</v>
      </c>
      <c r="EI371">
        <v>0</v>
      </c>
      <c r="EJ371">
        <v>0</v>
      </c>
      <c r="EK371">
        <v>0</v>
      </c>
      <c r="EL371">
        <v>0</v>
      </c>
      <c r="EM371">
        <v>0</v>
      </c>
      <c r="EN371">
        <v>0</v>
      </c>
      <c r="EO371">
        <v>0</v>
      </c>
      <c r="EP371">
        <v>0</v>
      </c>
      <c r="EQ371">
        <v>0</v>
      </c>
      <c r="ER371">
        <v>0</v>
      </c>
      <c r="ES371">
        <v>0</v>
      </c>
      <c r="ET371">
        <v>0</v>
      </c>
      <c r="EU371">
        <v>0</v>
      </c>
      <c r="EV371">
        <v>0</v>
      </c>
      <c r="EW371">
        <v>0</v>
      </c>
      <c r="EX371">
        <v>0</v>
      </c>
      <c r="EY371">
        <v>0</v>
      </c>
      <c r="EZ371">
        <v>0</v>
      </c>
      <c r="FA371">
        <v>0</v>
      </c>
      <c r="FB371">
        <v>0</v>
      </c>
      <c r="FC371">
        <v>0</v>
      </c>
      <c r="FD371">
        <v>0</v>
      </c>
      <c r="FE371">
        <v>0</v>
      </c>
      <c r="FF371">
        <v>0</v>
      </c>
      <c r="FG371">
        <v>0</v>
      </c>
      <c r="FH371">
        <v>0</v>
      </c>
      <c r="FI371">
        <v>0</v>
      </c>
      <c r="FJ371">
        <v>0</v>
      </c>
      <c r="FK371">
        <v>0</v>
      </c>
      <c r="FL371">
        <v>0</v>
      </c>
      <c r="FM371">
        <v>0</v>
      </c>
      <c r="FN371">
        <v>0</v>
      </c>
      <c r="FO371">
        <v>0</v>
      </c>
      <c r="FP371">
        <v>0</v>
      </c>
      <c r="FQ371">
        <v>0</v>
      </c>
      <c r="FR371">
        <v>0</v>
      </c>
      <c r="FT371" s="44"/>
    </row>
    <row r="372" spans="1:176" x14ac:dyDescent="0.2">
      <c r="A372" t="s">
        <v>197</v>
      </c>
      <c r="B372" t="s">
        <v>202</v>
      </c>
      <c r="C372" s="70">
        <v>41850</v>
      </c>
      <c r="D372">
        <v>0</v>
      </c>
      <c r="E372" s="70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0</v>
      </c>
      <c r="P372">
        <v>0</v>
      </c>
      <c r="Q372">
        <v>0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G372">
        <v>0</v>
      </c>
      <c r="AH372">
        <v>0</v>
      </c>
      <c r="AI372">
        <v>0</v>
      </c>
      <c r="AJ372">
        <v>0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  <c r="AS372">
        <v>0</v>
      </c>
      <c r="AT372">
        <v>0</v>
      </c>
      <c r="AU372">
        <v>0</v>
      </c>
      <c r="AV372">
        <v>0</v>
      </c>
      <c r="AW372">
        <v>0</v>
      </c>
      <c r="AX372">
        <v>0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0</v>
      </c>
      <c r="BS372">
        <v>0</v>
      </c>
      <c r="BT372">
        <v>0</v>
      </c>
      <c r="BU372">
        <v>0</v>
      </c>
      <c r="BV372">
        <v>0</v>
      </c>
      <c r="BW372">
        <v>0</v>
      </c>
      <c r="BX372">
        <v>0</v>
      </c>
      <c r="BY372">
        <v>0</v>
      </c>
      <c r="BZ372">
        <v>0</v>
      </c>
      <c r="CA372">
        <v>0</v>
      </c>
      <c r="CB372">
        <v>0</v>
      </c>
      <c r="CC372">
        <v>0</v>
      </c>
      <c r="CD372">
        <v>0</v>
      </c>
      <c r="CE372">
        <v>0</v>
      </c>
      <c r="CF372">
        <v>0</v>
      </c>
      <c r="CG372">
        <v>0</v>
      </c>
      <c r="CH372">
        <v>0</v>
      </c>
      <c r="CI372">
        <v>0</v>
      </c>
      <c r="CJ372">
        <v>0</v>
      </c>
      <c r="CK372">
        <v>0</v>
      </c>
      <c r="CL372">
        <v>0</v>
      </c>
      <c r="CM372">
        <v>0</v>
      </c>
      <c r="CN372">
        <v>0</v>
      </c>
      <c r="CO372">
        <v>0</v>
      </c>
      <c r="CP372">
        <v>0</v>
      </c>
      <c r="CQ372">
        <v>0</v>
      </c>
      <c r="CR372">
        <v>0</v>
      </c>
      <c r="CS372">
        <v>0</v>
      </c>
      <c r="CT372">
        <v>0</v>
      </c>
      <c r="CU372">
        <v>0</v>
      </c>
      <c r="CV372">
        <v>0</v>
      </c>
      <c r="CW372">
        <v>0</v>
      </c>
      <c r="CX372">
        <v>0</v>
      </c>
      <c r="CY372">
        <v>0</v>
      </c>
      <c r="CZ372">
        <v>0</v>
      </c>
      <c r="DA372">
        <v>0</v>
      </c>
      <c r="DB372">
        <v>0</v>
      </c>
      <c r="DC372">
        <v>0</v>
      </c>
      <c r="DD372">
        <v>0</v>
      </c>
      <c r="DE372">
        <v>0</v>
      </c>
      <c r="DF372">
        <v>0</v>
      </c>
      <c r="DG372">
        <v>0</v>
      </c>
      <c r="DH372">
        <v>0</v>
      </c>
      <c r="DI372">
        <v>0</v>
      </c>
      <c r="DJ372">
        <v>0</v>
      </c>
      <c r="DK372">
        <v>0</v>
      </c>
      <c r="DL372">
        <v>0</v>
      </c>
      <c r="DM372">
        <v>0</v>
      </c>
      <c r="DN372">
        <v>0</v>
      </c>
      <c r="DO372">
        <v>0</v>
      </c>
      <c r="DP372">
        <v>0</v>
      </c>
      <c r="DQ372">
        <v>0</v>
      </c>
      <c r="DR372">
        <v>0</v>
      </c>
      <c r="DS372">
        <v>0</v>
      </c>
      <c r="DT372">
        <v>0</v>
      </c>
      <c r="DU372">
        <v>0</v>
      </c>
      <c r="DV372">
        <v>0</v>
      </c>
      <c r="DW372">
        <v>0</v>
      </c>
      <c r="DX372">
        <v>0</v>
      </c>
      <c r="DY372">
        <v>0</v>
      </c>
      <c r="DZ372">
        <v>0</v>
      </c>
      <c r="EA372">
        <v>0</v>
      </c>
      <c r="EB372">
        <v>0</v>
      </c>
      <c r="EC372">
        <v>0</v>
      </c>
      <c r="ED372">
        <v>0</v>
      </c>
      <c r="EE372">
        <v>0</v>
      </c>
      <c r="EF372">
        <v>0</v>
      </c>
      <c r="EG372">
        <v>0</v>
      </c>
      <c r="EH372">
        <v>0</v>
      </c>
      <c r="EI372">
        <v>0</v>
      </c>
      <c r="EJ372">
        <v>0</v>
      </c>
      <c r="EK372">
        <v>0</v>
      </c>
      <c r="EL372">
        <v>0</v>
      </c>
      <c r="EM372">
        <v>0</v>
      </c>
      <c r="EN372">
        <v>0</v>
      </c>
      <c r="EO372">
        <v>0</v>
      </c>
      <c r="EP372">
        <v>0</v>
      </c>
      <c r="EQ372">
        <v>0</v>
      </c>
      <c r="ER372">
        <v>0</v>
      </c>
      <c r="ES372">
        <v>0</v>
      </c>
      <c r="ET372">
        <v>0</v>
      </c>
      <c r="EU372">
        <v>0</v>
      </c>
      <c r="EV372">
        <v>0</v>
      </c>
      <c r="EW372">
        <v>0</v>
      </c>
      <c r="EX372">
        <v>0</v>
      </c>
      <c r="EY372">
        <v>0</v>
      </c>
      <c r="EZ372">
        <v>0</v>
      </c>
      <c r="FA372">
        <v>0</v>
      </c>
      <c r="FB372">
        <v>0</v>
      </c>
      <c r="FC372">
        <v>0</v>
      </c>
      <c r="FD372">
        <v>0</v>
      </c>
      <c r="FE372">
        <v>0</v>
      </c>
      <c r="FF372">
        <v>0</v>
      </c>
      <c r="FG372">
        <v>0</v>
      </c>
      <c r="FH372">
        <v>0</v>
      </c>
      <c r="FI372">
        <v>0</v>
      </c>
      <c r="FJ372">
        <v>0</v>
      </c>
      <c r="FK372">
        <v>0</v>
      </c>
      <c r="FL372">
        <v>0</v>
      </c>
      <c r="FM372">
        <v>0</v>
      </c>
      <c r="FN372">
        <v>0</v>
      </c>
      <c r="FO372">
        <v>0</v>
      </c>
      <c r="FP372">
        <v>0</v>
      </c>
      <c r="FQ372">
        <v>0</v>
      </c>
      <c r="FR372">
        <v>0</v>
      </c>
      <c r="FT372" s="44"/>
    </row>
    <row r="373" spans="1:176" x14ac:dyDescent="0.2">
      <c r="A373" t="s">
        <v>197</v>
      </c>
      <c r="B373" t="s">
        <v>202</v>
      </c>
      <c r="C373" s="70">
        <v>41851</v>
      </c>
      <c r="D373">
        <v>0</v>
      </c>
      <c r="E373" s="70">
        <v>0</v>
      </c>
      <c r="F373">
        <v>0</v>
      </c>
      <c r="G373">
        <v>0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0</v>
      </c>
      <c r="P373">
        <v>0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0</v>
      </c>
      <c r="AJ373">
        <v>0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0</v>
      </c>
      <c r="AX373">
        <v>0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0</v>
      </c>
      <c r="BS373">
        <v>0</v>
      </c>
      <c r="BT373">
        <v>0</v>
      </c>
      <c r="BU373">
        <v>0</v>
      </c>
      <c r="BV373">
        <v>0</v>
      </c>
      <c r="BW373">
        <v>0</v>
      </c>
      <c r="BX373">
        <v>0</v>
      </c>
      <c r="BY373">
        <v>0</v>
      </c>
      <c r="BZ373">
        <v>0</v>
      </c>
      <c r="CA373">
        <v>0</v>
      </c>
      <c r="CB373">
        <v>0</v>
      </c>
      <c r="CC373">
        <v>0</v>
      </c>
      <c r="CD373">
        <v>0</v>
      </c>
      <c r="CE373">
        <v>0</v>
      </c>
      <c r="CF373">
        <v>0</v>
      </c>
      <c r="CG373">
        <v>0</v>
      </c>
      <c r="CH373">
        <v>0</v>
      </c>
      <c r="CI373">
        <v>0</v>
      </c>
      <c r="CJ373">
        <v>0</v>
      </c>
      <c r="CK373">
        <v>0</v>
      </c>
      <c r="CL373">
        <v>0</v>
      </c>
      <c r="CM373">
        <v>0</v>
      </c>
      <c r="CN373">
        <v>0</v>
      </c>
      <c r="CO373">
        <v>0</v>
      </c>
      <c r="CP373">
        <v>0</v>
      </c>
      <c r="CQ373">
        <v>0</v>
      </c>
      <c r="CR373">
        <v>0</v>
      </c>
      <c r="CS373">
        <v>0</v>
      </c>
      <c r="CT373">
        <v>0</v>
      </c>
      <c r="CU373">
        <v>0</v>
      </c>
      <c r="CV373">
        <v>0</v>
      </c>
      <c r="CW373">
        <v>0</v>
      </c>
      <c r="CX373">
        <v>0</v>
      </c>
      <c r="CY373">
        <v>0</v>
      </c>
      <c r="CZ373">
        <v>0</v>
      </c>
      <c r="DA373">
        <v>0</v>
      </c>
      <c r="DB373">
        <v>0</v>
      </c>
      <c r="DC373">
        <v>0</v>
      </c>
      <c r="DD373">
        <v>0</v>
      </c>
      <c r="DE373">
        <v>0</v>
      </c>
      <c r="DF373">
        <v>0</v>
      </c>
      <c r="DG373">
        <v>0</v>
      </c>
      <c r="DH373">
        <v>0</v>
      </c>
      <c r="DI373">
        <v>0</v>
      </c>
      <c r="DJ373">
        <v>0</v>
      </c>
      <c r="DK373">
        <v>0</v>
      </c>
      <c r="DL373">
        <v>0</v>
      </c>
      <c r="DM373">
        <v>0</v>
      </c>
      <c r="DN373">
        <v>0</v>
      </c>
      <c r="DO373">
        <v>0</v>
      </c>
      <c r="DP373">
        <v>0</v>
      </c>
      <c r="DQ373">
        <v>0</v>
      </c>
      <c r="DR373">
        <v>0</v>
      </c>
      <c r="DS373">
        <v>0</v>
      </c>
      <c r="DT373">
        <v>0</v>
      </c>
      <c r="DU373">
        <v>0</v>
      </c>
      <c r="DV373">
        <v>0</v>
      </c>
      <c r="DW373">
        <v>0</v>
      </c>
      <c r="DX373">
        <v>0</v>
      </c>
      <c r="DY373">
        <v>0</v>
      </c>
      <c r="DZ373">
        <v>0</v>
      </c>
      <c r="EA373">
        <v>0</v>
      </c>
      <c r="EB373">
        <v>0</v>
      </c>
      <c r="EC373">
        <v>0</v>
      </c>
      <c r="ED373">
        <v>0</v>
      </c>
      <c r="EE373">
        <v>0</v>
      </c>
      <c r="EF373">
        <v>0</v>
      </c>
      <c r="EG373">
        <v>0</v>
      </c>
      <c r="EH373">
        <v>0</v>
      </c>
      <c r="EI373">
        <v>0</v>
      </c>
      <c r="EJ373">
        <v>0</v>
      </c>
      <c r="EK373">
        <v>0</v>
      </c>
      <c r="EL373">
        <v>0</v>
      </c>
      <c r="EM373">
        <v>0</v>
      </c>
      <c r="EN373">
        <v>0</v>
      </c>
      <c r="EO373">
        <v>0</v>
      </c>
      <c r="EP373">
        <v>0</v>
      </c>
      <c r="EQ373">
        <v>0</v>
      </c>
      <c r="ER373">
        <v>0</v>
      </c>
      <c r="ES373">
        <v>0</v>
      </c>
      <c r="ET373">
        <v>0</v>
      </c>
      <c r="EU373">
        <v>0</v>
      </c>
      <c r="EV373">
        <v>0</v>
      </c>
      <c r="EW373">
        <v>0</v>
      </c>
      <c r="EX373">
        <v>0</v>
      </c>
      <c r="EY373">
        <v>0</v>
      </c>
      <c r="EZ373">
        <v>0</v>
      </c>
      <c r="FA373">
        <v>0</v>
      </c>
      <c r="FB373">
        <v>0</v>
      </c>
      <c r="FC373">
        <v>0</v>
      </c>
      <c r="FD373">
        <v>0</v>
      </c>
      <c r="FE373">
        <v>0</v>
      </c>
      <c r="FF373">
        <v>0</v>
      </c>
      <c r="FG373">
        <v>0</v>
      </c>
      <c r="FH373">
        <v>0</v>
      </c>
      <c r="FI373">
        <v>0</v>
      </c>
      <c r="FJ373">
        <v>0</v>
      </c>
      <c r="FK373">
        <v>0</v>
      </c>
      <c r="FL373">
        <v>0</v>
      </c>
      <c r="FM373">
        <v>0</v>
      </c>
      <c r="FN373">
        <v>0</v>
      </c>
      <c r="FO373">
        <v>0</v>
      </c>
      <c r="FP373">
        <v>0</v>
      </c>
      <c r="FQ373">
        <v>0</v>
      </c>
      <c r="FR373">
        <v>0</v>
      </c>
      <c r="FT373" s="44"/>
    </row>
    <row r="374" spans="1:176" x14ac:dyDescent="0.2">
      <c r="A374" t="s">
        <v>197</v>
      </c>
      <c r="B374" t="s">
        <v>202</v>
      </c>
      <c r="C374" s="70">
        <v>41852</v>
      </c>
      <c r="D374">
        <v>0</v>
      </c>
      <c r="E374" s="70">
        <v>0</v>
      </c>
      <c r="F374">
        <v>0</v>
      </c>
      <c r="G374">
        <v>0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0</v>
      </c>
      <c r="O374">
        <v>0</v>
      </c>
      <c r="P374">
        <v>0</v>
      </c>
      <c r="Q374">
        <v>0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0</v>
      </c>
      <c r="AF374">
        <v>0</v>
      </c>
      <c r="AG374">
        <v>0</v>
      </c>
      <c r="AH374">
        <v>0</v>
      </c>
      <c r="AI374">
        <v>0</v>
      </c>
      <c r="AJ374">
        <v>0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  <c r="AS374">
        <v>0</v>
      </c>
      <c r="AT374">
        <v>0</v>
      </c>
      <c r="AU374">
        <v>0</v>
      </c>
      <c r="AV374">
        <v>0</v>
      </c>
      <c r="AW374">
        <v>0</v>
      </c>
      <c r="AX374">
        <v>0</v>
      </c>
      <c r="AY374">
        <v>0</v>
      </c>
      <c r="AZ374">
        <v>0</v>
      </c>
      <c r="BA374">
        <v>0</v>
      </c>
      <c r="BB374">
        <v>0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0</v>
      </c>
      <c r="BN374">
        <v>0</v>
      </c>
      <c r="BO374">
        <v>0</v>
      </c>
      <c r="BP374">
        <v>0</v>
      </c>
      <c r="BQ374">
        <v>0</v>
      </c>
      <c r="BR374">
        <v>0</v>
      </c>
      <c r="BS374">
        <v>0</v>
      </c>
      <c r="BT374">
        <v>0</v>
      </c>
      <c r="BU374">
        <v>0</v>
      </c>
      <c r="BV374">
        <v>0</v>
      </c>
      <c r="BW374">
        <v>0</v>
      </c>
      <c r="BX374">
        <v>0</v>
      </c>
      <c r="BY374">
        <v>0</v>
      </c>
      <c r="BZ374">
        <v>0</v>
      </c>
      <c r="CA374">
        <v>0</v>
      </c>
      <c r="CB374">
        <v>0</v>
      </c>
      <c r="CC374">
        <v>0</v>
      </c>
      <c r="CD374">
        <v>0</v>
      </c>
      <c r="CE374">
        <v>0</v>
      </c>
      <c r="CF374">
        <v>0</v>
      </c>
      <c r="CG374">
        <v>0</v>
      </c>
      <c r="CH374">
        <v>0</v>
      </c>
      <c r="CI374">
        <v>0</v>
      </c>
      <c r="CJ374">
        <v>0</v>
      </c>
      <c r="CK374">
        <v>0</v>
      </c>
      <c r="CL374">
        <v>0</v>
      </c>
      <c r="CM374">
        <v>0</v>
      </c>
      <c r="CN374">
        <v>0</v>
      </c>
      <c r="CO374">
        <v>0</v>
      </c>
      <c r="CP374">
        <v>0</v>
      </c>
      <c r="CQ374">
        <v>0</v>
      </c>
      <c r="CR374">
        <v>0</v>
      </c>
      <c r="CS374">
        <v>0</v>
      </c>
      <c r="CT374">
        <v>0</v>
      </c>
      <c r="CU374">
        <v>0</v>
      </c>
      <c r="CV374">
        <v>0</v>
      </c>
      <c r="CW374">
        <v>0</v>
      </c>
      <c r="CX374">
        <v>0</v>
      </c>
      <c r="CY374">
        <v>0</v>
      </c>
      <c r="CZ374">
        <v>0</v>
      </c>
      <c r="DA374">
        <v>0</v>
      </c>
      <c r="DB374">
        <v>0</v>
      </c>
      <c r="DC374">
        <v>0</v>
      </c>
      <c r="DD374">
        <v>0</v>
      </c>
      <c r="DE374">
        <v>0</v>
      </c>
      <c r="DF374">
        <v>0</v>
      </c>
      <c r="DG374">
        <v>0</v>
      </c>
      <c r="DH374">
        <v>0</v>
      </c>
      <c r="DI374">
        <v>0</v>
      </c>
      <c r="DJ374">
        <v>0</v>
      </c>
      <c r="DK374">
        <v>0</v>
      </c>
      <c r="DL374">
        <v>0</v>
      </c>
      <c r="DM374">
        <v>0</v>
      </c>
      <c r="DN374">
        <v>0</v>
      </c>
      <c r="DO374">
        <v>0</v>
      </c>
      <c r="DP374">
        <v>0</v>
      </c>
      <c r="DQ374">
        <v>0</v>
      </c>
      <c r="DR374">
        <v>0</v>
      </c>
      <c r="DS374">
        <v>0</v>
      </c>
      <c r="DT374">
        <v>0</v>
      </c>
      <c r="DU374">
        <v>0</v>
      </c>
      <c r="DV374">
        <v>0</v>
      </c>
      <c r="DW374">
        <v>0</v>
      </c>
      <c r="DX374">
        <v>0</v>
      </c>
      <c r="DY374">
        <v>0</v>
      </c>
      <c r="DZ374">
        <v>0</v>
      </c>
      <c r="EA374">
        <v>0</v>
      </c>
      <c r="EB374">
        <v>0</v>
      </c>
      <c r="EC374">
        <v>0</v>
      </c>
      <c r="ED374">
        <v>0</v>
      </c>
      <c r="EE374">
        <v>0</v>
      </c>
      <c r="EF374">
        <v>0</v>
      </c>
      <c r="EG374">
        <v>0</v>
      </c>
      <c r="EH374">
        <v>0</v>
      </c>
      <c r="EI374">
        <v>0</v>
      </c>
      <c r="EJ374">
        <v>0</v>
      </c>
      <c r="EK374">
        <v>0</v>
      </c>
      <c r="EL374">
        <v>0</v>
      </c>
      <c r="EM374">
        <v>0</v>
      </c>
      <c r="EN374">
        <v>0</v>
      </c>
      <c r="EO374">
        <v>0</v>
      </c>
      <c r="EP374">
        <v>0</v>
      </c>
      <c r="EQ374">
        <v>0</v>
      </c>
      <c r="ER374">
        <v>0</v>
      </c>
      <c r="ES374">
        <v>0</v>
      </c>
      <c r="ET374">
        <v>0</v>
      </c>
      <c r="EU374">
        <v>0</v>
      </c>
      <c r="EV374">
        <v>0</v>
      </c>
      <c r="EW374">
        <v>0</v>
      </c>
      <c r="EX374">
        <v>0</v>
      </c>
      <c r="EY374">
        <v>0</v>
      </c>
      <c r="EZ374">
        <v>0</v>
      </c>
      <c r="FA374">
        <v>0</v>
      </c>
      <c r="FB374">
        <v>0</v>
      </c>
      <c r="FC374">
        <v>0</v>
      </c>
      <c r="FD374">
        <v>0</v>
      </c>
      <c r="FE374">
        <v>0</v>
      </c>
      <c r="FF374">
        <v>0</v>
      </c>
      <c r="FG374">
        <v>0</v>
      </c>
      <c r="FH374">
        <v>0</v>
      </c>
      <c r="FI374">
        <v>0</v>
      </c>
      <c r="FJ374">
        <v>0</v>
      </c>
      <c r="FK374">
        <v>0</v>
      </c>
      <c r="FL374">
        <v>0</v>
      </c>
      <c r="FM374">
        <v>0</v>
      </c>
      <c r="FN374">
        <v>0</v>
      </c>
      <c r="FO374">
        <v>0</v>
      </c>
      <c r="FP374">
        <v>0</v>
      </c>
      <c r="FQ374">
        <v>0</v>
      </c>
      <c r="FR374">
        <v>0</v>
      </c>
      <c r="FT374" s="44"/>
    </row>
    <row r="375" spans="1:176" x14ac:dyDescent="0.2">
      <c r="A375" t="s">
        <v>197</v>
      </c>
      <c r="B375" t="s">
        <v>202</v>
      </c>
      <c r="C375" s="70">
        <v>41894</v>
      </c>
      <c r="D375">
        <v>0</v>
      </c>
      <c r="E375" s="70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0</v>
      </c>
      <c r="AJ375">
        <v>0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BX375">
        <v>0</v>
      </c>
      <c r="BY375">
        <v>0</v>
      </c>
      <c r="BZ375">
        <v>0</v>
      </c>
      <c r="CA375">
        <v>0</v>
      </c>
      <c r="CB375">
        <v>0</v>
      </c>
      <c r="CC375">
        <v>0</v>
      </c>
      <c r="CD375">
        <v>0</v>
      </c>
      <c r="CE375">
        <v>0</v>
      </c>
      <c r="CF375">
        <v>0</v>
      </c>
      <c r="CG375">
        <v>0</v>
      </c>
      <c r="CH375">
        <v>0</v>
      </c>
      <c r="CI375">
        <v>0</v>
      </c>
      <c r="CJ375">
        <v>0</v>
      </c>
      <c r="CK375">
        <v>0</v>
      </c>
      <c r="CL375">
        <v>0</v>
      </c>
      <c r="CM375">
        <v>0</v>
      </c>
      <c r="CN375">
        <v>0</v>
      </c>
      <c r="CO375">
        <v>0</v>
      </c>
      <c r="CP375">
        <v>0</v>
      </c>
      <c r="CQ375">
        <v>0</v>
      </c>
      <c r="CR375">
        <v>0</v>
      </c>
      <c r="CS375">
        <v>0</v>
      </c>
      <c r="CT375">
        <v>0</v>
      </c>
      <c r="CU375">
        <v>0</v>
      </c>
      <c r="CV375">
        <v>0</v>
      </c>
      <c r="CW375">
        <v>0</v>
      </c>
      <c r="CX375">
        <v>0</v>
      </c>
      <c r="CY375">
        <v>0</v>
      </c>
      <c r="CZ375">
        <v>0</v>
      </c>
      <c r="DA375">
        <v>0</v>
      </c>
      <c r="DB375">
        <v>0</v>
      </c>
      <c r="DC375">
        <v>0</v>
      </c>
      <c r="DD375">
        <v>0</v>
      </c>
      <c r="DE375">
        <v>0</v>
      </c>
      <c r="DF375">
        <v>0</v>
      </c>
      <c r="DG375">
        <v>0</v>
      </c>
      <c r="DH375">
        <v>0</v>
      </c>
      <c r="DI375">
        <v>0</v>
      </c>
      <c r="DJ375">
        <v>0</v>
      </c>
      <c r="DK375">
        <v>0</v>
      </c>
      <c r="DL375">
        <v>0</v>
      </c>
      <c r="DM375">
        <v>0</v>
      </c>
      <c r="DN375">
        <v>0</v>
      </c>
      <c r="DO375">
        <v>0</v>
      </c>
      <c r="DP375">
        <v>0</v>
      </c>
      <c r="DQ375">
        <v>0</v>
      </c>
      <c r="DR375">
        <v>0</v>
      </c>
      <c r="DS375">
        <v>0</v>
      </c>
      <c r="DT375">
        <v>0</v>
      </c>
      <c r="DU375">
        <v>0</v>
      </c>
      <c r="DV375">
        <v>0</v>
      </c>
      <c r="DW375">
        <v>0</v>
      </c>
      <c r="DX375">
        <v>0</v>
      </c>
      <c r="DY375">
        <v>0</v>
      </c>
      <c r="DZ375">
        <v>0</v>
      </c>
      <c r="EA375">
        <v>0</v>
      </c>
      <c r="EB375">
        <v>0</v>
      </c>
      <c r="EC375">
        <v>0</v>
      </c>
      <c r="ED375">
        <v>0</v>
      </c>
      <c r="EE375">
        <v>0</v>
      </c>
      <c r="EF375">
        <v>0</v>
      </c>
      <c r="EG375">
        <v>0</v>
      </c>
      <c r="EH375">
        <v>0</v>
      </c>
      <c r="EI375">
        <v>0</v>
      </c>
      <c r="EJ375">
        <v>0</v>
      </c>
      <c r="EK375">
        <v>0</v>
      </c>
      <c r="EL375">
        <v>0</v>
      </c>
      <c r="EM375">
        <v>0</v>
      </c>
      <c r="EN375">
        <v>0</v>
      </c>
      <c r="EO375">
        <v>0</v>
      </c>
      <c r="EP375">
        <v>0</v>
      </c>
      <c r="EQ375">
        <v>0</v>
      </c>
      <c r="ER375">
        <v>0</v>
      </c>
      <c r="ES375">
        <v>0</v>
      </c>
      <c r="ET375">
        <v>0</v>
      </c>
      <c r="EU375">
        <v>0</v>
      </c>
      <c r="EV375">
        <v>0</v>
      </c>
      <c r="EW375">
        <v>0</v>
      </c>
      <c r="EX375">
        <v>0</v>
      </c>
      <c r="EY375">
        <v>0</v>
      </c>
      <c r="EZ375">
        <v>0</v>
      </c>
      <c r="FA375">
        <v>0</v>
      </c>
      <c r="FB375">
        <v>0</v>
      </c>
      <c r="FC375">
        <v>0</v>
      </c>
      <c r="FD375">
        <v>0</v>
      </c>
      <c r="FE375">
        <v>0</v>
      </c>
      <c r="FF375">
        <v>0</v>
      </c>
      <c r="FG375">
        <v>0</v>
      </c>
      <c r="FH375">
        <v>0</v>
      </c>
      <c r="FI375">
        <v>0</v>
      </c>
      <c r="FJ375">
        <v>0</v>
      </c>
      <c r="FK375">
        <v>0</v>
      </c>
      <c r="FL375">
        <v>0</v>
      </c>
      <c r="FM375">
        <v>0</v>
      </c>
      <c r="FN375">
        <v>0</v>
      </c>
      <c r="FO375">
        <v>0</v>
      </c>
      <c r="FP375">
        <v>0</v>
      </c>
      <c r="FQ375">
        <v>0</v>
      </c>
      <c r="FR375">
        <v>0</v>
      </c>
      <c r="FT375" s="44"/>
    </row>
    <row r="376" spans="1:176" x14ac:dyDescent="0.2">
      <c r="A376" t="s">
        <v>197</v>
      </c>
      <c r="B376" t="s">
        <v>202</v>
      </c>
      <c r="C376" s="70">
        <v>41897</v>
      </c>
      <c r="D376">
        <v>0</v>
      </c>
      <c r="E376" s="70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0</v>
      </c>
      <c r="O376">
        <v>0</v>
      </c>
      <c r="P376">
        <v>0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0</v>
      </c>
      <c r="AG376">
        <v>0</v>
      </c>
      <c r="AH376">
        <v>0</v>
      </c>
      <c r="AI376">
        <v>0</v>
      </c>
      <c r="AJ376">
        <v>0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  <c r="AS376">
        <v>0</v>
      </c>
      <c r="AT376">
        <v>0</v>
      </c>
      <c r="AU376">
        <v>0</v>
      </c>
      <c r="AV376">
        <v>0</v>
      </c>
      <c r="AW376">
        <v>0</v>
      </c>
      <c r="AX376">
        <v>0</v>
      </c>
      <c r="AY376">
        <v>0</v>
      </c>
      <c r="AZ376">
        <v>0</v>
      </c>
      <c r="BA376">
        <v>0</v>
      </c>
      <c r="BB376">
        <v>0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0</v>
      </c>
      <c r="BL376">
        <v>0</v>
      </c>
      <c r="BM376">
        <v>0</v>
      </c>
      <c r="BN376">
        <v>0</v>
      </c>
      <c r="BO376">
        <v>0</v>
      </c>
      <c r="BP376">
        <v>0</v>
      </c>
      <c r="BQ376">
        <v>0</v>
      </c>
      <c r="BR376">
        <v>0</v>
      </c>
      <c r="BS376">
        <v>0</v>
      </c>
      <c r="BT376">
        <v>0</v>
      </c>
      <c r="BU376">
        <v>0</v>
      </c>
      <c r="BV376">
        <v>0</v>
      </c>
      <c r="BW376">
        <v>0</v>
      </c>
      <c r="BX376">
        <v>0</v>
      </c>
      <c r="BY376">
        <v>0</v>
      </c>
      <c r="BZ376">
        <v>0</v>
      </c>
      <c r="CA376">
        <v>0</v>
      </c>
      <c r="CB376">
        <v>0</v>
      </c>
      <c r="CC376">
        <v>0</v>
      </c>
      <c r="CD376">
        <v>0</v>
      </c>
      <c r="CE376">
        <v>0</v>
      </c>
      <c r="CF376">
        <v>0</v>
      </c>
      <c r="CG376">
        <v>0</v>
      </c>
      <c r="CH376">
        <v>0</v>
      </c>
      <c r="CI376">
        <v>0</v>
      </c>
      <c r="CJ376">
        <v>0</v>
      </c>
      <c r="CK376">
        <v>0</v>
      </c>
      <c r="CL376">
        <v>0</v>
      </c>
      <c r="CM376">
        <v>0</v>
      </c>
      <c r="CN376">
        <v>0</v>
      </c>
      <c r="CO376">
        <v>0</v>
      </c>
      <c r="CP376">
        <v>0</v>
      </c>
      <c r="CQ376">
        <v>0</v>
      </c>
      <c r="CR376">
        <v>0</v>
      </c>
      <c r="CS376">
        <v>0</v>
      </c>
      <c r="CT376">
        <v>0</v>
      </c>
      <c r="CU376">
        <v>0</v>
      </c>
      <c r="CV376">
        <v>0</v>
      </c>
      <c r="CW376">
        <v>0</v>
      </c>
      <c r="CX376">
        <v>0</v>
      </c>
      <c r="CY376">
        <v>0</v>
      </c>
      <c r="CZ376">
        <v>0</v>
      </c>
      <c r="DA376">
        <v>0</v>
      </c>
      <c r="DB376">
        <v>0</v>
      </c>
      <c r="DC376">
        <v>0</v>
      </c>
      <c r="DD376">
        <v>0</v>
      </c>
      <c r="DE376">
        <v>0</v>
      </c>
      <c r="DF376">
        <v>0</v>
      </c>
      <c r="DG376">
        <v>0</v>
      </c>
      <c r="DH376">
        <v>0</v>
      </c>
      <c r="DI376">
        <v>0</v>
      </c>
      <c r="DJ376">
        <v>0</v>
      </c>
      <c r="DK376">
        <v>0</v>
      </c>
      <c r="DL376">
        <v>0</v>
      </c>
      <c r="DM376">
        <v>0</v>
      </c>
      <c r="DN376">
        <v>0</v>
      </c>
      <c r="DO376">
        <v>0</v>
      </c>
      <c r="DP376">
        <v>0</v>
      </c>
      <c r="DQ376">
        <v>0</v>
      </c>
      <c r="DR376">
        <v>0</v>
      </c>
      <c r="DS376">
        <v>0</v>
      </c>
      <c r="DT376">
        <v>0</v>
      </c>
      <c r="DU376">
        <v>0</v>
      </c>
      <c r="DV376">
        <v>0</v>
      </c>
      <c r="DW376">
        <v>0</v>
      </c>
      <c r="DX376">
        <v>0</v>
      </c>
      <c r="DY376">
        <v>0</v>
      </c>
      <c r="DZ376">
        <v>0</v>
      </c>
      <c r="EA376">
        <v>0</v>
      </c>
      <c r="EB376">
        <v>0</v>
      </c>
      <c r="EC376">
        <v>0</v>
      </c>
      <c r="ED376">
        <v>0</v>
      </c>
      <c r="EE376">
        <v>0</v>
      </c>
      <c r="EF376">
        <v>0</v>
      </c>
      <c r="EG376">
        <v>0</v>
      </c>
      <c r="EH376">
        <v>0</v>
      </c>
      <c r="EI376">
        <v>0</v>
      </c>
      <c r="EJ376">
        <v>0</v>
      </c>
      <c r="EK376">
        <v>0</v>
      </c>
      <c r="EL376">
        <v>0</v>
      </c>
      <c r="EM376">
        <v>0</v>
      </c>
      <c r="EN376">
        <v>0</v>
      </c>
      <c r="EO376">
        <v>0</v>
      </c>
      <c r="EP376">
        <v>0</v>
      </c>
      <c r="EQ376">
        <v>0</v>
      </c>
      <c r="ER376">
        <v>0</v>
      </c>
      <c r="ES376">
        <v>0</v>
      </c>
      <c r="ET376">
        <v>0</v>
      </c>
      <c r="EU376">
        <v>0</v>
      </c>
      <c r="EV376">
        <v>0</v>
      </c>
      <c r="EW376">
        <v>0</v>
      </c>
      <c r="EX376">
        <v>0</v>
      </c>
      <c r="EY376">
        <v>0</v>
      </c>
      <c r="EZ376">
        <v>0</v>
      </c>
      <c r="FA376">
        <v>0</v>
      </c>
      <c r="FB376">
        <v>0</v>
      </c>
      <c r="FC376">
        <v>0</v>
      </c>
      <c r="FD376">
        <v>0</v>
      </c>
      <c r="FE376">
        <v>0</v>
      </c>
      <c r="FF376">
        <v>0</v>
      </c>
      <c r="FG376">
        <v>0</v>
      </c>
      <c r="FH376">
        <v>0</v>
      </c>
      <c r="FI376">
        <v>0</v>
      </c>
      <c r="FJ376">
        <v>0</v>
      </c>
      <c r="FK376">
        <v>0</v>
      </c>
      <c r="FL376">
        <v>0</v>
      </c>
      <c r="FM376">
        <v>0</v>
      </c>
      <c r="FN376">
        <v>0</v>
      </c>
      <c r="FO376">
        <v>0</v>
      </c>
      <c r="FP376">
        <v>0</v>
      </c>
      <c r="FQ376">
        <v>0</v>
      </c>
      <c r="FR376">
        <v>0</v>
      </c>
      <c r="FT376" s="44"/>
    </row>
    <row r="377" spans="1:176" x14ac:dyDescent="0.2">
      <c r="A377" t="s">
        <v>197</v>
      </c>
      <c r="B377" t="s">
        <v>202</v>
      </c>
      <c r="C377" s="70">
        <v>41898</v>
      </c>
      <c r="D377">
        <v>0</v>
      </c>
      <c r="E377" s="70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0</v>
      </c>
      <c r="P377">
        <v>0</v>
      </c>
      <c r="Q377">
        <v>0</v>
      </c>
      <c r="R377">
        <v>0</v>
      </c>
      <c r="S377">
        <v>0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0</v>
      </c>
      <c r="AG377">
        <v>0</v>
      </c>
      <c r="AH377">
        <v>0</v>
      </c>
      <c r="AI377">
        <v>0</v>
      </c>
      <c r="AJ377">
        <v>0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0</v>
      </c>
      <c r="AW377">
        <v>0</v>
      </c>
      <c r="AX377">
        <v>0</v>
      </c>
      <c r="AY377">
        <v>0</v>
      </c>
      <c r="AZ377">
        <v>0</v>
      </c>
      <c r="BA377">
        <v>0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0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BX377">
        <v>0</v>
      </c>
      <c r="BY377">
        <v>0</v>
      </c>
      <c r="BZ377">
        <v>0</v>
      </c>
      <c r="CA377">
        <v>0</v>
      </c>
      <c r="CB377">
        <v>0</v>
      </c>
      <c r="CC377">
        <v>0</v>
      </c>
      <c r="CD377">
        <v>0</v>
      </c>
      <c r="CE377">
        <v>0</v>
      </c>
      <c r="CF377">
        <v>0</v>
      </c>
      <c r="CG377">
        <v>0</v>
      </c>
      <c r="CH377">
        <v>0</v>
      </c>
      <c r="CI377">
        <v>0</v>
      </c>
      <c r="CJ377">
        <v>0</v>
      </c>
      <c r="CK377">
        <v>0</v>
      </c>
      <c r="CL377">
        <v>0</v>
      </c>
      <c r="CM377">
        <v>0</v>
      </c>
      <c r="CN377">
        <v>0</v>
      </c>
      <c r="CO377">
        <v>0</v>
      </c>
      <c r="CP377">
        <v>0</v>
      </c>
      <c r="CQ377">
        <v>0</v>
      </c>
      <c r="CR377">
        <v>0</v>
      </c>
      <c r="CS377">
        <v>0</v>
      </c>
      <c r="CT377">
        <v>0</v>
      </c>
      <c r="CU377">
        <v>0</v>
      </c>
      <c r="CV377">
        <v>0</v>
      </c>
      <c r="CW377">
        <v>0</v>
      </c>
      <c r="CX377">
        <v>0</v>
      </c>
      <c r="CY377">
        <v>0</v>
      </c>
      <c r="CZ377">
        <v>0</v>
      </c>
      <c r="DA377">
        <v>0</v>
      </c>
      <c r="DB377">
        <v>0</v>
      </c>
      <c r="DC377">
        <v>0</v>
      </c>
      <c r="DD377">
        <v>0</v>
      </c>
      <c r="DE377">
        <v>0</v>
      </c>
      <c r="DF377">
        <v>0</v>
      </c>
      <c r="DG377">
        <v>0</v>
      </c>
      <c r="DH377">
        <v>0</v>
      </c>
      <c r="DI377">
        <v>0</v>
      </c>
      <c r="DJ377">
        <v>0</v>
      </c>
      <c r="DK377">
        <v>0</v>
      </c>
      <c r="DL377">
        <v>0</v>
      </c>
      <c r="DM377">
        <v>0</v>
      </c>
      <c r="DN377">
        <v>0</v>
      </c>
      <c r="DO377">
        <v>0</v>
      </c>
      <c r="DP377">
        <v>0</v>
      </c>
      <c r="DQ377">
        <v>0</v>
      </c>
      <c r="DR377">
        <v>0</v>
      </c>
      <c r="DS377">
        <v>0</v>
      </c>
      <c r="DT377">
        <v>0</v>
      </c>
      <c r="DU377">
        <v>0</v>
      </c>
      <c r="DV377">
        <v>0</v>
      </c>
      <c r="DW377">
        <v>0</v>
      </c>
      <c r="DX377">
        <v>0</v>
      </c>
      <c r="DY377">
        <v>0</v>
      </c>
      <c r="DZ377">
        <v>0</v>
      </c>
      <c r="EA377">
        <v>0</v>
      </c>
      <c r="EB377">
        <v>0</v>
      </c>
      <c r="EC377">
        <v>0</v>
      </c>
      <c r="ED377">
        <v>0</v>
      </c>
      <c r="EE377">
        <v>0</v>
      </c>
      <c r="EF377">
        <v>0</v>
      </c>
      <c r="EG377">
        <v>0</v>
      </c>
      <c r="EH377">
        <v>0</v>
      </c>
      <c r="EI377">
        <v>0</v>
      </c>
      <c r="EJ377">
        <v>0</v>
      </c>
      <c r="EK377">
        <v>0</v>
      </c>
      <c r="EL377">
        <v>0</v>
      </c>
      <c r="EM377">
        <v>0</v>
      </c>
      <c r="EN377">
        <v>0</v>
      </c>
      <c r="EO377">
        <v>0</v>
      </c>
      <c r="EP377">
        <v>0</v>
      </c>
      <c r="EQ377">
        <v>0</v>
      </c>
      <c r="ER377">
        <v>0</v>
      </c>
      <c r="ES377">
        <v>0</v>
      </c>
      <c r="ET377">
        <v>0</v>
      </c>
      <c r="EU377">
        <v>0</v>
      </c>
      <c r="EV377">
        <v>0</v>
      </c>
      <c r="EW377">
        <v>0</v>
      </c>
      <c r="EX377">
        <v>0</v>
      </c>
      <c r="EY377">
        <v>0</v>
      </c>
      <c r="EZ377">
        <v>0</v>
      </c>
      <c r="FA377">
        <v>0</v>
      </c>
      <c r="FB377">
        <v>0</v>
      </c>
      <c r="FC377">
        <v>0</v>
      </c>
      <c r="FD377">
        <v>0</v>
      </c>
      <c r="FE377">
        <v>0</v>
      </c>
      <c r="FF377">
        <v>0</v>
      </c>
      <c r="FG377">
        <v>0</v>
      </c>
      <c r="FH377">
        <v>0</v>
      </c>
      <c r="FI377">
        <v>0</v>
      </c>
      <c r="FJ377">
        <v>0</v>
      </c>
      <c r="FK377">
        <v>0</v>
      </c>
      <c r="FL377">
        <v>0</v>
      </c>
      <c r="FM377">
        <v>0</v>
      </c>
      <c r="FN377">
        <v>0</v>
      </c>
      <c r="FO377">
        <v>0</v>
      </c>
      <c r="FP377">
        <v>0</v>
      </c>
      <c r="FQ377">
        <v>0</v>
      </c>
      <c r="FR377">
        <v>0</v>
      </c>
      <c r="FT377" s="44"/>
    </row>
    <row r="378" spans="1:176" x14ac:dyDescent="0.2">
      <c r="A378" t="s">
        <v>197</v>
      </c>
      <c r="B378" t="s">
        <v>202</v>
      </c>
      <c r="C378" s="70" t="s">
        <v>2</v>
      </c>
      <c r="D378">
        <v>0</v>
      </c>
      <c r="E378" s="70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0</v>
      </c>
      <c r="O378">
        <v>0</v>
      </c>
      <c r="P378">
        <v>0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0</v>
      </c>
      <c r="AE378">
        <v>0</v>
      </c>
      <c r="AF378">
        <v>0</v>
      </c>
      <c r="AG378">
        <v>0</v>
      </c>
      <c r="AH378">
        <v>0</v>
      </c>
      <c r="AI378">
        <v>0</v>
      </c>
      <c r="AJ378">
        <v>0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  <c r="AS378">
        <v>0</v>
      </c>
      <c r="AT378">
        <v>0</v>
      </c>
      <c r="AU378">
        <v>0</v>
      </c>
      <c r="AV378">
        <v>0</v>
      </c>
      <c r="AW378">
        <v>0</v>
      </c>
      <c r="AX378">
        <v>0</v>
      </c>
      <c r="AY378">
        <v>0</v>
      </c>
      <c r="AZ378">
        <v>0</v>
      </c>
      <c r="BA378">
        <v>0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0</v>
      </c>
      <c r="BM378">
        <v>0</v>
      </c>
      <c r="BN378">
        <v>0</v>
      </c>
      <c r="BO378">
        <v>0</v>
      </c>
      <c r="BP378">
        <v>0</v>
      </c>
      <c r="BQ378">
        <v>0</v>
      </c>
      <c r="BR378">
        <v>0</v>
      </c>
      <c r="BS378">
        <v>0</v>
      </c>
      <c r="BT378">
        <v>0</v>
      </c>
      <c r="BU378">
        <v>0</v>
      </c>
      <c r="BV378">
        <v>0</v>
      </c>
      <c r="BW378">
        <v>0</v>
      </c>
      <c r="BX378">
        <v>0</v>
      </c>
      <c r="BY378">
        <v>0</v>
      </c>
      <c r="BZ378">
        <v>0</v>
      </c>
      <c r="CA378">
        <v>0</v>
      </c>
      <c r="CB378">
        <v>0</v>
      </c>
      <c r="CC378">
        <v>0</v>
      </c>
      <c r="CD378">
        <v>0</v>
      </c>
      <c r="CE378">
        <v>0</v>
      </c>
      <c r="CF378">
        <v>0</v>
      </c>
      <c r="CG378">
        <v>0</v>
      </c>
      <c r="CH378">
        <v>0</v>
      </c>
      <c r="CI378">
        <v>0</v>
      </c>
      <c r="CJ378">
        <v>0</v>
      </c>
      <c r="CK378">
        <v>0</v>
      </c>
      <c r="CL378">
        <v>0</v>
      </c>
      <c r="CM378">
        <v>0</v>
      </c>
      <c r="CN378">
        <v>0</v>
      </c>
      <c r="CO378">
        <v>0</v>
      </c>
      <c r="CP378">
        <v>0</v>
      </c>
      <c r="CQ378">
        <v>0</v>
      </c>
      <c r="CR378">
        <v>0</v>
      </c>
      <c r="CS378">
        <v>0</v>
      </c>
      <c r="CT378">
        <v>0</v>
      </c>
      <c r="CU378">
        <v>0</v>
      </c>
      <c r="CV378">
        <v>0</v>
      </c>
      <c r="CW378">
        <v>0</v>
      </c>
      <c r="CX378">
        <v>0</v>
      </c>
      <c r="CY378">
        <v>0</v>
      </c>
      <c r="CZ378">
        <v>0</v>
      </c>
      <c r="DA378">
        <v>0</v>
      </c>
      <c r="DB378">
        <v>0</v>
      </c>
      <c r="DC378">
        <v>0</v>
      </c>
      <c r="DD378">
        <v>0</v>
      </c>
      <c r="DE378">
        <v>0</v>
      </c>
      <c r="DF378">
        <v>0</v>
      </c>
      <c r="DG378">
        <v>0</v>
      </c>
      <c r="DH378">
        <v>0</v>
      </c>
      <c r="DI378">
        <v>0</v>
      </c>
      <c r="DJ378">
        <v>0</v>
      </c>
      <c r="DK378">
        <v>0</v>
      </c>
      <c r="DL378">
        <v>0</v>
      </c>
      <c r="DM378">
        <v>0</v>
      </c>
      <c r="DN378">
        <v>0</v>
      </c>
      <c r="DO378">
        <v>0</v>
      </c>
      <c r="DP378">
        <v>0</v>
      </c>
      <c r="DQ378">
        <v>0</v>
      </c>
      <c r="DR378">
        <v>0</v>
      </c>
      <c r="DS378">
        <v>0</v>
      </c>
      <c r="DT378">
        <v>0</v>
      </c>
      <c r="DU378">
        <v>0</v>
      </c>
      <c r="DV378">
        <v>0</v>
      </c>
      <c r="DW378">
        <v>0</v>
      </c>
      <c r="DX378">
        <v>0</v>
      </c>
      <c r="DY378">
        <v>0</v>
      </c>
      <c r="DZ378">
        <v>0</v>
      </c>
      <c r="EA378">
        <v>0</v>
      </c>
      <c r="EB378">
        <v>0</v>
      </c>
      <c r="EC378">
        <v>0</v>
      </c>
      <c r="ED378">
        <v>0</v>
      </c>
      <c r="EE378">
        <v>0</v>
      </c>
      <c r="EF378">
        <v>0</v>
      </c>
      <c r="EG378">
        <v>0</v>
      </c>
      <c r="EH378">
        <v>0</v>
      </c>
      <c r="EI378">
        <v>0</v>
      </c>
      <c r="EJ378">
        <v>0</v>
      </c>
      <c r="EK378">
        <v>0</v>
      </c>
      <c r="EL378">
        <v>0</v>
      </c>
      <c r="EM378">
        <v>0</v>
      </c>
      <c r="EN378">
        <v>0</v>
      </c>
      <c r="EO378">
        <v>0</v>
      </c>
      <c r="EP378">
        <v>0</v>
      </c>
      <c r="EQ378">
        <v>0</v>
      </c>
      <c r="ER378">
        <v>0</v>
      </c>
      <c r="ES378">
        <v>0</v>
      </c>
      <c r="ET378">
        <v>0</v>
      </c>
      <c r="EU378">
        <v>0</v>
      </c>
      <c r="EV378">
        <v>0</v>
      </c>
      <c r="EW378">
        <v>0</v>
      </c>
      <c r="EX378">
        <v>0</v>
      </c>
      <c r="EY378">
        <v>0</v>
      </c>
      <c r="EZ378">
        <v>0</v>
      </c>
      <c r="FA378">
        <v>0</v>
      </c>
      <c r="FB378">
        <v>0</v>
      </c>
      <c r="FC378">
        <v>0</v>
      </c>
      <c r="FD378">
        <v>0</v>
      </c>
      <c r="FE378">
        <v>0</v>
      </c>
      <c r="FF378">
        <v>0</v>
      </c>
      <c r="FG378">
        <v>0</v>
      </c>
      <c r="FH378">
        <v>0</v>
      </c>
      <c r="FI378">
        <v>0</v>
      </c>
      <c r="FJ378">
        <v>0</v>
      </c>
      <c r="FK378">
        <v>0</v>
      </c>
      <c r="FL378">
        <v>0</v>
      </c>
      <c r="FM378">
        <v>0</v>
      </c>
      <c r="FN378">
        <v>0</v>
      </c>
      <c r="FO378">
        <v>0</v>
      </c>
      <c r="FP378">
        <v>0</v>
      </c>
      <c r="FQ378">
        <v>0</v>
      </c>
      <c r="FR378">
        <v>0</v>
      </c>
      <c r="FT378" s="44"/>
    </row>
    <row r="379" spans="1:176" x14ac:dyDescent="0.2">
      <c r="A379" t="s">
        <v>197</v>
      </c>
      <c r="B379" t="s">
        <v>204</v>
      </c>
      <c r="C379" s="70">
        <v>41773</v>
      </c>
      <c r="D379">
        <v>0</v>
      </c>
      <c r="E379" s="70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0</v>
      </c>
      <c r="O379">
        <v>0</v>
      </c>
      <c r="P379">
        <v>0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0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0</v>
      </c>
      <c r="AW379">
        <v>0</v>
      </c>
      <c r="AX379">
        <v>0</v>
      </c>
      <c r="AY379">
        <v>0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BX379">
        <v>0</v>
      </c>
      <c r="BY379">
        <v>0</v>
      </c>
      <c r="BZ379">
        <v>0</v>
      </c>
      <c r="CA379">
        <v>0</v>
      </c>
      <c r="CB379">
        <v>0</v>
      </c>
      <c r="CC379">
        <v>0</v>
      </c>
      <c r="CD379">
        <v>0</v>
      </c>
      <c r="CE379">
        <v>0</v>
      </c>
      <c r="CF379">
        <v>0</v>
      </c>
      <c r="CG379">
        <v>0</v>
      </c>
      <c r="CH379">
        <v>0</v>
      </c>
      <c r="CI379">
        <v>0</v>
      </c>
      <c r="CJ379">
        <v>0</v>
      </c>
      <c r="CK379">
        <v>0</v>
      </c>
      <c r="CL379">
        <v>0</v>
      </c>
      <c r="CM379">
        <v>0</v>
      </c>
      <c r="CN379">
        <v>0</v>
      </c>
      <c r="CO379">
        <v>0</v>
      </c>
      <c r="CP379">
        <v>0</v>
      </c>
      <c r="CQ379">
        <v>0</v>
      </c>
      <c r="CR379">
        <v>0</v>
      </c>
      <c r="CS379">
        <v>0</v>
      </c>
      <c r="CT379">
        <v>0</v>
      </c>
      <c r="CU379">
        <v>0</v>
      </c>
      <c r="CV379">
        <v>0</v>
      </c>
      <c r="CW379">
        <v>0</v>
      </c>
      <c r="CX379">
        <v>0</v>
      </c>
      <c r="CY379">
        <v>0</v>
      </c>
      <c r="CZ379">
        <v>0</v>
      </c>
      <c r="DA379">
        <v>0</v>
      </c>
      <c r="DB379">
        <v>0</v>
      </c>
      <c r="DC379">
        <v>0</v>
      </c>
      <c r="DD379">
        <v>0</v>
      </c>
      <c r="DE379">
        <v>0</v>
      </c>
      <c r="DF379">
        <v>0</v>
      </c>
      <c r="DG379">
        <v>0</v>
      </c>
      <c r="DH379">
        <v>0</v>
      </c>
      <c r="DI379">
        <v>0</v>
      </c>
      <c r="DJ379">
        <v>0</v>
      </c>
      <c r="DK379">
        <v>0</v>
      </c>
      <c r="DL379">
        <v>0</v>
      </c>
      <c r="DM379">
        <v>0</v>
      </c>
      <c r="DN379">
        <v>0</v>
      </c>
      <c r="DO379">
        <v>0</v>
      </c>
      <c r="DP379">
        <v>0</v>
      </c>
      <c r="DQ379">
        <v>0</v>
      </c>
      <c r="DR379">
        <v>0</v>
      </c>
      <c r="DS379">
        <v>0</v>
      </c>
      <c r="DT379">
        <v>0</v>
      </c>
      <c r="DU379">
        <v>0</v>
      </c>
      <c r="DV379">
        <v>0</v>
      </c>
      <c r="DW379">
        <v>0</v>
      </c>
      <c r="DX379">
        <v>0</v>
      </c>
      <c r="DY379">
        <v>0</v>
      </c>
      <c r="DZ379">
        <v>0</v>
      </c>
      <c r="EA379">
        <v>0</v>
      </c>
      <c r="EB379">
        <v>0</v>
      </c>
      <c r="EC379">
        <v>0</v>
      </c>
      <c r="ED379">
        <v>0</v>
      </c>
      <c r="EE379">
        <v>0</v>
      </c>
      <c r="EF379">
        <v>0</v>
      </c>
      <c r="EG379">
        <v>0</v>
      </c>
      <c r="EH379">
        <v>0</v>
      </c>
      <c r="EI379">
        <v>0</v>
      </c>
      <c r="EJ379">
        <v>0</v>
      </c>
      <c r="EK379">
        <v>0</v>
      </c>
      <c r="EL379">
        <v>0</v>
      </c>
      <c r="EM379">
        <v>0</v>
      </c>
      <c r="EN379">
        <v>0</v>
      </c>
      <c r="EO379">
        <v>0</v>
      </c>
      <c r="EP379">
        <v>0</v>
      </c>
      <c r="EQ379">
        <v>0</v>
      </c>
      <c r="ER379">
        <v>0</v>
      </c>
      <c r="ES379">
        <v>0</v>
      </c>
      <c r="ET379">
        <v>0</v>
      </c>
      <c r="EU379">
        <v>0</v>
      </c>
      <c r="EV379">
        <v>0</v>
      </c>
      <c r="EW379">
        <v>0</v>
      </c>
      <c r="EX379">
        <v>0</v>
      </c>
      <c r="EY379">
        <v>0</v>
      </c>
      <c r="EZ379">
        <v>0</v>
      </c>
      <c r="FA379">
        <v>0</v>
      </c>
      <c r="FB379">
        <v>0</v>
      </c>
      <c r="FC379">
        <v>0</v>
      </c>
      <c r="FD379">
        <v>0</v>
      </c>
      <c r="FE379">
        <v>0</v>
      </c>
      <c r="FF379">
        <v>0</v>
      </c>
      <c r="FG379">
        <v>0</v>
      </c>
      <c r="FH379">
        <v>0</v>
      </c>
      <c r="FI379">
        <v>0</v>
      </c>
      <c r="FJ379">
        <v>0</v>
      </c>
      <c r="FK379">
        <v>0</v>
      </c>
      <c r="FL379">
        <v>0</v>
      </c>
      <c r="FM379">
        <v>0</v>
      </c>
      <c r="FN379">
        <v>0</v>
      </c>
      <c r="FO379">
        <v>0</v>
      </c>
      <c r="FP379">
        <v>0</v>
      </c>
      <c r="FQ379">
        <v>0</v>
      </c>
      <c r="FR379">
        <v>0</v>
      </c>
      <c r="FT379" s="44"/>
    </row>
    <row r="380" spans="1:176" x14ac:dyDescent="0.2">
      <c r="A380" t="s">
        <v>197</v>
      </c>
      <c r="B380" t="s">
        <v>204</v>
      </c>
      <c r="C380" s="70">
        <v>41820</v>
      </c>
      <c r="D380">
        <v>0</v>
      </c>
      <c r="E380" s="70">
        <v>0</v>
      </c>
      <c r="F380">
        <v>0</v>
      </c>
      <c r="G380">
        <v>0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0</v>
      </c>
      <c r="AJ380">
        <v>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  <c r="AS380">
        <v>0</v>
      </c>
      <c r="AT380">
        <v>0</v>
      </c>
      <c r="AU380">
        <v>0</v>
      </c>
      <c r="AV380">
        <v>0</v>
      </c>
      <c r="AW380">
        <v>0</v>
      </c>
      <c r="AX380">
        <v>0</v>
      </c>
      <c r="AY380">
        <v>0</v>
      </c>
      <c r="AZ380">
        <v>0</v>
      </c>
      <c r="BA380">
        <v>0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BX380">
        <v>0</v>
      </c>
      <c r="BY380">
        <v>0</v>
      </c>
      <c r="BZ380">
        <v>0</v>
      </c>
      <c r="CA380">
        <v>0</v>
      </c>
      <c r="CB380">
        <v>0</v>
      </c>
      <c r="CC380">
        <v>0</v>
      </c>
      <c r="CD380">
        <v>0</v>
      </c>
      <c r="CE380">
        <v>0</v>
      </c>
      <c r="CF380">
        <v>0</v>
      </c>
      <c r="CG380">
        <v>0</v>
      </c>
      <c r="CH380">
        <v>0</v>
      </c>
      <c r="CI380">
        <v>0</v>
      </c>
      <c r="CJ380">
        <v>0</v>
      </c>
      <c r="CK380">
        <v>0</v>
      </c>
      <c r="CL380">
        <v>0</v>
      </c>
      <c r="CM380">
        <v>0</v>
      </c>
      <c r="CN380">
        <v>0</v>
      </c>
      <c r="CO380">
        <v>0</v>
      </c>
      <c r="CP380">
        <v>0</v>
      </c>
      <c r="CQ380">
        <v>0</v>
      </c>
      <c r="CR380">
        <v>0</v>
      </c>
      <c r="CS380">
        <v>0</v>
      </c>
      <c r="CT380">
        <v>0</v>
      </c>
      <c r="CU380">
        <v>0</v>
      </c>
      <c r="CV380">
        <v>0</v>
      </c>
      <c r="CW380">
        <v>0</v>
      </c>
      <c r="CX380">
        <v>0</v>
      </c>
      <c r="CY380">
        <v>0</v>
      </c>
      <c r="CZ380">
        <v>0</v>
      </c>
      <c r="DA380">
        <v>0</v>
      </c>
      <c r="DB380">
        <v>0</v>
      </c>
      <c r="DC380">
        <v>0</v>
      </c>
      <c r="DD380">
        <v>0</v>
      </c>
      <c r="DE380">
        <v>0</v>
      </c>
      <c r="DF380">
        <v>0</v>
      </c>
      <c r="DG380">
        <v>0</v>
      </c>
      <c r="DH380">
        <v>0</v>
      </c>
      <c r="DI380">
        <v>0</v>
      </c>
      <c r="DJ380">
        <v>0</v>
      </c>
      <c r="DK380">
        <v>0</v>
      </c>
      <c r="DL380">
        <v>0</v>
      </c>
      <c r="DM380">
        <v>0</v>
      </c>
      <c r="DN380">
        <v>0</v>
      </c>
      <c r="DO380">
        <v>0</v>
      </c>
      <c r="DP380">
        <v>0</v>
      </c>
      <c r="DQ380">
        <v>0</v>
      </c>
      <c r="DR380">
        <v>0</v>
      </c>
      <c r="DS380">
        <v>0</v>
      </c>
      <c r="DT380">
        <v>0</v>
      </c>
      <c r="DU380">
        <v>0</v>
      </c>
      <c r="DV380">
        <v>0</v>
      </c>
      <c r="DW380">
        <v>0</v>
      </c>
      <c r="DX380">
        <v>0</v>
      </c>
      <c r="DY380">
        <v>0</v>
      </c>
      <c r="DZ380">
        <v>0</v>
      </c>
      <c r="EA380">
        <v>0</v>
      </c>
      <c r="EB380">
        <v>0</v>
      </c>
      <c r="EC380">
        <v>0</v>
      </c>
      <c r="ED380">
        <v>0</v>
      </c>
      <c r="EE380">
        <v>0</v>
      </c>
      <c r="EF380">
        <v>0</v>
      </c>
      <c r="EG380">
        <v>0</v>
      </c>
      <c r="EH380">
        <v>0</v>
      </c>
      <c r="EI380">
        <v>0</v>
      </c>
      <c r="EJ380">
        <v>0</v>
      </c>
      <c r="EK380">
        <v>0</v>
      </c>
      <c r="EL380">
        <v>0</v>
      </c>
      <c r="EM380">
        <v>0</v>
      </c>
      <c r="EN380">
        <v>0</v>
      </c>
      <c r="EO380">
        <v>0</v>
      </c>
      <c r="EP380">
        <v>0</v>
      </c>
      <c r="EQ380">
        <v>0</v>
      </c>
      <c r="ER380">
        <v>0</v>
      </c>
      <c r="ES380">
        <v>0</v>
      </c>
      <c r="ET380">
        <v>0</v>
      </c>
      <c r="EU380">
        <v>0</v>
      </c>
      <c r="EV380">
        <v>0</v>
      </c>
      <c r="EW380">
        <v>0</v>
      </c>
      <c r="EX380">
        <v>0</v>
      </c>
      <c r="EY380">
        <v>0</v>
      </c>
      <c r="EZ380">
        <v>0</v>
      </c>
      <c r="FA380">
        <v>0</v>
      </c>
      <c r="FB380">
        <v>0</v>
      </c>
      <c r="FC380">
        <v>0</v>
      </c>
      <c r="FD380">
        <v>0</v>
      </c>
      <c r="FE380">
        <v>0</v>
      </c>
      <c r="FF380">
        <v>0</v>
      </c>
      <c r="FG380">
        <v>0</v>
      </c>
      <c r="FH380">
        <v>0</v>
      </c>
      <c r="FI380">
        <v>0</v>
      </c>
      <c r="FJ380">
        <v>0</v>
      </c>
      <c r="FK380">
        <v>0</v>
      </c>
      <c r="FL380">
        <v>0</v>
      </c>
      <c r="FM380">
        <v>0</v>
      </c>
      <c r="FN380">
        <v>0</v>
      </c>
      <c r="FO380">
        <v>0</v>
      </c>
      <c r="FP380">
        <v>0</v>
      </c>
      <c r="FQ380">
        <v>0</v>
      </c>
      <c r="FR380">
        <v>0</v>
      </c>
      <c r="FT380" s="44"/>
    </row>
    <row r="381" spans="1:176" x14ac:dyDescent="0.2">
      <c r="A381" t="s">
        <v>197</v>
      </c>
      <c r="B381" t="s">
        <v>204</v>
      </c>
      <c r="C381" s="70">
        <v>41827</v>
      </c>
      <c r="D381">
        <v>0</v>
      </c>
      <c r="E381" s="70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0</v>
      </c>
      <c r="AJ381">
        <v>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0</v>
      </c>
      <c r="AX381">
        <v>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BX381">
        <v>0</v>
      </c>
      <c r="BY381">
        <v>0</v>
      </c>
      <c r="BZ381">
        <v>0</v>
      </c>
      <c r="CA381">
        <v>0</v>
      </c>
      <c r="CB381">
        <v>0</v>
      </c>
      <c r="CC381">
        <v>0</v>
      </c>
      <c r="CD381">
        <v>0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  <c r="CL381">
        <v>0</v>
      </c>
      <c r="CM381">
        <v>0</v>
      </c>
      <c r="CN381">
        <v>0</v>
      </c>
      <c r="CO381">
        <v>0</v>
      </c>
      <c r="CP381">
        <v>0</v>
      </c>
      <c r="CQ381">
        <v>0</v>
      </c>
      <c r="CR381">
        <v>0</v>
      </c>
      <c r="CS381">
        <v>0</v>
      </c>
      <c r="CT381">
        <v>0</v>
      </c>
      <c r="CU381">
        <v>0</v>
      </c>
      <c r="CV381">
        <v>0</v>
      </c>
      <c r="CW381">
        <v>0</v>
      </c>
      <c r="CX381">
        <v>0</v>
      </c>
      <c r="CY381">
        <v>0</v>
      </c>
      <c r="CZ381">
        <v>0</v>
      </c>
      <c r="DA381">
        <v>0</v>
      </c>
      <c r="DB381">
        <v>0</v>
      </c>
      <c r="DC381">
        <v>0</v>
      </c>
      <c r="DD381">
        <v>0</v>
      </c>
      <c r="DE381">
        <v>0</v>
      </c>
      <c r="DF381">
        <v>0</v>
      </c>
      <c r="DG381">
        <v>0</v>
      </c>
      <c r="DH381">
        <v>0</v>
      </c>
      <c r="DI381">
        <v>0</v>
      </c>
      <c r="DJ381">
        <v>0</v>
      </c>
      <c r="DK381">
        <v>0</v>
      </c>
      <c r="DL381">
        <v>0</v>
      </c>
      <c r="DM381">
        <v>0</v>
      </c>
      <c r="DN381">
        <v>0</v>
      </c>
      <c r="DO381">
        <v>0</v>
      </c>
      <c r="DP381">
        <v>0</v>
      </c>
      <c r="DQ381">
        <v>0</v>
      </c>
      <c r="DR381">
        <v>0</v>
      </c>
      <c r="DS381">
        <v>0</v>
      </c>
      <c r="DT381">
        <v>0</v>
      </c>
      <c r="DU381">
        <v>0</v>
      </c>
      <c r="DV381">
        <v>0</v>
      </c>
      <c r="DW381">
        <v>0</v>
      </c>
      <c r="DX381">
        <v>0</v>
      </c>
      <c r="DY381">
        <v>0</v>
      </c>
      <c r="DZ381">
        <v>0</v>
      </c>
      <c r="EA381">
        <v>0</v>
      </c>
      <c r="EB381">
        <v>0</v>
      </c>
      <c r="EC381">
        <v>0</v>
      </c>
      <c r="ED381">
        <v>0</v>
      </c>
      <c r="EE381">
        <v>0</v>
      </c>
      <c r="EF381">
        <v>0</v>
      </c>
      <c r="EG381">
        <v>0</v>
      </c>
      <c r="EH381">
        <v>0</v>
      </c>
      <c r="EI381">
        <v>0</v>
      </c>
      <c r="EJ381">
        <v>0</v>
      </c>
      <c r="EK381">
        <v>0</v>
      </c>
      <c r="EL381">
        <v>0</v>
      </c>
      <c r="EM381">
        <v>0</v>
      </c>
      <c r="EN381">
        <v>0</v>
      </c>
      <c r="EO381">
        <v>0</v>
      </c>
      <c r="EP381">
        <v>0</v>
      </c>
      <c r="EQ381">
        <v>0</v>
      </c>
      <c r="ER381">
        <v>0</v>
      </c>
      <c r="ES381">
        <v>0</v>
      </c>
      <c r="ET381">
        <v>0</v>
      </c>
      <c r="EU381">
        <v>0</v>
      </c>
      <c r="EV381">
        <v>0</v>
      </c>
      <c r="EW381">
        <v>0</v>
      </c>
      <c r="EX381">
        <v>0</v>
      </c>
      <c r="EY381">
        <v>0</v>
      </c>
      <c r="EZ381">
        <v>0</v>
      </c>
      <c r="FA381">
        <v>0</v>
      </c>
      <c r="FB381">
        <v>0</v>
      </c>
      <c r="FC381">
        <v>0</v>
      </c>
      <c r="FD381">
        <v>0</v>
      </c>
      <c r="FE381">
        <v>0</v>
      </c>
      <c r="FF381">
        <v>0</v>
      </c>
      <c r="FG381">
        <v>0</v>
      </c>
      <c r="FH381">
        <v>0</v>
      </c>
      <c r="FI381">
        <v>0</v>
      </c>
      <c r="FJ381">
        <v>0</v>
      </c>
      <c r="FK381">
        <v>0</v>
      </c>
      <c r="FL381">
        <v>0</v>
      </c>
      <c r="FM381">
        <v>0</v>
      </c>
      <c r="FN381">
        <v>0</v>
      </c>
      <c r="FO381">
        <v>0</v>
      </c>
      <c r="FP381">
        <v>0</v>
      </c>
      <c r="FQ381">
        <v>0</v>
      </c>
      <c r="FR381">
        <v>0</v>
      </c>
      <c r="FT381" s="44"/>
    </row>
    <row r="382" spans="1:176" x14ac:dyDescent="0.2">
      <c r="A382" t="s">
        <v>197</v>
      </c>
      <c r="B382" t="s">
        <v>204</v>
      </c>
      <c r="C382" s="70">
        <v>41834</v>
      </c>
      <c r="D382">
        <v>0</v>
      </c>
      <c r="E382" s="70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0</v>
      </c>
      <c r="O382">
        <v>0</v>
      </c>
      <c r="P382">
        <v>0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0</v>
      </c>
      <c r="AH382">
        <v>0</v>
      </c>
      <c r="AI382">
        <v>0</v>
      </c>
      <c r="AJ382">
        <v>0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  <c r="AS382">
        <v>0</v>
      </c>
      <c r="AT382">
        <v>0</v>
      </c>
      <c r="AU382">
        <v>0</v>
      </c>
      <c r="AV382">
        <v>0</v>
      </c>
      <c r="AW382">
        <v>0</v>
      </c>
      <c r="AX382">
        <v>0</v>
      </c>
      <c r="AY382">
        <v>0</v>
      </c>
      <c r="AZ382">
        <v>0</v>
      </c>
      <c r="BA382">
        <v>0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0</v>
      </c>
      <c r="BS382">
        <v>0</v>
      </c>
      <c r="BT382">
        <v>0</v>
      </c>
      <c r="BU382">
        <v>0</v>
      </c>
      <c r="BV382">
        <v>0</v>
      </c>
      <c r="BW382">
        <v>0</v>
      </c>
      <c r="BX382">
        <v>0</v>
      </c>
      <c r="BY382">
        <v>0</v>
      </c>
      <c r="BZ382">
        <v>0</v>
      </c>
      <c r="CA382">
        <v>0</v>
      </c>
      <c r="CB382">
        <v>0</v>
      </c>
      <c r="CC382">
        <v>0</v>
      </c>
      <c r="CD382">
        <v>0</v>
      </c>
      <c r="CE382">
        <v>0</v>
      </c>
      <c r="CF382">
        <v>0</v>
      </c>
      <c r="CG382">
        <v>0</v>
      </c>
      <c r="CH382">
        <v>0</v>
      </c>
      <c r="CI382">
        <v>0</v>
      </c>
      <c r="CJ382">
        <v>0</v>
      </c>
      <c r="CK382">
        <v>0</v>
      </c>
      <c r="CL382">
        <v>0</v>
      </c>
      <c r="CM382">
        <v>0</v>
      </c>
      <c r="CN382">
        <v>0</v>
      </c>
      <c r="CO382">
        <v>0</v>
      </c>
      <c r="CP382">
        <v>0</v>
      </c>
      <c r="CQ382">
        <v>0</v>
      </c>
      <c r="CR382">
        <v>0</v>
      </c>
      <c r="CS382">
        <v>0</v>
      </c>
      <c r="CT382">
        <v>0</v>
      </c>
      <c r="CU382">
        <v>0</v>
      </c>
      <c r="CV382">
        <v>0</v>
      </c>
      <c r="CW382">
        <v>0</v>
      </c>
      <c r="CX382">
        <v>0</v>
      </c>
      <c r="CY382">
        <v>0</v>
      </c>
      <c r="CZ382">
        <v>0</v>
      </c>
      <c r="DA382">
        <v>0</v>
      </c>
      <c r="DB382">
        <v>0</v>
      </c>
      <c r="DC382">
        <v>0</v>
      </c>
      <c r="DD382">
        <v>0</v>
      </c>
      <c r="DE382">
        <v>0</v>
      </c>
      <c r="DF382">
        <v>0</v>
      </c>
      <c r="DG382">
        <v>0</v>
      </c>
      <c r="DH382">
        <v>0</v>
      </c>
      <c r="DI382">
        <v>0</v>
      </c>
      <c r="DJ382">
        <v>0</v>
      </c>
      <c r="DK382">
        <v>0</v>
      </c>
      <c r="DL382">
        <v>0</v>
      </c>
      <c r="DM382">
        <v>0</v>
      </c>
      <c r="DN382">
        <v>0</v>
      </c>
      <c r="DO382">
        <v>0</v>
      </c>
      <c r="DP382">
        <v>0</v>
      </c>
      <c r="DQ382">
        <v>0</v>
      </c>
      <c r="DR382">
        <v>0</v>
      </c>
      <c r="DS382">
        <v>0</v>
      </c>
      <c r="DT382">
        <v>0</v>
      </c>
      <c r="DU382">
        <v>0</v>
      </c>
      <c r="DV382">
        <v>0</v>
      </c>
      <c r="DW382">
        <v>0</v>
      </c>
      <c r="DX382">
        <v>0</v>
      </c>
      <c r="DY382">
        <v>0</v>
      </c>
      <c r="DZ382">
        <v>0</v>
      </c>
      <c r="EA382">
        <v>0</v>
      </c>
      <c r="EB382">
        <v>0</v>
      </c>
      <c r="EC382">
        <v>0</v>
      </c>
      <c r="ED382">
        <v>0</v>
      </c>
      <c r="EE382">
        <v>0</v>
      </c>
      <c r="EF382">
        <v>0</v>
      </c>
      <c r="EG382">
        <v>0</v>
      </c>
      <c r="EH382">
        <v>0</v>
      </c>
      <c r="EI382">
        <v>0</v>
      </c>
      <c r="EJ382">
        <v>0</v>
      </c>
      <c r="EK382">
        <v>0</v>
      </c>
      <c r="EL382">
        <v>0</v>
      </c>
      <c r="EM382">
        <v>0</v>
      </c>
      <c r="EN382">
        <v>0</v>
      </c>
      <c r="EO382">
        <v>0</v>
      </c>
      <c r="EP382">
        <v>0</v>
      </c>
      <c r="EQ382">
        <v>0</v>
      </c>
      <c r="ER382">
        <v>0</v>
      </c>
      <c r="ES382">
        <v>0</v>
      </c>
      <c r="ET382">
        <v>0</v>
      </c>
      <c r="EU382">
        <v>0</v>
      </c>
      <c r="EV382">
        <v>0</v>
      </c>
      <c r="EW382">
        <v>0</v>
      </c>
      <c r="EX382">
        <v>0</v>
      </c>
      <c r="EY382">
        <v>0</v>
      </c>
      <c r="EZ382">
        <v>0</v>
      </c>
      <c r="FA382">
        <v>0</v>
      </c>
      <c r="FB382">
        <v>0</v>
      </c>
      <c r="FC382">
        <v>0</v>
      </c>
      <c r="FD382">
        <v>0</v>
      </c>
      <c r="FE382">
        <v>0</v>
      </c>
      <c r="FF382">
        <v>0</v>
      </c>
      <c r="FG382">
        <v>0</v>
      </c>
      <c r="FH382">
        <v>0</v>
      </c>
      <c r="FI382">
        <v>0</v>
      </c>
      <c r="FJ382">
        <v>0</v>
      </c>
      <c r="FK382">
        <v>0</v>
      </c>
      <c r="FL382">
        <v>0</v>
      </c>
      <c r="FM382">
        <v>0</v>
      </c>
      <c r="FN382">
        <v>0</v>
      </c>
      <c r="FO382">
        <v>0</v>
      </c>
      <c r="FP382">
        <v>0</v>
      </c>
      <c r="FQ382">
        <v>0</v>
      </c>
      <c r="FR382">
        <v>0</v>
      </c>
      <c r="FT382" s="44"/>
    </row>
    <row r="383" spans="1:176" x14ac:dyDescent="0.2">
      <c r="A383" t="s">
        <v>197</v>
      </c>
      <c r="B383" t="s">
        <v>204</v>
      </c>
      <c r="C383" s="70">
        <v>41848</v>
      </c>
      <c r="D383">
        <v>0</v>
      </c>
      <c r="E383" s="70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0</v>
      </c>
      <c r="AG383">
        <v>0</v>
      </c>
      <c r="AH383">
        <v>0</v>
      </c>
      <c r="AI383">
        <v>0</v>
      </c>
      <c r="AJ383">
        <v>0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0</v>
      </c>
      <c r="AW383">
        <v>0</v>
      </c>
      <c r="AX383">
        <v>0</v>
      </c>
      <c r="AY383">
        <v>0</v>
      </c>
      <c r="AZ383">
        <v>0</v>
      </c>
      <c r="BA383">
        <v>0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BX383">
        <v>0</v>
      </c>
      <c r="BY383">
        <v>0</v>
      </c>
      <c r="BZ383">
        <v>0</v>
      </c>
      <c r="CA383">
        <v>0</v>
      </c>
      <c r="CB383">
        <v>0</v>
      </c>
      <c r="CC383">
        <v>0</v>
      </c>
      <c r="CD383">
        <v>0</v>
      </c>
      <c r="CE383">
        <v>0</v>
      </c>
      <c r="CF383">
        <v>0</v>
      </c>
      <c r="CG383">
        <v>0</v>
      </c>
      <c r="CH383">
        <v>0</v>
      </c>
      <c r="CI383">
        <v>0</v>
      </c>
      <c r="CJ383">
        <v>0</v>
      </c>
      <c r="CK383">
        <v>0</v>
      </c>
      <c r="CL383">
        <v>0</v>
      </c>
      <c r="CM383">
        <v>0</v>
      </c>
      <c r="CN383">
        <v>0</v>
      </c>
      <c r="CO383">
        <v>0</v>
      </c>
      <c r="CP383">
        <v>0</v>
      </c>
      <c r="CQ383">
        <v>0</v>
      </c>
      <c r="CR383">
        <v>0</v>
      </c>
      <c r="CS383">
        <v>0</v>
      </c>
      <c r="CT383">
        <v>0</v>
      </c>
      <c r="CU383">
        <v>0</v>
      </c>
      <c r="CV383">
        <v>0</v>
      </c>
      <c r="CW383">
        <v>0</v>
      </c>
      <c r="CX383">
        <v>0</v>
      </c>
      <c r="CY383">
        <v>0</v>
      </c>
      <c r="CZ383">
        <v>0</v>
      </c>
      <c r="DA383">
        <v>0</v>
      </c>
      <c r="DB383">
        <v>0</v>
      </c>
      <c r="DC383">
        <v>0</v>
      </c>
      <c r="DD383">
        <v>0</v>
      </c>
      <c r="DE383">
        <v>0</v>
      </c>
      <c r="DF383">
        <v>0</v>
      </c>
      <c r="DG383">
        <v>0</v>
      </c>
      <c r="DH383">
        <v>0</v>
      </c>
      <c r="DI383">
        <v>0</v>
      </c>
      <c r="DJ383">
        <v>0</v>
      </c>
      <c r="DK383">
        <v>0</v>
      </c>
      <c r="DL383">
        <v>0</v>
      </c>
      <c r="DM383">
        <v>0</v>
      </c>
      <c r="DN383">
        <v>0</v>
      </c>
      <c r="DO383">
        <v>0</v>
      </c>
      <c r="DP383">
        <v>0</v>
      </c>
      <c r="DQ383">
        <v>0</v>
      </c>
      <c r="DR383">
        <v>0</v>
      </c>
      <c r="DS383">
        <v>0</v>
      </c>
      <c r="DT383">
        <v>0</v>
      </c>
      <c r="DU383">
        <v>0</v>
      </c>
      <c r="DV383">
        <v>0</v>
      </c>
      <c r="DW383">
        <v>0</v>
      </c>
      <c r="DX383">
        <v>0</v>
      </c>
      <c r="DY383">
        <v>0</v>
      </c>
      <c r="DZ383">
        <v>0</v>
      </c>
      <c r="EA383">
        <v>0</v>
      </c>
      <c r="EB383">
        <v>0</v>
      </c>
      <c r="EC383">
        <v>0</v>
      </c>
      <c r="ED383">
        <v>0</v>
      </c>
      <c r="EE383">
        <v>0</v>
      </c>
      <c r="EF383">
        <v>0</v>
      </c>
      <c r="EG383">
        <v>0</v>
      </c>
      <c r="EH383">
        <v>0</v>
      </c>
      <c r="EI383">
        <v>0</v>
      </c>
      <c r="EJ383">
        <v>0</v>
      </c>
      <c r="EK383">
        <v>0</v>
      </c>
      <c r="EL383">
        <v>0</v>
      </c>
      <c r="EM383">
        <v>0</v>
      </c>
      <c r="EN383">
        <v>0</v>
      </c>
      <c r="EO383">
        <v>0</v>
      </c>
      <c r="EP383">
        <v>0</v>
      </c>
      <c r="EQ383">
        <v>0</v>
      </c>
      <c r="ER383">
        <v>0</v>
      </c>
      <c r="ES383">
        <v>0</v>
      </c>
      <c r="ET383">
        <v>0</v>
      </c>
      <c r="EU383">
        <v>0</v>
      </c>
      <c r="EV383">
        <v>0</v>
      </c>
      <c r="EW383">
        <v>0</v>
      </c>
      <c r="EX383">
        <v>0</v>
      </c>
      <c r="EY383">
        <v>0</v>
      </c>
      <c r="EZ383">
        <v>0</v>
      </c>
      <c r="FA383">
        <v>0</v>
      </c>
      <c r="FB383">
        <v>0</v>
      </c>
      <c r="FC383">
        <v>0</v>
      </c>
      <c r="FD383">
        <v>0</v>
      </c>
      <c r="FE383">
        <v>0</v>
      </c>
      <c r="FF383">
        <v>0</v>
      </c>
      <c r="FG383">
        <v>0</v>
      </c>
      <c r="FH383">
        <v>0</v>
      </c>
      <c r="FI383">
        <v>0</v>
      </c>
      <c r="FJ383">
        <v>0</v>
      </c>
      <c r="FK383">
        <v>0</v>
      </c>
      <c r="FL383">
        <v>0</v>
      </c>
      <c r="FM383">
        <v>0</v>
      </c>
      <c r="FN383">
        <v>0</v>
      </c>
      <c r="FO383">
        <v>0</v>
      </c>
      <c r="FP383">
        <v>0</v>
      </c>
      <c r="FQ383">
        <v>0</v>
      </c>
      <c r="FR383">
        <v>0</v>
      </c>
      <c r="FT383" s="44"/>
    </row>
    <row r="384" spans="1:176" x14ac:dyDescent="0.2">
      <c r="A384" t="s">
        <v>197</v>
      </c>
      <c r="B384" t="s">
        <v>204</v>
      </c>
      <c r="C384" s="70">
        <v>41849</v>
      </c>
      <c r="D384">
        <v>0</v>
      </c>
      <c r="E384" s="70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0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0</v>
      </c>
      <c r="AJ384">
        <v>0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  <c r="AS384">
        <v>0</v>
      </c>
      <c r="AT384">
        <v>0</v>
      </c>
      <c r="AU384">
        <v>0</v>
      </c>
      <c r="AV384">
        <v>0</v>
      </c>
      <c r="AW384">
        <v>0</v>
      </c>
      <c r="AX384">
        <v>0</v>
      </c>
      <c r="AY384">
        <v>0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0</v>
      </c>
      <c r="BS384">
        <v>0</v>
      </c>
      <c r="BT384">
        <v>0</v>
      </c>
      <c r="BU384">
        <v>0</v>
      </c>
      <c r="BV384">
        <v>0</v>
      </c>
      <c r="BW384">
        <v>0</v>
      </c>
      <c r="BX384">
        <v>0</v>
      </c>
      <c r="BY384">
        <v>0</v>
      </c>
      <c r="BZ384">
        <v>0</v>
      </c>
      <c r="CA384">
        <v>0</v>
      </c>
      <c r="CB384">
        <v>0</v>
      </c>
      <c r="CC384">
        <v>0</v>
      </c>
      <c r="CD384">
        <v>0</v>
      </c>
      <c r="CE384">
        <v>0</v>
      </c>
      <c r="CF384">
        <v>0</v>
      </c>
      <c r="CG384">
        <v>0</v>
      </c>
      <c r="CH384">
        <v>0</v>
      </c>
      <c r="CI384">
        <v>0</v>
      </c>
      <c r="CJ384">
        <v>0</v>
      </c>
      <c r="CK384">
        <v>0</v>
      </c>
      <c r="CL384">
        <v>0</v>
      </c>
      <c r="CM384">
        <v>0</v>
      </c>
      <c r="CN384">
        <v>0</v>
      </c>
      <c r="CO384">
        <v>0</v>
      </c>
      <c r="CP384">
        <v>0</v>
      </c>
      <c r="CQ384">
        <v>0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0</v>
      </c>
      <c r="CX384">
        <v>0</v>
      </c>
      <c r="CY384">
        <v>0</v>
      </c>
      <c r="CZ384">
        <v>0</v>
      </c>
      <c r="DA384">
        <v>0</v>
      </c>
      <c r="DB384">
        <v>0</v>
      </c>
      <c r="DC384">
        <v>0</v>
      </c>
      <c r="DD384">
        <v>0</v>
      </c>
      <c r="DE384">
        <v>0</v>
      </c>
      <c r="DF384">
        <v>0</v>
      </c>
      <c r="DG384">
        <v>0</v>
      </c>
      <c r="DH384">
        <v>0</v>
      </c>
      <c r="DI384">
        <v>0</v>
      </c>
      <c r="DJ384">
        <v>0</v>
      </c>
      <c r="DK384">
        <v>0</v>
      </c>
      <c r="DL384">
        <v>0</v>
      </c>
      <c r="DM384">
        <v>0</v>
      </c>
      <c r="DN384">
        <v>0</v>
      </c>
      <c r="DO384">
        <v>0</v>
      </c>
      <c r="DP384">
        <v>0</v>
      </c>
      <c r="DQ384">
        <v>0</v>
      </c>
      <c r="DR384">
        <v>0</v>
      </c>
      <c r="DS384">
        <v>0</v>
      </c>
      <c r="DT384">
        <v>0</v>
      </c>
      <c r="DU384">
        <v>0</v>
      </c>
      <c r="DV384">
        <v>0</v>
      </c>
      <c r="DW384">
        <v>0</v>
      </c>
      <c r="DX384">
        <v>0</v>
      </c>
      <c r="DY384">
        <v>0</v>
      </c>
      <c r="DZ384">
        <v>0</v>
      </c>
      <c r="EA384">
        <v>0</v>
      </c>
      <c r="EB384">
        <v>0</v>
      </c>
      <c r="EC384">
        <v>0</v>
      </c>
      <c r="ED384">
        <v>0</v>
      </c>
      <c r="EE384">
        <v>0</v>
      </c>
      <c r="EF384">
        <v>0</v>
      </c>
      <c r="EG384">
        <v>0</v>
      </c>
      <c r="EH384">
        <v>0</v>
      </c>
      <c r="EI384">
        <v>0</v>
      </c>
      <c r="EJ384">
        <v>0</v>
      </c>
      <c r="EK384">
        <v>0</v>
      </c>
      <c r="EL384">
        <v>0</v>
      </c>
      <c r="EM384">
        <v>0</v>
      </c>
      <c r="EN384">
        <v>0</v>
      </c>
      <c r="EO384">
        <v>0</v>
      </c>
      <c r="EP384">
        <v>0</v>
      </c>
      <c r="EQ384">
        <v>0</v>
      </c>
      <c r="ER384">
        <v>0</v>
      </c>
      <c r="ES384">
        <v>0</v>
      </c>
      <c r="ET384">
        <v>0</v>
      </c>
      <c r="EU384">
        <v>0</v>
      </c>
      <c r="EV384">
        <v>0</v>
      </c>
      <c r="EW384">
        <v>0</v>
      </c>
      <c r="EX384">
        <v>0</v>
      </c>
      <c r="EY384">
        <v>0</v>
      </c>
      <c r="EZ384">
        <v>0</v>
      </c>
      <c r="FA384">
        <v>0</v>
      </c>
      <c r="FB384">
        <v>0</v>
      </c>
      <c r="FC384">
        <v>0</v>
      </c>
      <c r="FD384">
        <v>0</v>
      </c>
      <c r="FE384">
        <v>0</v>
      </c>
      <c r="FF384">
        <v>0</v>
      </c>
      <c r="FG384">
        <v>0</v>
      </c>
      <c r="FH384">
        <v>0</v>
      </c>
      <c r="FI384">
        <v>0</v>
      </c>
      <c r="FJ384">
        <v>0</v>
      </c>
      <c r="FK384">
        <v>0</v>
      </c>
      <c r="FL384">
        <v>0</v>
      </c>
      <c r="FM384">
        <v>0</v>
      </c>
      <c r="FN384">
        <v>0</v>
      </c>
      <c r="FO384">
        <v>0</v>
      </c>
      <c r="FP384">
        <v>0</v>
      </c>
      <c r="FQ384">
        <v>0</v>
      </c>
      <c r="FR384">
        <v>0</v>
      </c>
      <c r="FT384" s="44"/>
    </row>
    <row r="385" spans="1:176" x14ac:dyDescent="0.2">
      <c r="A385" t="s">
        <v>197</v>
      </c>
      <c r="B385" t="s">
        <v>204</v>
      </c>
      <c r="C385" s="70">
        <v>41850</v>
      </c>
      <c r="D385">
        <v>0</v>
      </c>
      <c r="E385" s="70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0</v>
      </c>
      <c r="O385">
        <v>0</v>
      </c>
      <c r="P385">
        <v>0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0</v>
      </c>
      <c r="AJ385">
        <v>0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0</v>
      </c>
      <c r="AW385">
        <v>0</v>
      </c>
      <c r="AX385">
        <v>0</v>
      </c>
      <c r="AY385">
        <v>0</v>
      </c>
      <c r="AZ385">
        <v>0</v>
      </c>
      <c r="BA385">
        <v>0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BX385">
        <v>0</v>
      </c>
      <c r="BY385">
        <v>0</v>
      </c>
      <c r="BZ385">
        <v>0</v>
      </c>
      <c r="CA385">
        <v>0</v>
      </c>
      <c r="CB385">
        <v>0</v>
      </c>
      <c r="CC385">
        <v>0</v>
      </c>
      <c r="CD385">
        <v>0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0</v>
      </c>
      <c r="CN385">
        <v>0</v>
      </c>
      <c r="CO385">
        <v>0</v>
      </c>
      <c r="CP385">
        <v>0</v>
      </c>
      <c r="CQ385">
        <v>0</v>
      </c>
      <c r="CR385">
        <v>0</v>
      </c>
      <c r="CS385">
        <v>0</v>
      </c>
      <c r="CT385">
        <v>0</v>
      </c>
      <c r="CU385">
        <v>0</v>
      </c>
      <c r="CV385">
        <v>0</v>
      </c>
      <c r="CW385">
        <v>0</v>
      </c>
      <c r="CX385">
        <v>0</v>
      </c>
      <c r="CY385">
        <v>0</v>
      </c>
      <c r="CZ385">
        <v>0</v>
      </c>
      <c r="DA385">
        <v>0</v>
      </c>
      <c r="DB385">
        <v>0</v>
      </c>
      <c r="DC385">
        <v>0</v>
      </c>
      <c r="DD385">
        <v>0</v>
      </c>
      <c r="DE385">
        <v>0</v>
      </c>
      <c r="DF385">
        <v>0</v>
      </c>
      <c r="DG385">
        <v>0</v>
      </c>
      <c r="DH385">
        <v>0</v>
      </c>
      <c r="DI385">
        <v>0</v>
      </c>
      <c r="DJ385">
        <v>0</v>
      </c>
      <c r="DK385">
        <v>0</v>
      </c>
      <c r="DL385">
        <v>0</v>
      </c>
      <c r="DM385">
        <v>0</v>
      </c>
      <c r="DN385">
        <v>0</v>
      </c>
      <c r="DO385">
        <v>0</v>
      </c>
      <c r="DP385">
        <v>0</v>
      </c>
      <c r="DQ385">
        <v>0</v>
      </c>
      <c r="DR385">
        <v>0</v>
      </c>
      <c r="DS385">
        <v>0</v>
      </c>
      <c r="DT385">
        <v>0</v>
      </c>
      <c r="DU385">
        <v>0</v>
      </c>
      <c r="DV385">
        <v>0</v>
      </c>
      <c r="DW385">
        <v>0</v>
      </c>
      <c r="DX385">
        <v>0</v>
      </c>
      <c r="DY385">
        <v>0</v>
      </c>
      <c r="DZ385">
        <v>0</v>
      </c>
      <c r="EA385">
        <v>0</v>
      </c>
      <c r="EB385">
        <v>0</v>
      </c>
      <c r="EC385">
        <v>0</v>
      </c>
      <c r="ED385">
        <v>0</v>
      </c>
      <c r="EE385">
        <v>0</v>
      </c>
      <c r="EF385">
        <v>0</v>
      </c>
      <c r="EG385">
        <v>0</v>
      </c>
      <c r="EH385">
        <v>0</v>
      </c>
      <c r="EI385">
        <v>0</v>
      </c>
      <c r="EJ385">
        <v>0</v>
      </c>
      <c r="EK385">
        <v>0</v>
      </c>
      <c r="EL385">
        <v>0</v>
      </c>
      <c r="EM385">
        <v>0</v>
      </c>
      <c r="EN385">
        <v>0</v>
      </c>
      <c r="EO385">
        <v>0</v>
      </c>
      <c r="EP385">
        <v>0</v>
      </c>
      <c r="EQ385">
        <v>0</v>
      </c>
      <c r="ER385">
        <v>0</v>
      </c>
      <c r="ES385">
        <v>0</v>
      </c>
      <c r="ET385">
        <v>0</v>
      </c>
      <c r="EU385">
        <v>0</v>
      </c>
      <c r="EV385">
        <v>0</v>
      </c>
      <c r="EW385">
        <v>0</v>
      </c>
      <c r="EX385">
        <v>0</v>
      </c>
      <c r="EY385">
        <v>0</v>
      </c>
      <c r="EZ385">
        <v>0</v>
      </c>
      <c r="FA385">
        <v>0</v>
      </c>
      <c r="FB385">
        <v>0</v>
      </c>
      <c r="FC385">
        <v>0</v>
      </c>
      <c r="FD385">
        <v>0</v>
      </c>
      <c r="FE385">
        <v>0</v>
      </c>
      <c r="FF385">
        <v>0</v>
      </c>
      <c r="FG385">
        <v>0</v>
      </c>
      <c r="FH385">
        <v>0</v>
      </c>
      <c r="FI385">
        <v>0</v>
      </c>
      <c r="FJ385">
        <v>0</v>
      </c>
      <c r="FK385">
        <v>0</v>
      </c>
      <c r="FL385">
        <v>0</v>
      </c>
      <c r="FM385">
        <v>0</v>
      </c>
      <c r="FN385">
        <v>0</v>
      </c>
      <c r="FO385">
        <v>0</v>
      </c>
      <c r="FP385">
        <v>0</v>
      </c>
      <c r="FQ385">
        <v>0</v>
      </c>
      <c r="FR385">
        <v>0</v>
      </c>
      <c r="FT385" s="44"/>
    </row>
    <row r="386" spans="1:176" x14ac:dyDescent="0.2">
      <c r="A386" t="s">
        <v>197</v>
      </c>
      <c r="B386" t="s">
        <v>204</v>
      </c>
      <c r="C386" s="70">
        <v>41851</v>
      </c>
      <c r="D386">
        <v>0</v>
      </c>
      <c r="E386" s="70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0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0</v>
      </c>
      <c r="AI386">
        <v>0</v>
      </c>
      <c r="AJ386">
        <v>0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  <c r="AS386">
        <v>0</v>
      </c>
      <c r="AT386">
        <v>0</v>
      </c>
      <c r="AU386">
        <v>0</v>
      </c>
      <c r="AV386">
        <v>0</v>
      </c>
      <c r="AW386">
        <v>0</v>
      </c>
      <c r="AX386">
        <v>0</v>
      </c>
      <c r="AY386">
        <v>0</v>
      </c>
      <c r="AZ386">
        <v>0</v>
      </c>
      <c r="BA386">
        <v>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0</v>
      </c>
      <c r="BL386">
        <v>0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0</v>
      </c>
      <c r="BS386">
        <v>0</v>
      </c>
      <c r="BT386">
        <v>0</v>
      </c>
      <c r="BU386">
        <v>0</v>
      </c>
      <c r="BV386">
        <v>0</v>
      </c>
      <c r="BW386">
        <v>0</v>
      </c>
      <c r="BX386">
        <v>0</v>
      </c>
      <c r="BY386">
        <v>0</v>
      </c>
      <c r="BZ386">
        <v>0</v>
      </c>
      <c r="CA386">
        <v>0</v>
      </c>
      <c r="CB386">
        <v>0</v>
      </c>
      <c r="CC386">
        <v>0</v>
      </c>
      <c r="CD386">
        <v>0</v>
      </c>
      <c r="CE386">
        <v>0</v>
      </c>
      <c r="CF386">
        <v>0</v>
      </c>
      <c r="CG386">
        <v>0</v>
      </c>
      <c r="CH386">
        <v>0</v>
      </c>
      <c r="CI386">
        <v>0</v>
      </c>
      <c r="CJ386">
        <v>0</v>
      </c>
      <c r="CK386">
        <v>0</v>
      </c>
      <c r="CL386">
        <v>0</v>
      </c>
      <c r="CM386">
        <v>0</v>
      </c>
      <c r="CN386">
        <v>0</v>
      </c>
      <c r="CO386">
        <v>0</v>
      </c>
      <c r="CP386">
        <v>0</v>
      </c>
      <c r="CQ386">
        <v>0</v>
      </c>
      <c r="CR386">
        <v>0</v>
      </c>
      <c r="CS386">
        <v>0</v>
      </c>
      <c r="CT386">
        <v>0</v>
      </c>
      <c r="CU386">
        <v>0</v>
      </c>
      <c r="CV386">
        <v>0</v>
      </c>
      <c r="CW386">
        <v>0</v>
      </c>
      <c r="CX386">
        <v>0</v>
      </c>
      <c r="CY386">
        <v>0</v>
      </c>
      <c r="CZ386">
        <v>0</v>
      </c>
      <c r="DA386">
        <v>0</v>
      </c>
      <c r="DB386">
        <v>0</v>
      </c>
      <c r="DC386">
        <v>0</v>
      </c>
      <c r="DD386">
        <v>0</v>
      </c>
      <c r="DE386">
        <v>0</v>
      </c>
      <c r="DF386">
        <v>0</v>
      </c>
      <c r="DG386">
        <v>0</v>
      </c>
      <c r="DH386">
        <v>0</v>
      </c>
      <c r="DI386">
        <v>0</v>
      </c>
      <c r="DJ386">
        <v>0</v>
      </c>
      <c r="DK386">
        <v>0</v>
      </c>
      <c r="DL386">
        <v>0</v>
      </c>
      <c r="DM386">
        <v>0</v>
      </c>
      <c r="DN386">
        <v>0</v>
      </c>
      <c r="DO386">
        <v>0</v>
      </c>
      <c r="DP386">
        <v>0</v>
      </c>
      <c r="DQ386">
        <v>0</v>
      </c>
      <c r="DR386">
        <v>0</v>
      </c>
      <c r="DS386">
        <v>0</v>
      </c>
      <c r="DT386">
        <v>0</v>
      </c>
      <c r="DU386">
        <v>0</v>
      </c>
      <c r="DV386">
        <v>0</v>
      </c>
      <c r="DW386">
        <v>0</v>
      </c>
      <c r="DX386">
        <v>0</v>
      </c>
      <c r="DY386">
        <v>0</v>
      </c>
      <c r="DZ386">
        <v>0</v>
      </c>
      <c r="EA386">
        <v>0</v>
      </c>
      <c r="EB386">
        <v>0</v>
      </c>
      <c r="EC386">
        <v>0</v>
      </c>
      <c r="ED386">
        <v>0</v>
      </c>
      <c r="EE386">
        <v>0</v>
      </c>
      <c r="EF386">
        <v>0</v>
      </c>
      <c r="EG386">
        <v>0</v>
      </c>
      <c r="EH386">
        <v>0</v>
      </c>
      <c r="EI386">
        <v>0</v>
      </c>
      <c r="EJ386">
        <v>0</v>
      </c>
      <c r="EK386">
        <v>0</v>
      </c>
      <c r="EL386">
        <v>0</v>
      </c>
      <c r="EM386">
        <v>0</v>
      </c>
      <c r="EN386">
        <v>0</v>
      </c>
      <c r="EO386">
        <v>0</v>
      </c>
      <c r="EP386">
        <v>0</v>
      </c>
      <c r="EQ386">
        <v>0</v>
      </c>
      <c r="ER386">
        <v>0</v>
      </c>
      <c r="ES386">
        <v>0</v>
      </c>
      <c r="ET386">
        <v>0</v>
      </c>
      <c r="EU386">
        <v>0</v>
      </c>
      <c r="EV386">
        <v>0</v>
      </c>
      <c r="EW386">
        <v>0</v>
      </c>
      <c r="EX386">
        <v>0</v>
      </c>
      <c r="EY386">
        <v>0</v>
      </c>
      <c r="EZ386">
        <v>0</v>
      </c>
      <c r="FA386">
        <v>0</v>
      </c>
      <c r="FB386">
        <v>0</v>
      </c>
      <c r="FC386">
        <v>0</v>
      </c>
      <c r="FD386">
        <v>0</v>
      </c>
      <c r="FE386">
        <v>0</v>
      </c>
      <c r="FF386">
        <v>0</v>
      </c>
      <c r="FG386">
        <v>0</v>
      </c>
      <c r="FH386">
        <v>0</v>
      </c>
      <c r="FI386">
        <v>0</v>
      </c>
      <c r="FJ386">
        <v>0</v>
      </c>
      <c r="FK386">
        <v>0</v>
      </c>
      <c r="FL386">
        <v>0</v>
      </c>
      <c r="FM386">
        <v>0</v>
      </c>
      <c r="FN386">
        <v>0</v>
      </c>
      <c r="FO386">
        <v>0</v>
      </c>
      <c r="FP386">
        <v>0</v>
      </c>
      <c r="FQ386">
        <v>0</v>
      </c>
      <c r="FR386">
        <v>0</v>
      </c>
      <c r="FT386" s="44"/>
    </row>
    <row r="387" spans="1:176" x14ac:dyDescent="0.2">
      <c r="A387" t="s">
        <v>197</v>
      </c>
      <c r="B387" t="s">
        <v>204</v>
      </c>
      <c r="C387" s="70">
        <v>41852</v>
      </c>
      <c r="D387">
        <v>0</v>
      </c>
      <c r="E387" s="70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>
        <v>0</v>
      </c>
      <c r="AJ387">
        <v>0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0</v>
      </c>
      <c r="AW387">
        <v>0</v>
      </c>
      <c r="AX387">
        <v>0</v>
      </c>
      <c r="AY387">
        <v>0</v>
      </c>
      <c r="AZ387">
        <v>0</v>
      </c>
      <c r="BA387">
        <v>0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0</v>
      </c>
      <c r="BL387">
        <v>0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0</v>
      </c>
      <c r="BS387">
        <v>0</v>
      </c>
      <c r="BT387">
        <v>0</v>
      </c>
      <c r="BU387">
        <v>0</v>
      </c>
      <c r="BV387">
        <v>0</v>
      </c>
      <c r="BW387">
        <v>0</v>
      </c>
      <c r="BX387">
        <v>0</v>
      </c>
      <c r="BY387">
        <v>0</v>
      </c>
      <c r="BZ387">
        <v>0</v>
      </c>
      <c r="CA387">
        <v>0</v>
      </c>
      <c r="CB387">
        <v>0</v>
      </c>
      <c r="CC387">
        <v>0</v>
      </c>
      <c r="CD387">
        <v>0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>
        <v>0</v>
      </c>
      <c r="CO387">
        <v>0</v>
      </c>
      <c r="CP387">
        <v>0</v>
      </c>
      <c r="CQ387">
        <v>0</v>
      </c>
      <c r="CR387">
        <v>0</v>
      </c>
      <c r="CS387">
        <v>0</v>
      </c>
      <c r="CT387">
        <v>0</v>
      </c>
      <c r="CU387">
        <v>0</v>
      </c>
      <c r="CV387">
        <v>0</v>
      </c>
      <c r="CW387">
        <v>0</v>
      </c>
      <c r="CX387">
        <v>0</v>
      </c>
      <c r="CY387">
        <v>0</v>
      </c>
      <c r="CZ387">
        <v>0</v>
      </c>
      <c r="DA387">
        <v>0</v>
      </c>
      <c r="DB387">
        <v>0</v>
      </c>
      <c r="DC387">
        <v>0</v>
      </c>
      <c r="DD387">
        <v>0</v>
      </c>
      <c r="DE387">
        <v>0</v>
      </c>
      <c r="DF387">
        <v>0</v>
      </c>
      <c r="DG387">
        <v>0</v>
      </c>
      <c r="DH387">
        <v>0</v>
      </c>
      <c r="DI387">
        <v>0</v>
      </c>
      <c r="DJ387">
        <v>0</v>
      </c>
      <c r="DK387">
        <v>0</v>
      </c>
      <c r="DL387">
        <v>0</v>
      </c>
      <c r="DM387">
        <v>0</v>
      </c>
      <c r="DN387">
        <v>0</v>
      </c>
      <c r="DO387">
        <v>0</v>
      </c>
      <c r="DP387">
        <v>0</v>
      </c>
      <c r="DQ387">
        <v>0</v>
      </c>
      <c r="DR387">
        <v>0</v>
      </c>
      <c r="DS387">
        <v>0</v>
      </c>
      <c r="DT387">
        <v>0</v>
      </c>
      <c r="DU387">
        <v>0</v>
      </c>
      <c r="DV387">
        <v>0</v>
      </c>
      <c r="DW387">
        <v>0</v>
      </c>
      <c r="DX387">
        <v>0</v>
      </c>
      <c r="DY387">
        <v>0</v>
      </c>
      <c r="DZ387">
        <v>0</v>
      </c>
      <c r="EA387">
        <v>0</v>
      </c>
      <c r="EB387">
        <v>0</v>
      </c>
      <c r="EC387">
        <v>0</v>
      </c>
      <c r="ED387">
        <v>0</v>
      </c>
      <c r="EE387">
        <v>0</v>
      </c>
      <c r="EF387">
        <v>0</v>
      </c>
      <c r="EG387">
        <v>0</v>
      </c>
      <c r="EH387">
        <v>0</v>
      </c>
      <c r="EI387">
        <v>0</v>
      </c>
      <c r="EJ387">
        <v>0</v>
      </c>
      <c r="EK387">
        <v>0</v>
      </c>
      <c r="EL387">
        <v>0</v>
      </c>
      <c r="EM387">
        <v>0</v>
      </c>
      <c r="EN387">
        <v>0</v>
      </c>
      <c r="EO387">
        <v>0</v>
      </c>
      <c r="EP387">
        <v>0</v>
      </c>
      <c r="EQ387">
        <v>0</v>
      </c>
      <c r="ER387">
        <v>0</v>
      </c>
      <c r="ES387">
        <v>0</v>
      </c>
      <c r="ET387">
        <v>0</v>
      </c>
      <c r="EU387">
        <v>0</v>
      </c>
      <c r="EV387">
        <v>0</v>
      </c>
      <c r="EW387">
        <v>0</v>
      </c>
      <c r="EX387">
        <v>0</v>
      </c>
      <c r="EY387">
        <v>0</v>
      </c>
      <c r="EZ387">
        <v>0</v>
      </c>
      <c r="FA387">
        <v>0</v>
      </c>
      <c r="FB387">
        <v>0</v>
      </c>
      <c r="FC387">
        <v>0</v>
      </c>
      <c r="FD387">
        <v>0</v>
      </c>
      <c r="FE387">
        <v>0</v>
      </c>
      <c r="FF387">
        <v>0</v>
      </c>
      <c r="FG387">
        <v>0</v>
      </c>
      <c r="FH387">
        <v>0</v>
      </c>
      <c r="FI387">
        <v>0</v>
      </c>
      <c r="FJ387">
        <v>0</v>
      </c>
      <c r="FK387">
        <v>0</v>
      </c>
      <c r="FL387">
        <v>0</v>
      </c>
      <c r="FM387">
        <v>0</v>
      </c>
      <c r="FN387">
        <v>0</v>
      </c>
      <c r="FO387">
        <v>0</v>
      </c>
      <c r="FP387">
        <v>0</v>
      </c>
      <c r="FQ387">
        <v>0</v>
      </c>
      <c r="FR387">
        <v>0</v>
      </c>
      <c r="FT387" s="44"/>
    </row>
    <row r="388" spans="1:176" x14ac:dyDescent="0.2">
      <c r="A388" t="s">
        <v>197</v>
      </c>
      <c r="B388" t="s">
        <v>204</v>
      </c>
      <c r="C388" s="70">
        <v>41894</v>
      </c>
      <c r="D388">
        <v>0</v>
      </c>
      <c r="E388" s="70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0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>
        <v>0</v>
      </c>
      <c r="AJ388">
        <v>0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  <c r="AS388">
        <v>0</v>
      </c>
      <c r="AT388">
        <v>0</v>
      </c>
      <c r="AU388">
        <v>0</v>
      </c>
      <c r="AV388">
        <v>0</v>
      </c>
      <c r="AW388">
        <v>0</v>
      </c>
      <c r="AX388">
        <v>0</v>
      </c>
      <c r="AY388">
        <v>0</v>
      </c>
      <c r="AZ388">
        <v>0</v>
      </c>
      <c r="BA388">
        <v>0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0</v>
      </c>
      <c r="BL388">
        <v>0</v>
      </c>
      <c r="BM388">
        <v>0</v>
      </c>
      <c r="BN388">
        <v>0</v>
      </c>
      <c r="BO388">
        <v>0</v>
      </c>
      <c r="BP388">
        <v>0</v>
      </c>
      <c r="BQ388">
        <v>0</v>
      </c>
      <c r="BR388">
        <v>0</v>
      </c>
      <c r="BS388">
        <v>0</v>
      </c>
      <c r="BT388">
        <v>0</v>
      </c>
      <c r="BU388">
        <v>0</v>
      </c>
      <c r="BV388">
        <v>0</v>
      </c>
      <c r="BW388">
        <v>0</v>
      </c>
      <c r="BX388">
        <v>0</v>
      </c>
      <c r="BY388">
        <v>0</v>
      </c>
      <c r="BZ388">
        <v>0</v>
      </c>
      <c r="CA388">
        <v>0</v>
      </c>
      <c r="CB388">
        <v>0</v>
      </c>
      <c r="CC388">
        <v>0</v>
      </c>
      <c r="CD388">
        <v>0</v>
      </c>
      <c r="CE388">
        <v>0</v>
      </c>
      <c r="CF388">
        <v>0</v>
      </c>
      <c r="CG388">
        <v>0</v>
      </c>
      <c r="CH388">
        <v>0</v>
      </c>
      <c r="CI388">
        <v>0</v>
      </c>
      <c r="CJ388">
        <v>0</v>
      </c>
      <c r="CK388">
        <v>0</v>
      </c>
      <c r="CL388">
        <v>0</v>
      </c>
      <c r="CM388">
        <v>0</v>
      </c>
      <c r="CN388">
        <v>0</v>
      </c>
      <c r="CO388">
        <v>0</v>
      </c>
      <c r="CP388">
        <v>0</v>
      </c>
      <c r="CQ388">
        <v>0</v>
      </c>
      <c r="CR388">
        <v>0</v>
      </c>
      <c r="CS388">
        <v>0</v>
      </c>
      <c r="CT388">
        <v>0</v>
      </c>
      <c r="CU388">
        <v>0</v>
      </c>
      <c r="CV388">
        <v>0</v>
      </c>
      <c r="CW388">
        <v>0</v>
      </c>
      <c r="CX388">
        <v>0</v>
      </c>
      <c r="CY388">
        <v>0</v>
      </c>
      <c r="CZ388">
        <v>0</v>
      </c>
      <c r="DA388">
        <v>0</v>
      </c>
      <c r="DB388">
        <v>0</v>
      </c>
      <c r="DC388">
        <v>0</v>
      </c>
      <c r="DD388">
        <v>0</v>
      </c>
      <c r="DE388">
        <v>0</v>
      </c>
      <c r="DF388">
        <v>0</v>
      </c>
      <c r="DG388">
        <v>0</v>
      </c>
      <c r="DH388">
        <v>0</v>
      </c>
      <c r="DI388">
        <v>0</v>
      </c>
      <c r="DJ388">
        <v>0</v>
      </c>
      <c r="DK388">
        <v>0</v>
      </c>
      <c r="DL388">
        <v>0</v>
      </c>
      <c r="DM388">
        <v>0</v>
      </c>
      <c r="DN388">
        <v>0</v>
      </c>
      <c r="DO388">
        <v>0</v>
      </c>
      <c r="DP388">
        <v>0</v>
      </c>
      <c r="DQ388">
        <v>0</v>
      </c>
      <c r="DR388">
        <v>0</v>
      </c>
      <c r="DS388">
        <v>0</v>
      </c>
      <c r="DT388">
        <v>0</v>
      </c>
      <c r="DU388">
        <v>0</v>
      </c>
      <c r="DV388">
        <v>0</v>
      </c>
      <c r="DW388">
        <v>0</v>
      </c>
      <c r="DX388">
        <v>0</v>
      </c>
      <c r="DY388">
        <v>0</v>
      </c>
      <c r="DZ388">
        <v>0</v>
      </c>
      <c r="EA388">
        <v>0</v>
      </c>
      <c r="EB388">
        <v>0</v>
      </c>
      <c r="EC388">
        <v>0</v>
      </c>
      <c r="ED388">
        <v>0</v>
      </c>
      <c r="EE388">
        <v>0</v>
      </c>
      <c r="EF388">
        <v>0</v>
      </c>
      <c r="EG388">
        <v>0</v>
      </c>
      <c r="EH388">
        <v>0</v>
      </c>
      <c r="EI388">
        <v>0</v>
      </c>
      <c r="EJ388">
        <v>0</v>
      </c>
      <c r="EK388">
        <v>0</v>
      </c>
      <c r="EL388">
        <v>0</v>
      </c>
      <c r="EM388">
        <v>0</v>
      </c>
      <c r="EN388">
        <v>0</v>
      </c>
      <c r="EO388">
        <v>0</v>
      </c>
      <c r="EP388">
        <v>0</v>
      </c>
      <c r="EQ388">
        <v>0</v>
      </c>
      <c r="ER388">
        <v>0</v>
      </c>
      <c r="ES388">
        <v>0</v>
      </c>
      <c r="ET388">
        <v>0</v>
      </c>
      <c r="EU388">
        <v>0</v>
      </c>
      <c r="EV388">
        <v>0</v>
      </c>
      <c r="EW388">
        <v>0</v>
      </c>
      <c r="EX388">
        <v>0</v>
      </c>
      <c r="EY388">
        <v>0</v>
      </c>
      <c r="EZ388">
        <v>0</v>
      </c>
      <c r="FA388">
        <v>0</v>
      </c>
      <c r="FB388">
        <v>0</v>
      </c>
      <c r="FC388">
        <v>0</v>
      </c>
      <c r="FD388">
        <v>0</v>
      </c>
      <c r="FE388">
        <v>0</v>
      </c>
      <c r="FF388">
        <v>0</v>
      </c>
      <c r="FG388">
        <v>0</v>
      </c>
      <c r="FH388">
        <v>0</v>
      </c>
      <c r="FI388">
        <v>0</v>
      </c>
      <c r="FJ388">
        <v>0</v>
      </c>
      <c r="FK388">
        <v>0</v>
      </c>
      <c r="FL388">
        <v>0</v>
      </c>
      <c r="FM388">
        <v>0</v>
      </c>
      <c r="FN388">
        <v>0</v>
      </c>
      <c r="FO388">
        <v>0</v>
      </c>
      <c r="FP388">
        <v>0</v>
      </c>
      <c r="FQ388">
        <v>0</v>
      </c>
      <c r="FR388">
        <v>0</v>
      </c>
      <c r="FT388" s="44"/>
    </row>
    <row r="389" spans="1:176" x14ac:dyDescent="0.2">
      <c r="A389" t="s">
        <v>197</v>
      </c>
      <c r="B389" t="s">
        <v>204</v>
      </c>
      <c r="C389" s="70">
        <v>41897</v>
      </c>
      <c r="D389">
        <v>0</v>
      </c>
      <c r="E389" s="70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0</v>
      </c>
      <c r="AG389">
        <v>0</v>
      </c>
      <c r="AH389">
        <v>0</v>
      </c>
      <c r="AI389">
        <v>0</v>
      </c>
      <c r="AJ389">
        <v>0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0</v>
      </c>
      <c r="AW389">
        <v>0</v>
      </c>
      <c r="AX389">
        <v>0</v>
      </c>
      <c r="AY389">
        <v>0</v>
      </c>
      <c r="AZ389">
        <v>0</v>
      </c>
      <c r="BA389">
        <v>0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0</v>
      </c>
      <c r="BL389">
        <v>0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0</v>
      </c>
      <c r="BX389">
        <v>0</v>
      </c>
      <c r="BY389">
        <v>0</v>
      </c>
      <c r="BZ389">
        <v>0</v>
      </c>
      <c r="CA389">
        <v>0</v>
      </c>
      <c r="CB389">
        <v>0</v>
      </c>
      <c r="CC389">
        <v>0</v>
      </c>
      <c r="CD389">
        <v>0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>
        <v>0</v>
      </c>
      <c r="CO389">
        <v>0</v>
      </c>
      <c r="CP389">
        <v>0</v>
      </c>
      <c r="CQ389">
        <v>0</v>
      </c>
      <c r="CR389">
        <v>0</v>
      </c>
      <c r="CS389">
        <v>0</v>
      </c>
      <c r="CT389">
        <v>0</v>
      </c>
      <c r="CU389">
        <v>0</v>
      </c>
      <c r="CV389">
        <v>0</v>
      </c>
      <c r="CW389">
        <v>0</v>
      </c>
      <c r="CX389">
        <v>0</v>
      </c>
      <c r="CY389">
        <v>0</v>
      </c>
      <c r="CZ389">
        <v>0</v>
      </c>
      <c r="DA389">
        <v>0</v>
      </c>
      <c r="DB389">
        <v>0</v>
      </c>
      <c r="DC389">
        <v>0</v>
      </c>
      <c r="DD389">
        <v>0</v>
      </c>
      <c r="DE389">
        <v>0</v>
      </c>
      <c r="DF389">
        <v>0</v>
      </c>
      <c r="DG389">
        <v>0</v>
      </c>
      <c r="DH389">
        <v>0</v>
      </c>
      <c r="DI389">
        <v>0</v>
      </c>
      <c r="DJ389">
        <v>0</v>
      </c>
      <c r="DK389">
        <v>0</v>
      </c>
      <c r="DL389">
        <v>0</v>
      </c>
      <c r="DM389">
        <v>0</v>
      </c>
      <c r="DN389">
        <v>0</v>
      </c>
      <c r="DO389">
        <v>0</v>
      </c>
      <c r="DP389">
        <v>0</v>
      </c>
      <c r="DQ389">
        <v>0</v>
      </c>
      <c r="DR389">
        <v>0</v>
      </c>
      <c r="DS389">
        <v>0</v>
      </c>
      <c r="DT389">
        <v>0</v>
      </c>
      <c r="DU389">
        <v>0</v>
      </c>
      <c r="DV389">
        <v>0</v>
      </c>
      <c r="DW389">
        <v>0</v>
      </c>
      <c r="DX389">
        <v>0</v>
      </c>
      <c r="DY389">
        <v>0</v>
      </c>
      <c r="DZ389">
        <v>0</v>
      </c>
      <c r="EA389">
        <v>0</v>
      </c>
      <c r="EB389">
        <v>0</v>
      </c>
      <c r="EC389">
        <v>0</v>
      </c>
      <c r="ED389">
        <v>0</v>
      </c>
      <c r="EE389">
        <v>0</v>
      </c>
      <c r="EF389">
        <v>0</v>
      </c>
      <c r="EG389">
        <v>0</v>
      </c>
      <c r="EH389">
        <v>0</v>
      </c>
      <c r="EI389">
        <v>0</v>
      </c>
      <c r="EJ389">
        <v>0</v>
      </c>
      <c r="EK389">
        <v>0</v>
      </c>
      <c r="EL389">
        <v>0</v>
      </c>
      <c r="EM389">
        <v>0</v>
      </c>
      <c r="EN389">
        <v>0</v>
      </c>
      <c r="EO389">
        <v>0</v>
      </c>
      <c r="EP389">
        <v>0</v>
      </c>
      <c r="EQ389">
        <v>0</v>
      </c>
      <c r="ER389">
        <v>0</v>
      </c>
      <c r="ES389">
        <v>0</v>
      </c>
      <c r="ET389">
        <v>0</v>
      </c>
      <c r="EU389">
        <v>0</v>
      </c>
      <c r="EV389">
        <v>0</v>
      </c>
      <c r="EW389">
        <v>0</v>
      </c>
      <c r="EX389">
        <v>0</v>
      </c>
      <c r="EY389">
        <v>0</v>
      </c>
      <c r="EZ389">
        <v>0</v>
      </c>
      <c r="FA389">
        <v>0</v>
      </c>
      <c r="FB389">
        <v>0</v>
      </c>
      <c r="FC389">
        <v>0</v>
      </c>
      <c r="FD389">
        <v>0</v>
      </c>
      <c r="FE389">
        <v>0</v>
      </c>
      <c r="FF389">
        <v>0</v>
      </c>
      <c r="FG389">
        <v>0</v>
      </c>
      <c r="FH389">
        <v>0</v>
      </c>
      <c r="FI389">
        <v>0</v>
      </c>
      <c r="FJ389">
        <v>0</v>
      </c>
      <c r="FK389">
        <v>0</v>
      </c>
      <c r="FL389">
        <v>0</v>
      </c>
      <c r="FM389">
        <v>0</v>
      </c>
      <c r="FN389">
        <v>0</v>
      </c>
      <c r="FO389">
        <v>0</v>
      </c>
      <c r="FP389">
        <v>0</v>
      </c>
      <c r="FQ389">
        <v>0</v>
      </c>
      <c r="FR389">
        <v>0</v>
      </c>
      <c r="FT389" s="44"/>
    </row>
    <row r="390" spans="1:176" x14ac:dyDescent="0.2">
      <c r="A390" t="s">
        <v>197</v>
      </c>
      <c r="B390" t="s">
        <v>204</v>
      </c>
      <c r="C390" s="70">
        <v>41898</v>
      </c>
      <c r="D390">
        <v>0</v>
      </c>
      <c r="E390" s="7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0</v>
      </c>
      <c r="O390">
        <v>0</v>
      </c>
      <c r="P390">
        <v>0</v>
      </c>
      <c r="Q390">
        <v>0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  <c r="AH390">
        <v>0</v>
      </c>
      <c r="AI390">
        <v>0</v>
      </c>
      <c r="AJ390">
        <v>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0</v>
      </c>
      <c r="AW390">
        <v>0</v>
      </c>
      <c r="AX390">
        <v>0</v>
      </c>
      <c r="AY390">
        <v>0</v>
      </c>
      <c r="AZ390">
        <v>0</v>
      </c>
      <c r="BA390">
        <v>0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0</v>
      </c>
      <c r="BL390">
        <v>0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0</v>
      </c>
      <c r="BS390">
        <v>0</v>
      </c>
      <c r="BT390">
        <v>0</v>
      </c>
      <c r="BU390">
        <v>0</v>
      </c>
      <c r="BV390">
        <v>0</v>
      </c>
      <c r="BW390">
        <v>0</v>
      </c>
      <c r="BX390">
        <v>0</v>
      </c>
      <c r="BY390">
        <v>0</v>
      </c>
      <c r="BZ390">
        <v>0</v>
      </c>
      <c r="CA390">
        <v>0</v>
      </c>
      <c r="CB390">
        <v>0</v>
      </c>
      <c r="CC390">
        <v>0</v>
      </c>
      <c r="CD390">
        <v>0</v>
      </c>
      <c r="CE390">
        <v>0</v>
      </c>
      <c r="CF390">
        <v>0</v>
      </c>
      <c r="CG390">
        <v>0</v>
      </c>
      <c r="CH390">
        <v>0</v>
      </c>
      <c r="CI390">
        <v>0</v>
      </c>
      <c r="CJ390">
        <v>0</v>
      </c>
      <c r="CK390">
        <v>0</v>
      </c>
      <c r="CL390">
        <v>0</v>
      </c>
      <c r="CM390">
        <v>0</v>
      </c>
      <c r="CN390">
        <v>0</v>
      </c>
      <c r="CO390">
        <v>0</v>
      </c>
      <c r="CP390">
        <v>0</v>
      </c>
      <c r="CQ390">
        <v>0</v>
      </c>
      <c r="CR390">
        <v>0</v>
      </c>
      <c r="CS390">
        <v>0</v>
      </c>
      <c r="CT390">
        <v>0</v>
      </c>
      <c r="CU390">
        <v>0</v>
      </c>
      <c r="CV390">
        <v>0</v>
      </c>
      <c r="CW390">
        <v>0</v>
      </c>
      <c r="CX390">
        <v>0</v>
      </c>
      <c r="CY390">
        <v>0</v>
      </c>
      <c r="CZ390">
        <v>0</v>
      </c>
      <c r="DA390">
        <v>0</v>
      </c>
      <c r="DB390">
        <v>0</v>
      </c>
      <c r="DC390">
        <v>0</v>
      </c>
      <c r="DD390">
        <v>0</v>
      </c>
      <c r="DE390">
        <v>0</v>
      </c>
      <c r="DF390">
        <v>0</v>
      </c>
      <c r="DG390">
        <v>0</v>
      </c>
      <c r="DH390">
        <v>0</v>
      </c>
      <c r="DI390">
        <v>0</v>
      </c>
      <c r="DJ390">
        <v>0</v>
      </c>
      <c r="DK390">
        <v>0</v>
      </c>
      <c r="DL390">
        <v>0</v>
      </c>
      <c r="DM390">
        <v>0</v>
      </c>
      <c r="DN390">
        <v>0</v>
      </c>
      <c r="DO390">
        <v>0</v>
      </c>
      <c r="DP390">
        <v>0</v>
      </c>
      <c r="DQ390">
        <v>0</v>
      </c>
      <c r="DR390">
        <v>0</v>
      </c>
      <c r="DS390">
        <v>0</v>
      </c>
      <c r="DT390">
        <v>0</v>
      </c>
      <c r="DU390">
        <v>0</v>
      </c>
      <c r="DV390">
        <v>0</v>
      </c>
      <c r="DW390">
        <v>0</v>
      </c>
      <c r="DX390">
        <v>0</v>
      </c>
      <c r="DY390">
        <v>0</v>
      </c>
      <c r="DZ390">
        <v>0</v>
      </c>
      <c r="EA390">
        <v>0</v>
      </c>
      <c r="EB390">
        <v>0</v>
      </c>
      <c r="EC390">
        <v>0</v>
      </c>
      <c r="ED390">
        <v>0</v>
      </c>
      <c r="EE390">
        <v>0</v>
      </c>
      <c r="EF390">
        <v>0</v>
      </c>
      <c r="EG390">
        <v>0</v>
      </c>
      <c r="EH390">
        <v>0</v>
      </c>
      <c r="EI390">
        <v>0</v>
      </c>
      <c r="EJ390">
        <v>0</v>
      </c>
      <c r="EK390">
        <v>0</v>
      </c>
      <c r="EL390">
        <v>0</v>
      </c>
      <c r="EM390">
        <v>0</v>
      </c>
      <c r="EN390">
        <v>0</v>
      </c>
      <c r="EO390">
        <v>0</v>
      </c>
      <c r="EP390">
        <v>0</v>
      </c>
      <c r="EQ390">
        <v>0</v>
      </c>
      <c r="ER390">
        <v>0</v>
      </c>
      <c r="ES390">
        <v>0</v>
      </c>
      <c r="ET390">
        <v>0</v>
      </c>
      <c r="EU390">
        <v>0</v>
      </c>
      <c r="EV390">
        <v>0</v>
      </c>
      <c r="EW390">
        <v>0</v>
      </c>
      <c r="EX390">
        <v>0</v>
      </c>
      <c r="EY390">
        <v>0</v>
      </c>
      <c r="EZ390">
        <v>0</v>
      </c>
      <c r="FA390">
        <v>0</v>
      </c>
      <c r="FB390">
        <v>0</v>
      </c>
      <c r="FC390">
        <v>0</v>
      </c>
      <c r="FD390">
        <v>0</v>
      </c>
      <c r="FE390">
        <v>0</v>
      </c>
      <c r="FF390">
        <v>0</v>
      </c>
      <c r="FG390">
        <v>0</v>
      </c>
      <c r="FH390">
        <v>0</v>
      </c>
      <c r="FI390">
        <v>0</v>
      </c>
      <c r="FJ390">
        <v>0</v>
      </c>
      <c r="FK390">
        <v>0</v>
      </c>
      <c r="FL390">
        <v>0</v>
      </c>
      <c r="FM390">
        <v>0</v>
      </c>
      <c r="FN390">
        <v>0</v>
      </c>
      <c r="FO390">
        <v>0</v>
      </c>
      <c r="FP390">
        <v>0</v>
      </c>
      <c r="FQ390">
        <v>0</v>
      </c>
      <c r="FR390">
        <v>0</v>
      </c>
      <c r="FT390" s="44"/>
    </row>
    <row r="391" spans="1:176" x14ac:dyDescent="0.2">
      <c r="A391" t="s">
        <v>197</v>
      </c>
      <c r="B391" t="s">
        <v>204</v>
      </c>
      <c r="C391" s="70" t="s">
        <v>2</v>
      </c>
      <c r="D391">
        <v>0</v>
      </c>
      <c r="E391" s="70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0</v>
      </c>
      <c r="O391">
        <v>0</v>
      </c>
      <c r="P391">
        <v>0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0</v>
      </c>
      <c r="AF391">
        <v>0</v>
      </c>
      <c r="AG391">
        <v>0</v>
      </c>
      <c r="AH391">
        <v>0</v>
      </c>
      <c r="AI391">
        <v>0</v>
      </c>
      <c r="AJ391">
        <v>0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0</v>
      </c>
      <c r="AW391">
        <v>0</v>
      </c>
      <c r="AX391">
        <v>0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BX391">
        <v>0</v>
      </c>
      <c r="BY391">
        <v>0</v>
      </c>
      <c r="BZ391">
        <v>0</v>
      </c>
      <c r="CA391">
        <v>0</v>
      </c>
      <c r="CB391">
        <v>0</v>
      </c>
      <c r="CC391">
        <v>0</v>
      </c>
      <c r="CD391">
        <v>0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>
        <v>0</v>
      </c>
      <c r="CO391">
        <v>0</v>
      </c>
      <c r="CP391">
        <v>0</v>
      </c>
      <c r="CQ391">
        <v>0</v>
      </c>
      <c r="CR391">
        <v>0</v>
      </c>
      <c r="CS391">
        <v>0</v>
      </c>
      <c r="CT391">
        <v>0</v>
      </c>
      <c r="CU391">
        <v>0</v>
      </c>
      <c r="CV391">
        <v>0</v>
      </c>
      <c r="CW391">
        <v>0</v>
      </c>
      <c r="CX391">
        <v>0</v>
      </c>
      <c r="CY391">
        <v>0</v>
      </c>
      <c r="CZ391">
        <v>0</v>
      </c>
      <c r="DA391">
        <v>0</v>
      </c>
      <c r="DB391">
        <v>0</v>
      </c>
      <c r="DC391">
        <v>0</v>
      </c>
      <c r="DD391">
        <v>0</v>
      </c>
      <c r="DE391">
        <v>0</v>
      </c>
      <c r="DF391">
        <v>0</v>
      </c>
      <c r="DG391">
        <v>0</v>
      </c>
      <c r="DH391">
        <v>0</v>
      </c>
      <c r="DI391">
        <v>0</v>
      </c>
      <c r="DJ391">
        <v>0</v>
      </c>
      <c r="DK391">
        <v>0</v>
      </c>
      <c r="DL391">
        <v>0</v>
      </c>
      <c r="DM391">
        <v>0</v>
      </c>
      <c r="DN391">
        <v>0</v>
      </c>
      <c r="DO391">
        <v>0</v>
      </c>
      <c r="DP391">
        <v>0</v>
      </c>
      <c r="DQ391">
        <v>0</v>
      </c>
      <c r="DR391">
        <v>0</v>
      </c>
      <c r="DS391">
        <v>0</v>
      </c>
      <c r="DT391">
        <v>0</v>
      </c>
      <c r="DU391">
        <v>0</v>
      </c>
      <c r="DV391">
        <v>0</v>
      </c>
      <c r="DW391">
        <v>0</v>
      </c>
      <c r="DX391">
        <v>0</v>
      </c>
      <c r="DY391">
        <v>0</v>
      </c>
      <c r="DZ391">
        <v>0</v>
      </c>
      <c r="EA391">
        <v>0</v>
      </c>
      <c r="EB391">
        <v>0</v>
      </c>
      <c r="EC391">
        <v>0</v>
      </c>
      <c r="ED391">
        <v>0</v>
      </c>
      <c r="EE391">
        <v>0</v>
      </c>
      <c r="EF391">
        <v>0</v>
      </c>
      <c r="EG391">
        <v>0</v>
      </c>
      <c r="EH391">
        <v>0</v>
      </c>
      <c r="EI391">
        <v>0</v>
      </c>
      <c r="EJ391">
        <v>0</v>
      </c>
      <c r="EK391">
        <v>0</v>
      </c>
      <c r="EL391">
        <v>0</v>
      </c>
      <c r="EM391">
        <v>0</v>
      </c>
      <c r="EN391">
        <v>0</v>
      </c>
      <c r="EO391">
        <v>0</v>
      </c>
      <c r="EP391">
        <v>0</v>
      </c>
      <c r="EQ391">
        <v>0</v>
      </c>
      <c r="ER391">
        <v>0</v>
      </c>
      <c r="ES391">
        <v>0</v>
      </c>
      <c r="ET391">
        <v>0</v>
      </c>
      <c r="EU391">
        <v>0</v>
      </c>
      <c r="EV391">
        <v>0</v>
      </c>
      <c r="EW391">
        <v>0</v>
      </c>
      <c r="EX391">
        <v>0</v>
      </c>
      <c r="EY391">
        <v>0</v>
      </c>
      <c r="EZ391">
        <v>0</v>
      </c>
      <c r="FA391">
        <v>0</v>
      </c>
      <c r="FB391">
        <v>0</v>
      </c>
      <c r="FC391">
        <v>0</v>
      </c>
      <c r="FD391">
        <v>0</v>
      </c>
      <c r="FE391">
        <v>0</v>
      </c>
      <c r="FF391">
        <v>0</v>
      </c>
      <c r="FG391">
        <v>0</v>
      </c>
      <c r="FH391">
        <v>0</v>
      </c>
      <c r="FI391">
        <v>0</v>
      </c>
      <c r="FJ391">
        <v>0</v>
      </c>
      <c r="FK391">
        <v>0</v>
      </c>
      <c r="FL391">
        <v>0</v>
      </c>
      <c r="FM391">
        <v>0</v>
      </c>
      <c r="FN391">
        <v>0</v>
      </c>
      <c r="FO391">
        <v>0</v>
      </c>
      <c r="FP391">
        <v>0</v>
      </c>
      <c r="FQ391">
        <v>0</v>
      </c>
      <c r="FR391">
        <v>0</v>
      </c>
      <c r="FT391" s="44"/>
    </row>
    <row r="392" spans="1:176" x14ac:dyDescent="0.2">
      <c r="A392" t="s">
        <v>197</v>
      </c>
      <c r="B392" t="s">
        <v>1</v>
      </c>
      <c r="C392" s="70">
        <v>41773</v>
      </c>
      <c r="D392">
        <v>0</v>
      </c>
      <c r="E392" s="70">
        <v>24</v>
      </c>
      <c r="F392">
        <v>0</v>
      </c>
      <c r="G392">
        <v>0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0</v>
      </c>
      <c r="O392">
        <v>0</v>
      </c>
      <c r="P392">
        <v>0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0</v>
      </c>
      <c r="AI392">
        <v>0</v>
      </c>
      <c r="AJ392">
        <v>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  <c r="AS392">
        <v>0</v>
      </c>
      <c r="AT392">
        <v>0</v>
      </c>
      <c r="AU392">
        <v>0</v>
      </c>
      <c r="AV392">
        <v>0</v>
      </c>
      <c r="AW392">
        <v>0</v>
      </c>
      <c r="AX392">
        <v>0</v>
      </c>
      <c r="AY392">
        <v>0</v>
      </c>
      <c r="AZ392">
        <v>0</v>
      </c>
      <c r="BA392">
        <v>0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0</v>
      </c>
      <c r="BS392">
        <v>0</v>
      </c>
      <c r="BT392">
        <v>0</v>
      </c>
      <c r="BU392">
        <v>0</v>
      </c>
      <c r="BV392">
        <v>0</v>
      </c>
      <c r="BW392">
        <v>0</v>
      </c>
      <c r="BX392">
        <v>0</v>
      </c>
      <c r="BY392">
        <v>0</v>
      </c>
      <c r="BZ392">
        <v>0</v>
      </c>
      <c r="CA392">
        <v>0</v>
      </c>
      <c r="CB392">
        <v>0</v>
      </c>
      <c r="CC392">
        <v>0</v>
      </c>
      <c r="CD392">
        <v>0</v>
      </c>
      <c r="CE392">
        <v>0</v>
      </c>
      <c r="CF392">
        <v>0</v>
      </c>
      <c r="CG392">
        <v>0</v>
      </c>
      <c r="CH392">
        <v>0</v>
      </c>
      <c r="CI392">
        <v>0</v>
      </c>
      <c r="CJ392">
        <v>0</v>
      </c>
      <c r="CK392">
        <v>0</v>
      </c>
      <c r="CL392">
        <v>0</v>
      </c>
      <c r="CM392">
        <v>0</v>
      </c>
      <c r="CN392">
        <v>0</v>
      </c>
      <c r="CO392">
        <v>0</v>
      </c>
      <c r="CP392">
        <v>0</v>
      </c>
      <c r="CQ392">
        <v>0</v>
      </c>
      <c r="CR392">
        <v>0</v>
      </c>
      <c r="CS392">
        <v>0</v>
      </c>
      <c r="CT392">
        <v>0</v>
      </c>
      <c r="CU392">
        <v>0</v>
      </c>
      <c r="CV392">
        <v>0</v>
      </c>
      <c r="CW392">
        <v>0</v>
      </c>
      <c r="CX392">
        <v>0</v>
      </c>
      <c r="CY392">
        <v>0</v>
      </c>
      <c r="CZ392">
        <v>0</v>
      </c>
      <c r="DA392">
        <v>0</v>
      </c>
      <c r="DB392">
        <v>0</v>
      </c>
      <c r="DC392">
        <v>0</v>
      </c>
      <c r="DD392">
        <v>0</v>
      </c>
      <c r="DE392">
        <v>0</v>
      </c>
      <c r="DF392">
        <v>0</v>
      </c>
      <c r="DG392">
        <v>0</v>
      </c>
      <c r="DH392">
        <v>0</v>
      </c>
      <c r="DI392">
        <v>0</v>
      </c>
      <c r="DJ392">
        <v>0</v>
      </c>
      <c r="DK392">
        <v>0</v>
      </c>
      <c r="DL392">
        <v>0</v>
      </c>
      <c r="DM392">
        <v>0</v>
      </c>
      <c r="DN392">
        <v>0</v>
      </c>
      <c r="DO392">
        <v>0</v>
      </c>
      <c r="DP392">
        <v>0</v>
      </c>
      <c r="DQ392">
        <v>0</v>
      </c>
      <c r="DR392">
        <v>0</v>
      </c>
      <c r="DS392">
        <v>0</v>
      </c>
      <c r="DT392">
        <v>0</v>
      </c>
      <c r="DU392">
        <v>0</v>
      </c>
      <c r="DV392">
        <v>0</v>
      </c>
      <c r="DW392">
        <v>0</v>
      </c>
      <c r="DX392">
        <v>0</v>
      </c>
      <c r="DY392">
        <v>0</v>
      </c>
      <c r="DZ392">
        <v>0</v>
      </c>
      <c r="EA392">
        <v>0</v>
      </c>
      <c r="EB392">
        <v>0</v>
      </c>
      <c r="EC392">
        <v>0</v>
      </c>
      <c r="ED392">
        <v>0</v>
      </c>
      <c r="EE392">
        <v>0</v>
      </c>
      <c r="EF392">
        <v>0</v>
      </c>
      <c r="EG392">
        <v>0</v>
      </c>
      <c r="EH392">
        <v>0</v>
      </c>
      <c r="EI392">
        <v>0</v>
      </c>
      <c r="EJ392">
        <v>0</v>
      </c>
      <c r="EK392">
        <v>0</v>
      </c>
      <c r="EL392">
        <v>0</v>
      </c>
      <c r="EM392">
        <v>0</v>
      </c>
      <c r="EN392">
        <v>0</v>
      </c>
      <c r="EO392">
        <v>0</v>
      </c>
      <c r="EP392">
        <v>0</v>
      </c>
      <c r="EQ392">
        <v>0</v>
      </c>
      <c r="ER392">
        <v>0</v>
      </c>
      <c r="ES392">
        <v>0</v>
      </c>
      <c r="ET392">
        <v>0</v>
      </c>
      <c r="EU392">
        <v>0</v>
      </c>
      <c r="EV392">
        <v>0</v>
      </c>
      <c r="EW392">
        <v>0</v>
      </c>
      <c r="EX392">
        <v>0</v>
      </c>
      <c r="EY392">
        <v>0</v>
      </c>
      <c r="EZ392">
        <v>0</v>
      </c>
      <c r="FA392">
        <v>0</v>
      </c>
      <c r="FB392">
        <v>0</v>
      </c>
      <c r="FC392">
        <v>0</v>
      </c>
      <c r="FD392">
        <v>0</v>
      </c>
      <c r="FE392">
        <v>0</v>
      </c>
      <c r="FF392">
        <v>0</v>
      </c>
      <c r="FG392">
        <v>0</v>
      </c>
      <c r="FH392">
        <v>0</v>
      </c>
      <c r="FI392">
        <v>0</v>
      </c>
      <c r="FJ392">
        <v>0</v>
      </c>
      <c r="FK392">
        <v>0</v>
      </c>
      <c r="FL392">
        <v>0</v>
      </c>
      <c r="FM392">
        <v>0</v>
      </c>
      <c r="FN392">
        <v>0</v>
      </c>
      <c r="FO392">
        <v>0</v>
      </c>
      <c r="FP392">
        <v>0</v>
      </c>
      <c r="FQ392">
        <v>0</v>
      </c>
      <c r="FR392">
        <v>0</v>
      </c>
      <c r="FT392" s="44"/>
    </row>
    <row r="393" spans="1:176" x14ac:dyDescent="0.2">
      <c r="A393" t="s">
        <v>197</v>
      </c>
      <c r="B393" t="s">
        <v>1</v>
      </c>
      <c r="C393" s="70">
        <v>41820</v>
      </c>
      <c r="D393">
        <v>0</v>
      </c>
      <c r="E393" s="70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0</v>
      </c>
      <c r="AI393">
        <v>0</v>
      </c>
      <c r="AJ393">
        <v>0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0</v>
      </c>
      <c r="AW393">
        <v>0</v>
      </c>
      <c r="AX393">
        <v>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0</v>
      </c>
      <c r="BW393">
        <v>0</v>
      </c>
      <c r="BX393">
        <v>0</v>
      </c>
      <c r="BY393">
        <v>0</v>
      </c>
      <c r="BZ393">
        <v>0</v>
      </c>
      <c r="CA393">
        <v>0</v>
      </c>
      <c r="CB393">
        <v>0</v>
      </c>
      <c r="CC393">
        <v>0</v>
      </c>
      <c r="CD393">
        <v>0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>
        <v>0</v>
      </c>
      <c r="CO393">
        <v>0</v>
      </c>
      <c r="CP393">
        <v>0</v>
      </c>
      <c r="CQ393">
        <v>0</v>
      </c>
      <c r="CR393">
        <v>0</v>
      </c>
      <c r="CS393">
        <v>0</v>
      </c>
      <c r="CT393">
        <v>0</v>
      </c>
      <c r="CU393">
        <v>0</v>
      </c>
      <c r="CV393">
        <v>0</v>
      </c>
      <c r="CW393">
        <v>0</v>
      </c>
      <c r="CX393">
        <v>0</v>
      </c>
      <c r="CY393">
        <v>0</v>
      </c>
      <c r="CZ393">
        <v>0</v>
      </c>
      <c r="DA393">
        <v>0</v>
      </c>
      <c r="DB393">
        <v>0</v>
      </c>
      <c r="DC393">
        <v>0</v>
      </c>
      <c r="DD393">
        <v>0</v>
      </c>
      <c r="DE393">
        <v>0</v>
      </c>
      <c r="DF393">
        <v>0</v>
      </c>
      <c r="DG393">
        <v>0</v>
      </c>
      <c r="DH393">
        <v>0</v>
      </c>
      <c r="DI393">
        <v>0</v>
      </c>
      <c r="DJ393">
        <v>0</v>
      </c>
      <c r="DK393">
        <v>0</v>
      </c>
      <c r="DL393">
        <v>0</v>
      </c>
      <c r="DM393">
        <v>0</v>
      </c>
      <c r="DN393">
        <v>0</v>
      </c>
      <c r="DO393">
        <v>0</v>
      </c>
      <c r="DP393">
        <v>0</v>
      </c>
      <c r="DQ393">
        <v>0</v>
      </c>
      <c r="DR393">
        <v>0</v>
      </c>
      <c r="DS393">
        <v>0</v>
      </c>
      <c r="DT393">
        <v>0</v>
      </c>
      <c r="DU393">
        <v>0</v>
      </c>
      <c r="DV393">
        <v>0</v>
      </c>
      <c r="DW393">
        <v>0</v>
      </c>
      <c r="DX393">
        <v>0</v>
      </c>
      <c r="DY393">
        <v>0</v>
      </c>
      <c r="DZ393">
        <v>0</v>
      </c>
      <c r="EA393">
        <v>0</v>
      </c>
      <c r="EB393">
        <v>0</v>
      </c>
      <c r="EC393">
        <v>0</v>
      </c>
      <c r="ED393">
        <v>0</v>
      </c>
      <c r="EE393">
        <v>0</v>
      </c>
      <c r="EF393">
        <v>0</v>
      </c>
      <c r="EG393">
        <v>0</v>
      </c>
      <c r="EH393">
        <v>0</v>
      </c>
      <c r="EI393">
        <v>0</v>
      </c>
      <c r="EJ393">
        <v>0</v>
      </c>
      <c r="EK393">
        <v>0</v>
      </c>
      <c r="EL393">
        <v>0</v>
      </c>
      <c r="EM393">
        <v>0</v>
      </c>
      <c r="EN393">
        <v>0</v>
      </c>
      <c r="EO393">
        <v>0</v>
      </c>
      <c r="EP393">
        <v>0</v>
      </c>
      <c r="EQ393">
        <v>0</v>
      </c>
      <c r="ER393">
        <v>0</v>
      </c>
      <c r="ES393">
        <v>0</v>
      </c>
      <c r="ET393">
        <v>0</v>
      </c>
      <c r="EU393">
        <v>0</v>
      </c>
      <c r="EV393">
        <v>0</v>
      </c>
      <c r="EW393">
        <v>0</v>
      </c>
      <c r="EX393">
        <v>0</v>
      </c>
      <c r="EY393">
        <v>0</v>
      </c>
      <c r="EZ393">
        <v>0</v>
      </c>
      <c r="FA393">
        <v>0</v>
      </c>
      <c r="FB393">
        <v>0</v>
      </c>
      <c r="FC393">
        <v>0</v>
      </c>
      <c r="FD393">
        <v>0</v>
      </c>
      <c r="FE393">
        <v>0</v>
      </c>
      <c r="FF393">
        <v>0</v>
      </c>
      <c r="FG393">
        <v>0</v>
      </c>
      <c r="FH393">
        <v>0</v>
      </c>
      <c r="FI393">
        <v>0</v>
      </c>
      <c r="FJ393">
        <v>0</v>
      </c>
      <c r="FK393">
        <v>0</v>
      </c>
      <c r="FL393">
        <v>0</v>
      </c>
      <c r="FM393">
        <v>0</v>
      </c>
      <c r="FN393">
        <v>0</v>
      </c>
      <c r="FO393">
        <v>0</v>
      </c>
      <c r="FP393">
        <v>0</v>
      </c>
      <c r="FQ393">
        <v>0</v>
      </c>
      <c r="FR393">
        <v>0</v>
      </c>
      <c r="FT393" s="44"/>
    </row>
    <row r="394" spans="1:176" x14ac:dyDescent="0.2">
      <c r="A394" t="s">
        <v>197</v>
      </c>
      <c r="B394" t="s">
        <v>1</v>
      </c>
      <c r="C394" s="70">
        <v>41827</v>
      </c>
      <c r="D394">
        <v>0</v>
      </c>
      <c r="E394" s="70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0</v>
      </c>
      <c r="O394">
        <v>0</v>
      </c>
      <c r="P394">
        <v>0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0</v>
      </c>
      <c r="AW394">
        <v>0</v>
      </c>
      <c r="AX394">
        <v>0</v>
      </c>
      <c r="AY394">
        <v>0</v>
      </c>
      <c r="AZ394">
        <v>0</v>
      </c>
      <c r="BA394">
        <v>0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0</v>
      </c>
      <c r="BS394">
        <v>0</v>
      </c>
      <c r="BT394">
        <v>0</v>
      </c>
      <c r="BU394">
        <v>0</v>
      </c>
      <c r="BV394">
        <v>0</v>
      </c>
      <c r="BW394">
        <v>0</v>
      </c>
      <c r="BX394">
        <v>0</v>
      </c>
      <c r="BY394">
        <v>0</v>
      </c>
      <c r="BZ394">
        <v>0</v>
      </c>
      <c r="CA394">
        <v>0</v>
      </c>
      <c r="CB394">
        <v>0</v>
      </c>
      <c r="CC394">
        <v>0</v>
      </c>
      <c r="CD394">
        <v>0</v>
      </c>
      <c r="CE394">
        <v>0</v>
      </c>
      <c r="CF394">
        <v>0</v>
      </c>
      <c r="CG394">
        <v>0</v>
      </c>
      <c r="CH394">
        <v>0</v>
      </c>
      <c r="CI394">
        <v>0</v>
      </c>
      <c r="CJ394">
        <v>0</v>
      </c>
      <c r="CK394">
        <v>0</v>
      </c>
      <c r="CL394">
        <v>0</v>
      </c>
      <c r="CM394">
        <v>0</v>
      </c>
      <c r="CN394">
        <v>0</v>
      </c>
      <c r="CO394">
        <v>0</v>
      </c>
      <c r="CP394">
        <v>0</v>
      </c>
      <c r="CQ394">
        <v>0</v>
      </c>
      <c r="CR394">
        <v>0</v>
      </c>
      <c r="CS394">
        <v>0</v>
      </c>
      <c r="CT394">
        <v>0</v>
      </c>
      <c r="CU394">
        <v>0</v>
      </c>
      <c r="CV394">
        <v>0</v>
      </c>
      <c r="CW394">
        <v>0</v>
      </c>
      <c r="CX394">
        <v>0</v>
      </c>
      <c r="CY394">
        <v>0</v>
      </c>
      <c r="CZ394">
        <v>0</v>
      </c>
      <c r="DA394">
        <v>0</v>
      </c>
      <c r="DB394">
        <v>0</v>
      </c>
      <c r="DC394">
        <v>0</v>
      </c>
      <c r="DD394">
        <v>0</v>
      </c>
      <c r="DE394">
        <v>0</v>
      </c>
      <c r="DF394">
        <v>0</v>
      </c>
      <c r="DG394">
        <v>0</v>
      </c>
      <c r="DH394">
        <v>0</v>
      </c>
      <c r="DI394">
        <v>0</v>
      </c>
      <c r="DJ394">
        <v>0</v>
      </c>
      <c r="DK394">
        <v>0</v>
      </c>
      <c r="DL394">
        <v>0</v>
      </c>
      <c r="DM394">
        <v>0</v>
      </c>
      <c r="DN394">
        <v>0</v>
      </c>
      <c r="DO394">
        <v>0</v>
      </c>
      <c r="DP394">
        <v>0</v>
      </c>
      <c r="DQ394">
        <v>0</v>
      </c>
      <c r="DR394">
        <v>0</v>
      </c>
      <c r="DS394">
        <v>0</v>
      </c>
      <c r="DT394">
        <v>0</v>
      </c>
      <c r="DU394">
        <v>0</v>
      </c>
      <c r="DV394">
        <v>0</v>
      </c>
      <c r="DW394">
        <v>0</v>
      </c>
      <c r="DX394">
        <v>0</v>
      </c>
      <c r="DY394">
        <v>0</v>
      </c>
      <c r="DZ394">
        <v>0</v>
      </c>
      <c r="EA394">
        <v>0</v>
      </c>
      <c r="EB394">
        <v>0</v>
      </c>
      <c r="EC394">
        <v>0</v>
      </c>
      <c r="ED394">
        <v>0</v>
      </c>
      <c r="EE394">
        <v>0</v>
      </c>
      <c r="EF394">
        <v>0</v>
      </c>
      <c r="EG394">
        <v>0</v>
      </c>
      <c r="EH394">
        <v>0</v>
      </c>
      <c r="EI394">
        <v>0</v>
      </c>
      <c r="EJ394">
        <v>0</v>
      </c>
      <c r="EK394">
        <v>0</v>
      </c>
      <c r="EL394">
        <v>0</v>
      </c>
      <c r="EM394">
        <v>0</v>
      </c>
      <c r="EN394">
        <v>0</v>
      </c>
      <c r="EO394">
        <v>0</v>
      </c>
      <c r="EP394">
        <v>0</v>
      </c>
      <c r="EQ394">
        <v>0</v>
      </c>
      <c r="ER394">
        <v>0</v>
      </c>
      <c r="ES394">
        <v>0</v>
      </c>
      <c r="ET394">
        <v>0</v>
      </c>
      <c r="EU394">
        <v>0</v>
      </c>
      <c r="EV394">
        <v>0</v>
      </c>
      <c r="EW394">
        <v>0</v>
      </c>
      <c r="EX394">
        <v>0</v>
      </c>
      <c r="EY394">
        <v>0</v>
      </c>
      <c r="EZ394">
        <v>0</v>
      </c>
      <c r="FA394">
        <v>0</v>
      </c>
      <c r="FB394">
        <v>0</v>
      </c>
      <c r="FC394">
        <v>0</v>
      </c>
      <c r="FD394">
        <v>0</v>
      </c>
      <c r="FE394">
        <v>0</v>
      </c>
      <c r="FF394">
        <v>0</v>
      </c>
      <c r="FG394">
        <v>0</v>
      </c>
      <c r="FH394">
        <v>0</v>
      </c>
      <c r="FI394">
        <v>0</v>
      </c>
      <c r="FJ394">
        <v>0</v>
      </c>
      <c r="FK394">
        <v>0</v>
      </c>
      <c r="FL394">
        <v>0</v>
      </c>
      <c r="FM394">
        <v>0</v>
      </c>
      <c r="FN394">
        <v>0</v>
      </c>
      <c r="FO394">
        <v>0</v>
      </c>
      <c r="FP394">
        <v>0</v>
      </c>
      <c r="FQ394">
        <v>0</v>
      </c>
      <c r="FR394">
        <v>0</v>
      </c>
      <c r="FT394" s="44"/>
    </row>
    <row r="395" spans="1:176" x14ac:dyDescent="0.2">
      <c r="A395" t="s">
        <v>197</v>
      </c>
      <c r="B395" t="s">
        <v>1</v>
      </c>
      <c r="C395" s="70">
        <v>41834</v>
      </c>
      <c r="D395">
        <v>0</v>
      </c>
      <c r="E395" s="70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0</v>
      </c>
      <c r="AW395">
        <v>0</v>
      </c>
      <c r="AX395">
        <v>0</v>
      </c>
      <c r="AY395">
        <v>0</v>
      </c>
      <c r="AZ395">
        <v>0</v>
      </c>
      <c r="BA395">
        <v>0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BX395">
        <v>0</v>
      </c>
      <c r="BY395">
        <v>0</v>
      </c>
      <c r="BZ395">
        <v>0</v>
      </c>
      <c r="CA395">
        <v>0</v>
      </c>
      <c r="CB395">
        <v>0</v>
      </c>
      <c r="CC395">
        <v>0</v>
      </c>
      <c r="CD395">
        <v>0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>
        <v>0</v>
      </c>
      <c r="CO395">
        <v>0</v>
      </c>
      <c r="CP395">
        <v>0</v>
      </c>
      <c r="CQ395">
        <v>0</v>
      </c>
      <c r="CR395">
        <v>0</v>
      </c>
      <c r="CS395">
        <v>0</v>
      </c>
      <c r="CT395">
        <v>0</v>
      </c>
      <c r="CU395">
        <v>0</v>
      </c>
      <c r="CV395">
        <v>0</v>
      </c>
      <c r="CW395">
        <v>0</v>
      </c>
      <c r="CX395">
        <v>0</v>
      </c>
      <c r="CY395">
        <v>0</v>
      </c>
      <c r="CZ395">
        <v>0</v>
      </c>
      <c r="DA395">
        <v>0</v>
      </c>
      <c r="DB395">
        <v>0</v>
      </c>
      <c r="DC395">
        <v>0</v>
      </c>
      <c r="DD395">
        <v>0</v>
      </c>
      <c r="DE395">
        <v>0</v>
      </c>
      <c r="DF395">
        <v>0</v>
      </c>
      <c r="DG395">
        <v>0</v>
      </c>
      <c r="DH395">
        <v>0</v>
      </c>
      <c r="DI395">
        <v>0</v>
      </c>
      <c r="DJ395">
        <v>0</v>
      </c>
      <c r="DK395">
        <v>0</v>
      </c>
      <c r="DL395">
        <v>0</v>
      </c>
      <c r="DM395">
        <v>0</v>
      </c>
      <c r="DN395">
        <v>0</v>
      </c>
      <c r="DO395">
        <v>0</v>
      </c>
      <c r="DP395">
        <v>0</v>
      </c>
      <c r="DQ395">
        <v>0</v>
      </c>
      <c r="DR395">
        <v>0</v>
      </c>
      <c r="DS395">
        <v>0</v>
      </c>
      <c r="DT395">
        <v>0</v>
      </c>
      <c r="DU395">
        <v>0</v>
      </c>
      <c r="DV395">
        <v>0</v>
      </c>
      <c r="DW395">
        <v>0</v>
      </c>
      <c r="DX395">
        <v>0</v>
      </c>
      <c r="DY395">
        <v>0</v>
      </c>
      <c r="DZ395">
        <v>0</v>
      </c>
      <c r="EA395">
        <v>0</v>
      </c>
      <c r="EB395">
        <v>0</v>
      </c>
      <c r="EC395">
        <v>0</v>
      </c>
      <c r="ED395">
        <v>0</v>
      </c>
      <c r="EE395">
        <v>0</v>
      </c>
      <c r="EF395">
        <v>0</v>
      </c>
      <c r="EG395">
        <v>0</v>
      </c>
      <c r="EH395">
        <v>0</v>
      </c>
      <c r="EI395">
        <v>0</v>
      </c>
      <c r="EJ395">
        <v>0</v>
      </c>
      <c r="EK395">
        <v>0</v>
      </c>
      <c r="EL395">
        <v>0</v>
      </c>
      <c r="EM395">
        <v>0</v>
      </c>
      <c r="EN395">
        <v>0</v>
      </c>
      <c r="EO395">
        <v>0</v>
      </c>
      <c r="EP395">
        <v>0</v>
      </c>
      <c r="EQ395">
        <v>0</v>
      </c>
      <c r="ER395">
        <v>0</v>
      </c>
      <c r="ES395">
        <v>0</v>
      </c>
      <c r="ET395">
        <v>0</v>
      </c>
      <c r="EU395">
        <v>0</v>
      </c>
      <c r="EV395">
        <v>0</v>
      </c>
      <c r="EW395">
        <v>0</v>
      </c>
      <c r="EX395">
        <v>0</v>
      </c>
      <c r="EY395">
        <v>0</v>
      </c>
      <c r="EZ395">
        <v>0</v>
      </c>
      <c r="FA395">
        <v>0</v>
      </c>
      <c r="FB395">
        <v>0</v>
      </c>
      <c r="FC395">
        <v>0</v>
      </c>
      <c r="FD395">
        <v>0</v>
      </c>
      <c r="FE395">
        <v>0</v>
      </c>
      <c r="FF395">
        <v>0</v>
      </c>
      <c r="FG395">
        <v>0</v>
      </c>
      <c r="FH395">
        <v>0</v>
      </c>
      <c r="FI395">
        <v>0</v>
      </c>
      <c r="FJ395">
        <v>0</v>
      </c>
      <c r="FK395">
        <v>0</v>
      </c>
      <c r="FL395">
        <v>0</v>
      </c>
      <c r="FM395">
        <v>0</v>
      </c>
      <c r="FN395">
        <v>0</v>
      </c>
      <c r="FO395">
        <v>0</v>
      </c>
      <c r="FP395">
        <v>0</v>
      </c>
      <c r="FQ395">
        <v>0</v>
      </c>
      <c r="FR395">
        <v>0</v>
      </c>
      <c r="FT395" s="44"/>
    </row>
    <row r="396" spans="1:176" x14ac:dyDescent="0.2">
      <c r="A396" t="s">
        <v>197</v>
      </c>
      <c r="B396" t="s">
        <v>1</v>
      </c>
      <c r="C396" s="70">
        <v>41848</v>
      </c>
      <c r="D396">
        <v>0</v>
      </c>
      <c r="E396" s="70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0</v>
      </c>
      <c r="AX396">
        <v>0</v>
      </c>
      <c r="AY396">
        <v>0</v>
      </c>
      <c r="AZ396">
        <v>0</v>
      </c>
      <c r="BA396">
        <v>0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0</v>
      </c>
      <c r="BL396">
        <v>0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0</v>
      </c>
      <c r="BW396">
        <v>0</v>
      </c>
      <c r="BX396">
        <v>0</v>
      </c>
      <c r="BY396">
        <v>0</v>
      </c>
      <c r="BZ396">
        <v>0</v>
      </c>
      <c r="CA396">
        <v>0</v>
      </c>
      <c r="CB396">
        <v>0</v>
      </c>
      <c r="CC396">
        <v>0</v>
      </c>
      <c r="CD396">
        <v>0</v>
      </c>
      <c r="CE396">
        <v>0</v>
      </c>
      <c r="CF396">
        <v>0</v>
      </c>
      <c r="CG396">
        <v>0</v>
      </c>
      <c r="CH396">
        <v>0</v>
      </c>
      <c r="CI396">
        <v>0</v>
      </c>
      <c r="CJ396">
        <v>0</v>
      </c>
      <c r="CK396">
        <v>0</v>
      </c>
      <c r="CL396">
        <v>0</v>
      </c>
      <c r="CM396">
        <v>0</v>
      </c>
      <c r="CN396">
        <v>0</v>
      </c>
      <c r="CO396">
        <v>0</v>
      </c>
      <c r="CP396">
        <v>0</v>
      </c>
      <c r="CQ396">
        <v>0</v>
      </c>
      <c r="CR396">
        <v>0</v>
      </c>
      <c r="CS396">
        <v>0</v>
      </c>
      <c r="CT396">
        <v>0</v>
      </c>
      <c r="CU396">
        <v>0</v>
      </c>
      <c r="CV396">
        <v>0</v>
      </c>
      <c r="CW396">
        <v>0</v>
      </c>
      <c r="CX396">
        <v>0</v>
      </c>
      <c r="CY396">
        <v>0</v>
      </c>
      <c r="CZ396">
        <v>0</v>
      </c>
      <c r="DA396">
        <v>0</v>
      </c>
      <c r="DB396">
        <v>0</v>
      </c>
      <c r="DC396">
        <v>0</v>
      </c>
      <c r="DD396">
        <v>0</v>
      </c>
      <c r="DE396">
        <v>0</v>
      </c>
      <c r="DF396">
        <v>0</v>
      </c>
      <c r="DG396">
        <v>0</v>
      </c>
      <c r="DH396">
        <v>0</v>
      </c>
      <c r="DI396">
        <v>0</v>
      </c>
      <c r="DJ396">
        <v>0</v>
      </c>
      <c r="DK396">
        <v>0</v>
      </c>
      <c r="DL396">
        <v>0</v>
      </c>
      <c r="DM396">
        <v>0</v>
      </c>
      <c r="DN396">
        <v>0</v>
      </c>
      <c r="DO396">
        <v>0</v>
      </c>
      <c r="DP396">
        <v>0</v>
      </c>
      <c r="DQ396">
        <v>0</v>
      </c>
      <c r="DR396">
        <v>0</v>
      </c>
      <c r="DS396">
        <v>0</v>
      </c>
      <c r="DT396">
        <v>0</v>
      </c>
      <c r="DU396">
        <v>0</v>
      </c>
      <c r="DV396">
        <v>0</v>
      </c>
      <c r="DW396">
        <v>0</v>
      </c>
      <c r="DX396">
        <v>0</v>
      </c>
      <c r="DY396">
        <v>0</v>
      </c>
      <c r="DZ396">
        <v>0</v>
      </c>
      <c r="EA396">
        <v>0</v>
      </c>
      <c r="EB396">
        <v>0</v>
      </c>
      <c r="EC396">
        <v>0</v>
      </c>
      <c r="ED396">
        <v>0</v>
      </c>
      <c r="EE396">
        <v>0</v>
      </c>
      <c r="EF396">
        <v>0</v>
      </c>
      <c r="EG396">
        <v>0</v>
      </c>
      <c r="EH396">
        <v>0</v>
      </c>
      <c r="EI396">
        <v>0</v>
      </c>
      <c r="EJ396">
        <v>0</v>
      </c>
      <c r="EK396">
        <v>0</v>
      </c>
      <c r="EL396">
        <v>0</v>
      </c>
      <c r="EM396">
        <v>0</v>
      </c>
      <c r="EN396">
        <v>0</v>
      </c>
      <c r="EO396">
        <v>0</v>
      </c>
      <c r="EP396">
        <v>0</v>
      </c>
      <c r="EQ396">
        <v>0</v>
      </c>
      <c r="ER396">
        <v>0</v>
      </c>
      <c r="ES396">
        <v>0</v>
      </c>
      <c r="ET396">
        <v>0</v>
      </c>
      <c r="EU396">
        <v>0</v>
      </c>
      <c r="EV396">
        <v>0</v>
      </c>
      <c r="EW396">
        <v>0</v>
      </c>
      <c r="EX396">
        <v>0</v>
      </c>
      <c r="EY396">
        <v>0</v>
      </c>
      <c r="EZ396">
        <v>0</v>
      </c>
      <c r="FA396">
        <v>0</v>
      </c>
      <c r="FB396">
        <v>0</v>
      </c>
      <c r="FC396">
        <v>0</v>
      </c>
      <c r="FD396">
        <v>0</v>
      </c>
      <c r="FE396">
        <v>0</v>
      </c>
      <c r="FF396">
        <v>0</v>
      </c>
      <c r="FG396">
        <v>0</v>
      </c>
      <c r="FH396">
        <v>0</v>
      </c>
      <c r="FI396">
        <v>0</v>
      </c>
      <c r="FJ396">
        <v>0</v>
      </c>
      <c r="FK396">
        <v>0</v>
      </c>
      <c r="FL396">
        <v>0</v>
      </c>
      <c r="FM396">
        <v>0</v>
      </c>
      <c r="FN396">
        <v>0</v>
      </c>
      <c r="FO396">
        <v>0</v>
      </c>
      <c r="FP396">
        <v>0</v>
      </c>
      <c r="FQ396">
        <v>0</v>
      </c>
      <c r="FR396">
        <v>0</v>
      </c>
      <c r="FT396" s="44"/>
    </row>
    <row r="397" spans="1:176" x14ac:dyDescent="0.2">
      <c r="A397" t="s">
        <v>197</v>
      </c>
      <c r="B397" t="s">
        <v>1</v>
      </c>
      <c r="C397" s="70">
        <v>41849</v>
      </c>
      <c r="D397">
        <v>0</v>
      </c>
      <c r="E397" s="70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0</v>
      </c>
      <c r="P397">
        <v>0</v>
      </c>
      <c r="Q397">
        <v>0</v>
      </c>
      <c r="R397">
        <v>0</v>
      </c>
      <c r="S397">
        <v>0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0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0</v>
      </c>
      <c r="AW397">
        <v>0</v>
      </c>
      <c r="AX397">
        <v>0</v>
      </c>
      <c r="AY397">
        <v>0</v>
      </c>
      <c r="AZ397">
        <v>0</v>
      </c>
      <c r="BA397">
        <v>0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0</v>
      </c>
      <c r="BL397">
        <v>0</v>
      </c>
      <c r="BM397">
        <v>0</v>
      </c>
      <c r="BN397">
        <v>0</v>
      </c>
      <c r="BO397">
        <v>0</v>
      </c>
      <c r="BP397">
        <v>0</v>
      </c>
      <c r="BQ397">
        <v>0</v>
      </c>
      <c r="BR397">
        <v>0</v>
      </c>
      <c r="BS397">
        <v>0</v>
      </c>
      <c r="BT397">
        <v>0</v>
      </c>
      <c r="BU397">
        <v>0</v>
      </c>
      <c r="BV397">
        <v>0</v>
      </c>
      <c r="BW397">
        <v>0</v>
      </c>
      <c r="BX397">
        <v>0</v>
      </c>
      <c r="BY397">
        <v>0</v>
      </c>
      <c r="BZ397">
        <v>0</v>
      </c>
      <c r="CA397">
        <v>0</v>
      </c>
      <c r="CB397">
        <v>0</v>
      </c>
      <c r="CC397">
        <v>0</v>
      </c>
      <c r="CD397">
        <v>0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>
        <v>0</v>
      </c>
      <c r="CO397">
        <v>0</v>
      </c>
      <c r="CP397">
        <v>0</v>
      </c>
      <c r="CQ397">
        <v>0</v>
      </c>
      <c r="CR397">
        <v>0</v>
      </c>
      <c r="CS397">
        <v>0</v>
      </c>
      <c r="CT397">
        <v>0</v>
      </c>
      <c r="CU397">
        <v>0</v>
      </c>
      <c r="CV397">
        <v>0</v>
      </c>
      <c r="CW397">
        <v>0</v>
      </c>
      <c r="CX397">
        <v>0</v>
      </c>
      <c r="CY397">
        <v>0</v>
      </c>
      <c r="CZ397">
        <v>0</v>
      </c>
      <c r="DA397">
        <v>0</v>
      </c>
      <c r="DB397">
        <v>0</v>
      </c>
      <c r="DC397">
        <v>0</v>
      </c>
      <c r="DD397">
        <v>0</v>
      </c>
      <c r="DE397">
        <v>0</v>
      </c>
      <c r="DF397">
        <v>0</v>
      </c>
      <c r="DG397">
        <v>0</v>
      </c>
      <c r="DH397">
        <v>0</v>
      </c>
      <c r="DI397">
        <v>0</v>
      </c>
      <c r="DJ397">
        <v>0</v>
      </c>
      <c r="DK397">
        <v>0</v>
      </c>
      <c r="DL397">
        <v>0</v>
      </c>
      <c r="DM397">
        <v>0</v>
      </c>
      <c r="DN397">
        <v>0</v>
      </c>
      <c r="DO397">
        <v>0</v>
      </c>
      <c r="DP397">
        <v>0</v>
      </c>
      <c r="DQ397">
        <v>0</v>
      </c>
      <c r="DR397">
        <v>0</v>
      </c>
      <c r="DS397">
        <v>0</v>
      </c>
      <c r="DT397">
        <v>0</v>
      </c>
      <c r="DU397">
        <v>0</v>
      </c>
      <c r="DV397">
        <v>0</v>
      </c>
      <c r="DW397">
        <v>0</v>
      </c>
      <c r="DX397">
        <v>0</v>
      </c>
      <c r="DY397">
        <v>0</v>
      </c>
      <c r="DZ397">
        <v>0</v>
      </c>
      <c r="EA397">
        <v>0</v>
      </c>
      <c r="EB397">
        <v>0</v>
      </c>
      <c r="EC397">
        <v>0</v>
      </c>
      <c r="ED397">
        <v>0</v>
      </c>
      <c r="EE397">
        <v>0</v>
      </c>
      <c r="EF397">
        <v>0</v>
      </c>
      <c r="EG397">
        <v>0</v>
      </c>
      <c r="EH397">
        <v>0</v>
      </c>
      <c r="EI397">
        <v>0</v>
      </c>
      <c r="EJ397">
        <v>0</v>
      </c>
      <c r="EK397">
        <v>0</v>
      </c>
      <c r="EL397">
        <v>0</v>
      </c>
      <c r="EM397">
        <v>0</v>
      </c>
      <c r="EN397">
        <v>0</v>
      </c>
      <c r="EO397">
        <v>0</v>
      </c>
      <c r="EP397">
        <v>0</v>
      </c>
      <c r="EQ397">
        <v>0</v>
      </c>
      <c r="ER397">
        <v>0</v>
      </c>
      <c r="ES397">
        <v>0</v>
      </c>
      <c r="ET397">
        <v>0</v>
      </c>
      <c r="EU397">
        <v>0</v>
      </c>
      <c r="EV397">
        <v>0</v>
      </c>
      <c r="EW397">
        <v>0</v>
      </c>
      <c r="EX397">
        <v>0</v>
      </c>
      <c r="EY397">
        <v>0</v>
      </c>
      <c r="EZ397">
        <v>0</v>
      </c>
      <c r="FA397">
        <v>0</v>
      </c>
      <c r="FB397">
        <v>0</v>
      </c>
      <c r="FC397">
        <v>0</v>
      </c>
      <c r="FD397">
        <v>0</v>
      </c>
      <c r="FE397">
        <v>0</v>
      </c>
      <c r="FF397">
        <v>0</v>
      </c>
      <c r="FG397">
        <v>0</v>
      </c>
      <c r="FH397">
        <v>0</v>
      </c>
      <c r="FI397">
        <v>0</v>
      </c>
      <c r="FJ397">
        <v>0</v>
      </c>
      <c r="FK397">
        <v>0</v>
      </c>
      <c r="FL397">
        <v>0</v>
      </c>
      <c r="FM397">
        <v>0</v>
      </c>
      <c r="FN397">
        <v>0</v>
      </c>
      <c r="FO397">
        <v>0</v>
      </c>
      <c r="FP397">
        <v>0</v>
      </c>
      <c r="FQ397">
        <v>0</v>
      </c>
      <c r="FR397">
        <v>0</v>
      </c>
      <c r="FT397" s="44"/>
    </row>
    <row r="398" spans="1:176" x14ac:dyDescent="0.2">
      <c r="A398" t="s">
        <v>197</v>
      </c>
      <c r="B398" t="s">
        <v>1</v>
      </c>
      <c r="C398" s="70">
        <v>41850</v>
      </c>
      <c r="D398">
        <v>0</v>
      </c>
      <c r="E398" s="70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0</v>
      </c>
      <c r="P398">
        <v>0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0</v>
      </c>
      <c r="AT398">
        <v>0</v>
      </c>
      <c r="AU398">
        <v>0</v>
      </c>
      <c r="AV398">
        <v>0</v>
      </c>
      <c r="AW398">
        <v>0</v>
      </c>
      <c r="AX398">
        <v>0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0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</v>
      </c>
      <c r="BW398">
        <v>0</v>
      </c>
      <c r="BX398">
        <v>0</v>
      </c>
      <c r="BY398">
        <v>0</v>
      </c>
      <c r="BZ398">
        <v>0</v>
      </c>
      <c r="CA398">
        <v>0</v>
      </c>
      <c r="CB398">
        <v>0</v>
      </c>
      <c r="CC398">
        <v>0</v>
      </c>
      <c r="CD398">
        <v>0</v>
      </c>
      <c r="CE398">
        <v>0</v>
      </c>
      <c r="CF398">
        <v>0</v>
      </c>
      <c r="CG398">
        <v>0</v>
      </c>
      <c r="CH398">
        <v>0</v>
      </c>
      <c r="CI398">
        <v>0</v>
      </c>
      <c r="CJ398">
        <v>0</v>
      </c>
      <c r="CK398">
        <v>0</v>
      </c>
      <c r="CL398">
        <v>0</v>
      </c>
      <c r="CM398">
        <v>0</v>
      </c>
      <c r="CN398">
        <v>0</v>
      </c>
      <c r="CO398">
        <v>0</v>
      </c>
      <c r="CP398">
        <v>0</v>
      </c>
      <c r="CQ398">
        <v>0</v>
      </c>
      <c r="CR398">
        <v>0</v>
      </c>
      <c r="CS398">
        <v>0</v>
      </c>
      <c r="CT398">
        <v>0</v>
      </c>
      <c r="CU398">
        <v>0</v>
      </c>
      <c r="CV398">
        <v>0</v>
      </c>
      <c r="CW398">
        <v>0</v>
      </c>
      <c r="CX398">
        <v>0</v>
      </c>
      <c r="CY398">
        <v>0</v>
      </c>
      <c r="CZ398">
        <v>0</v>
      </c>
      <c r="DA398">
        <v>0</v>
      </c>
      <c r="DB398">
        <v>0</v>
      </c>
      <c r="DC398">
        <v>0</v>
      </c>
      <c r="DD398">
        <v>0</v>
      </c>
      <c r="DE398">
        <v>0</v>
      </c>
      <c r="DF398">
        <v>0</v>
      </c>
      <c r="DG398">
        <v>0</v>
      </c>
      <c r="DH398">
        <v>0</v>
      </c>
      <c r="DI398">
        <v>0</v>
      </c>
      <c r="DJ398">
        <v>0</v>
      </c>
      <c r="DK398">
        <v>0</v>
      </c>
      <c r="DL398">
        <v>0</v>
      </c>
      <c r="DM398">
        <v>0</v>
      </c>
      <c r="DN398">
        <v>0</v>
      </c>
      <c r="DO398">
        <v>0</v>
      </c>
      <c r="DP398">
        <v>0</v>
      </c>
      <c r="DQ398">
        <v>0</v>
      </c>
      <c r="DR398">
        <v>0</v>
      </c>
      <c r="DS398">
        <v>0</v>
      </c>
      <c r="DT398">
        <v>0</v>
      </c>
      <c r="DU398">
        <v>0</v>
      </c>
      <c r="DV398">
        <v>0</v>
      </c>
      <c r="DW398">
        <v>0</v>
      </c>
      <c r="DX398">
        <v>0</v>
      </c>
      <c r="DY398">
        <v>0</v>
      </c>
      <c r="DZ398">
        <v>0</v>
      </c>
      <c r="EA398">
        <v>0</v>
      </c>
      <c r="EB398">
        <v>0</v>
      </c>
      <c r="EC398">
        <v>0</v>
      </c>
      <c r="ED398">
        <v>0</v>
      </c>
      <c r="EE398">
        <v>0</v>
      </c>
      <c r="EF398">
        <v>0</v>
      </c>
      <c r="EG398">
        <v>0</v>
      </c>
      <c r="EH398">
        <v>0</v>
      </c>
      <c r="EI398">
        <v>0</v>
      </c>
      <c r="EJ398">
        <v>0</v>
      </c>
      <c r="EK398">
        <v>0</v>
      </c>
      <c r="EL398">
        <v>0</v>
      </c>
      <c r="EM398">
        <v>0</v>
      </c>
      <c r="EN398">
        <v>0</v>
      </c>
      <c r="EO398">
        <v>0</v>
      </c>
      <c r="EP398">
        <v>0</v>
      </c>
      <c r="EQ398">
        <v>0</v>
      </c>
      <c r="ER398">
        <v>0</v>
      </c>
      <c r="ES398">
        <v>0</v>
      </c>
      <c r="ET398">
        <v>0</v>
      </c>
      <c r="EU398">
        <v>0</v>
      </c>
      <c r="EV398">
        <v>0</v>
      </c>
      <c r="EW398">
        <v>0</v>
      </c>
      <c r="EX398">
        <v>0</v>
      </c>
      <c r="EY398">
        <v>0</v>
      </c>
      <c r="EZ398">
        <v>0</v>
      </c>
      <c r="FA398">
        <v>0</v>
      </c>
      <c r="FB398">
        <v>0</v>
      </c>
      <c r="FC398">
        <v>0</v>
      </c>
      <c r="FD398">
        <v>0</v>
      </c>
      <c r="FE398">
        <v>0</v>
      </c>
      <c r="FF398">
        <v>0</v>
      </c>
      <c r="FG398">
        <v>0</v>
      </c>
      <c r="FH398">
        <v>0</v>
      </c>
      <c r="FI398">
        <v>0</v>
      </c>
      <c r="FJ398">
        <v>0</v>
      </c>
      <c r="FK398">
        <v>0</v>
      </c>
      <c r="FL398">
        <v>0</v>
      </c>
      <c r="FM398">
        <v>0</v>
      </c>
      <c r="FN398">
        <v>0</v>
      </c>
      <c r="FO398">
        <v>0</v>
      </c>
      <c r="FP398">
        <v>0</v>
      </c>
      <c r="FQ398">
        <v>0</v>
      </c>
      <c r="FR398">
        <v>0</v>
      </c>
      <c r="FT398" s="44"/>
    </row>
    <row r="399" spans="1:176" x14ac:dyDescent="0.2">
      <c r="A399" t="s">
        <v>197</v>
      </c>
      <c r="B399" t="s">
        <v>1</v>
      </c>
      <c r="C399" s="70">
        <v>41851</v>
      </c>
      <c r="D399">
        <v>0</v>
      </c>
      <c r="E399" s="70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0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0</v>
      </c>
      <c r="AX399">
        <v>0</v>
      </c>
      <c r="AY399">
        <v>0</v>
      </c>
      <c r="AZ399">
        <v>0</v>
      </c>
      <c r="BA399">
        <v>0</v>
      </c>
      <c r="BB399">
        <v>0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BX399">
        <v>0</v>
      </c>
      <c r="BY399">
        <v>0</v>
      </c>
      <c r="BZ399">
        <v>0</v>
      </c>
      <c r="CA399">
        <v>0</v>
      </c>
      <c r="CB399">
        <v>0</v>
      </c>
      <c r="CC399">
        <v>0</v>
      </c>
      <c r="CD399">
        <v>0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>
        <v>0</v>
      </c>
      <c r="CO399">
        <v>0</v>
      </c>
      <c r="CP399">
        <v>0</v>
      </c>
      <c r="CQ399">
        <v>0</v>
      </c>
      <c r="CR399">
        <v>0</v>
      </c>
      <c r="CS399">
        <v>0</v>
      </c>
      <c r="CT399">
        <v>0</v>
      </c>
      <c r="CU399">
        <v>0</v>
      </c>
      <c r="CV399">
        <v>0</v>
      </c>
      <c r="CW399">
        <v>0</v>
      </c>
      <c r="CX399">
        <v>0</v>
      </c>
      <c r="CY399">
        <v>0</v>
      </c>
      <c r="CZ399">
        <v>0</v>
      </c>
      <c r="DA399">
        <v>0</v>
      </c>
      <c r="DB399">
        <v>0</v>
      </c>
      <c r="DC399">
        <v>0</v>
      </c>
      <c r="DD399">
        <v>0</v>
      </c>
      <c r="DE399">
        <v>0</v>
      </c>
      <c r="DF399">
        <v>0</v>
      </c>
      <c r="DG399">
        <v>0</v>
      </c>
      <c r="DH399">
        <v>0</v>
      </c>
      <c r="DI399">
        <v>0</v>
      </c>
      <c r="DJ399">
        <v>0</v>
      </c>
      <c r="DK399">
        <v>0</v>
      </c>
      <c r="DL399">
        <v>0</v>
      </c>
      <c r="DM399">
        <v>0</v>
      </c>
      <c r="DN399">
        <v>0</v>
      </c>
      <c r="DO399">
        <v>0</v>
      </c>
      <c r="DP399">
        <v>0</v>
      </c>
      <c r="DQ399">
        <v>0</v>
      </c>
      <c r="DR399">
        <v>0</v>
      </c>
      <c r="DS399">
        <v>0</v>
      </c>
      <c r="DT399">
        <v>0</v>
      </c>
      <c r="DU399">
        <v>0</v>
      </c>
      <c r="DV399">
        <v>0</v>
      </c>
      <c r="DW399">
        <v>0</v>
      </c>
      <c r="DX399">
        <v>0</v>
      </c>
      <c r="DY399">
        <v>0</v>
      </c>
      <c r="DZ399">
        <v>0</v>
      </c>
      <c r="EA399">
        <v>0</v>
      </c>
      <c r="EB399">
        <v>0</v>
      </c>
      <c r="EC399">
        <v>0</v>
      </c>
      <c r="ED399">
        <v>0</v>
      </c>
      <c r="EE399">
        <v>0</v>
      </c>
      <c r="EF399">
        <v>0</v>
      </c>
      <c r="EG399">
        <v>0</v>
      </c>
      <c r="EH399">
        <v>0</v>
      </c>
      <c r="EI399">
        <v>0</v>
      </c>
      <c r="EJ399">
        <v>0</v>
      </c>
      <c r="EK399">
        <v>0</v>
      </c>
      <c r="EL399">
        <v>0</v>
      </c>
      <c r="EM399">
        <v>0</v>
      </c>
      <c r="EN399">
        <v>0</v>
      </c>
      <c r="EO399">
        <v>0</v>
      </c>
      <c r="EP399">
        <v>0</v>
      </c>
      <c r="EQ399">
        <v>0</v>
      </c>
      <c r="ER399">
        <v>0</v>
      </c>
      <c r="ES399">
        <v>0</v>
      </c>
      <c r="ET399">
        <v>0</v>
      </c>
      <c r="EU399">
        <v>0</v>
      </c>
      <c r="EV399">
        <v>0</v>
      </c>
      <c r="EW399">
        <v>0</v>
      </c>
      <c r="EX399">
        <v>0</v>
      </c>
      <c r="EY399">
        <v>0</v>
      </c>
      <c r="EZ399">
        <v>0</v>
      </c>
      <c r="FA399">
        <v>0</v>
      </c>
      <c r="FB399">
        <v>0</v>
      </c>
      <c r="FC399">
        <v>0</v>
      </c>
      <c r="FD399">
        <v>0</v>
      </c>
      <c r="FE399">
        <v>0</v>
      </c>
      <c r="FF399">
        <v>0</v>
      </c>
      <c r="FG399">
        <v>0</v>
      </c>
      <c r="FH399">
        <v>0</v>
      </c>
      <c r="FI399">
        <v>0</v>
      </c>
      <c r="FJ399">
        <v>0</v>
      </c>
      <c r="FK399">
        <v>0</v>
      </c>
      <c r="FL399">
        <v>0</v>
      </c>
      <c r="FM399">
        <v>0</v>
      </c>
      <c r="FN399">
        <v>0</v>
      </c>
      <c r="FO399">
        <v>0</v>
      </c>
      <c r="FP399">
        <v>0</v>
      </c>
      <c r="FQ399">
        <v>0</v>
      </c>
      <c r="FR399">
        <v>0</v>
      </c>
      <c r="FT399" s="44"/>
    </row>
    <row r="400" spans="1:176" x14ac:dyDescent="0.2">
      <c r="A400" t="s">
        <v>197</v>
      </c>
      <c r="B400" t="s">
        <v>1</v>
      </c>
      <c r="C400" s="70">
        <v>41852</v>
      </c>
      <c r="D400">
        <v>0</v>
      </c>
      <c r="E400" s="7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0</v>
      </c>
      <c r="P400">
        <v>0</v>
      </c>
      <c r="Q400">
        <v>0</v>
      </c>
      <c r="R400">
        <v>0</v>
      </c>
      <c r="S400">
        <v>0</v>
      </c>
      <c r="T400">
        <v>0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0</v>
      </c>
      <c r="AV400">
        <v>0</v>
      </c>
      <c r="AW400">
        <v>0</v>
      </c>
      <c r="AX400">
        <v>0</v>
      </c>
      <c r="AY400">
        <v>0</v>
      </c>
      <c r="AZ400">
        <v>0</v>
      </c>
      <c r="BA400">
        <v>0</v>
      </c>
      <c r="BB400">
        <v>0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0</v>
      </c>
      <c r="BL400">
        <v>0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0</v>
      </c>
      <c r="BS400">
        <v>0</v>
      </c>
      <c r="BT400">
        <v>0</v>
      </c>
      <c r="BU400">
        <v>0</v>
      </c>
      <c r="BV400">
        <v>0</v>
      </c>
      <c r="BW400">
        <v>0</v>
      </c>
      <c r="BX400">
        <v>0</v>
      </c>
      <c r="BY400">
        <v>0</v>
      </c>
      <c r="BZ400">
        <v>0</v>
      </c>
      <c r="CA400">
        <v>0</v>
      </c>
      <c r="CB400">
        <v>0</v>
      </c>
      <c r="CC400">
        <v>0</v>
      </c>
      <c r="CD400">
        <v>0</v>
      </c>
      <c r="CE400">
        <v>0</v>
      </c>
      <c r="CF400">
        <v>0</v>
      </c>
      <c r="CG400">
        <v>0</v>
      </c>
      <c r="CH400">
        <v>0</v>
      </c>
      <c r="CI400">
        <v>0</v>
      </c>
      <c r="CJ400">
        <v>0</v>
      </c>
      <c r="CK400">
        <v>0</v>
      </c>
      <c r="CL400">
        <v>0</v>
      </c>
      <c r="CM400">
        <v>0</v>
      </c>
      <c r="CN400">
        <v>0</v>
      </c>
      <c r="CO400">
        <v>0</v>
      </c>
      <c r="CP400">
        <v>0</v>
      </c>
      <c r="CQ400">
        <v>0</v>
      </c>
      <c r="CR400">
        <v>0</v>
      </c>
      <c r="CS400">
        <v>0</v>
      </c>
      <c r="CT400">
        <v>0</v>
      </c>
      <c r="CU400">
        <v>0</v>
      </c>
      <c r="CV400">
        <v>0</v>
      </c>
      <c r="CW400">
        <v>0</v>
      </c>
      <c r="CX400">
        <v>0</v>
      </c>
      <c r="CY400">
        <v>0</v>
      </c>
      <c r="CZ400">
        <v>0</v>
      </c>
      <c r="DA400">
        <v>0</v>
      </c>
      <c r="DB400">
        <v>0</v>
      </c>
      <c r="DC400">
        <v>0</v>
      </c>
      <c r="DD400">
        <v>0</v>
      </c>
      <c r="DE400">
        <v>0</v>
      </c>
      <c r="DF400">
        <v>0</v>
      </c>
      <c r="DG400">
        <v>0</v>
      </c>
      <c r="DH400">
        <v>0</v>
      </c>
      <c r="DI400">
        <v>0</v>
      </c>
      <c r="DJ400">
        <v>0</v>
      </c>
      <c r="DK400">
        <v>0</v>
      </c>
      <c r="DL400">
        <v>0</v>
      </c>
      <c r="DM400">
        <v>0</v>
      </c>
      <c r="DN400">
        <v>0</v>
      </c>
      <c r="DO400">
        <v>0</v>
      </c>
      <c r="DP400">
        <v>0</v>
      </c>
      <c r="DQ400">
        <v>0</v>
      </c>
      <c r="DR400">
        <v>0</v>
      </c>
      <c r="DS400">
        <v>0</v>
      </c>
      <c r="DT400">
        <v>0</v>
      </c>
      <c r="DU400">
        <v>0</v>
      </c>
      <c r="DV400">
        <v>0</v>
      </c>
      <c r="DW400">
        <v>0</v>
      </c>
      <c r="DX400">
        <v>0</v>
      </c>
      <c r="DY400">
        <v>0</v>
      </c>
      <c r="DZ400">
        <v>0</v>
      </c>
      <c r="EA400">
        <v>0</v>
      </c>
      <c r="EB400">
        <v>0</v>
      </c>
      <c r="EC400">
        <v>0</v>
      </c>
      <c r="ED400">
        <v>0</v>
      </c>
      <c r="EE400">
        <v>0</v>
      </c>
      <c r="EF400">
        <v>0</v>
      </c>
      <c r="EG400">
        <v>0</v>
      </c>
      <c r="EH400">
        <v>0</v>
      </c>
      <c r="EI400">
        <v>0</v>
      </c>
      <c r="EJ400">
        <v>0</v>
      </c>
      <c r="EK400">
        <v>0</v>
      </c>
      <c r="EL400">
        <v>0</v>
      </c>
      <c r="EM400">
        <v>0</v>
      </c>
      <c r="EN400">
        <v>0</v>
      </c>
      <c r="EO400">
        <v>0</v>
      </c>
      <c r="EP400">
        <v>0</v>
      </c>
      <c r="EQ400">
        <v>0</v>
      </c>
      <c r="ER400">
        <v>0</v>
      </c>
      <c r="ES400">
        <v>0</v>
      </c>
      <c r="ET400">
        <v>0</v>
      </c>
      <c r="EU400">
        <v>0</v>
      </c>
      <c r="EV400">
        <v>0</v>
      </c>
      <c r="EW400">
        <v>0</v>
      </c>
      <c r="EX400">
        <v>0</v>
      </c>
      <c r="EY400">
        <v>0</v>
      </c>
      <c r="EZ400">
        <v>0</v>
      </c>
      <c r="FA400">
        <v>0</v>
      </c>
      <c r="FB400">
        <v>0</v>
      </c>
      <c r="FC400">
        <v>0</v>
      </c>
      <c r="FD400">
        <v>0</v>
      </c>
      <c r="FE400">
        <v>0</v>
      </c>
      <c r="FF400">
        <v>0</v>
      </c>
      <c r="FG400">
        <v>0</v>
      </c>
      <c r="FH400">
        <v>0</v>
      </c>
      <c r="FI400">
        <v>0</v>
      </c>
      <c r="FJ400">
        <v>0</v>
      </c>
      <c r="FK400">
        <v>0</v>
      </c>
      <c r="FL400">
        <v>0</v>
      </c>
      <c r="FM400">
        <v>0</v>
      </c>
      <c r="FN400">
        <v>0</v>
      </c>
      <c r="FO400">
        <v>0</v>
      </c>
      <c r="FP400">
        <v>0</v>
      </c>
      <c r="FQ400">
        <v>0</v>
      </c>
      <c r="FR400">
        <v>0</v>
      </c>
      <c r="FT400" s="44"/>
    </row>
    <row r="401" spans="1:176" x14ac:dyDescent="0.2">
      <c r="A401" t="s">
        <v>197</v>
      </c>
      <c r="B401" t="s">
        <v>1</v>
      </c>
      <c r="C401" s="70">
        <v>41894</v>
      </c>
      <c r="D401">
        <v>0</v>
      </c>
      <c r="E401" s="70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0</v>
      </c>
      <c r="P401">
        <v>0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0</v>
      </c>
      <c r="AG401">
        <v>0</v>
      </c>
      <c r="AH401">
        <v>0</v>
      </c>
      <c r="AI401">
        <v>0</v>
      </c>
      <c r="AJ401">
        <v>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0</v>
      </c>
      <c r="AW401">
        <v>0</v>
      </c>
      <c r="AX401">
        <v>0</v>
      </c>
      <c r="AY401">
        <v>0</v>
      </c>
      <c r="AZ401">
        <v>0</v>
      </c>
      <c r="BA401">
        <v>0</v>
      </c>
      <c r="BB401">
        <v>0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0</v>
      </c>
      <c r="BS401">
        <v>0</v>
      </c>
      <c r="BT401">
        <v>0</v>
      </c>
      <c r="BU401">
        <v>0</v>
      </c>
      <c r="BV401">
        <v>0</v>
      </c>
      <c r="BW401">
        <v>0</v>
      </c>
      <c r="BX401">
        <v>0</v>
      </c>
      <c r="BY401">
        <v>0</v>
      </c>
      <c r="BZ401">
        <v>0</v>
      </c>
      <c r="CA401">
        <v>0</v>
      </c>
      <c r="CB401">
        <v>0</v>
      </c>
      <c r="CC401">
        <v>0</v>
      </c>
      <c r="CD401">
        <v>0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0</v>
      </c>
      <c r="CM401">
        <v>0</v>
      </c>
      <c r="CN401">
        <v>0</v>
      </c>
      <c r="CO401">
        <v>0</v>
      </c>
      <c r="CP401">
        <v>0</v>
      </c>
      <c r="CQ401">
        <v>0</v>
      </c>
      <c r="CR401">
        <v>0</v>
      </c>
      <c r="CS401">
        <v>0</v>
      </c>
      <c r="CT401">
        <v>0</v>
      </c>
      <c r="CU401">
        <v>0</v>
      </c>
      <c r="CV401">
        <v>0</v>
      </c>
      <c r="CW401">
        <v>0</v>
      </c>
      <c r="CX401">
        <v>0</v>
      </c>
      <c r="CY401">
        <v>0</v>
      </c>
      <c r="CZ401">
        <v>0</v>
      </c>
      <c r="DA401">
        <v>0</v>
      </c>
      <c r="DB401">
        <v>0</v>
      </c>
      <c r="DC401">
        <v>0</v>
      </c>
      <c r="DD401">
        <v>0</v>
      </c>
      <c r="DE401">
        <v>0</v>
      </c>
      <c r="DF401">
        <v>0</v>
      </c>
      <c r="DG401">
        <v>0</v>
      </c>
      <c r="DH401">
        <v>0</v>
      </c>
      <c r="DI401">
        <v>0</v>
      </c>
      <c r="DJ401">
        <v>0</v>
      </c>
      <c r="DK401">
        <v>0</v>
      </c>
      <c r="DL401">
        <v>0</v>
      </c>
      <c r="DM401">
        <v>0</v>
      </c>
      <c r="DN401">
        <v>0</v>
      </c>
      <c r="DO401">
        <v>0</v>
      </c>
      <c r="DP401">
        <v>0</v>
      </c>
      <c r="DQ401">
        <v>0</v>
      </c>
      <c r="DR401">
        <v>0</v>
      </c>
      <c r="DS401">
        <v>0</v>
      </c>
      <c r="DT401">
        <v>0</v>
      </c>
      <c r="DU401">
        <v>0</v>
      </c>
      <c r="DV401">
        <v>0</v>
      </c>
      <c r="DW401">
        <v>0</v>
      </c>
      <c r="DX401">
        <v>0</v>
      </c>
      <c r="DY401">
        <v>0</v>
      </c>
      <c r="DZ401">
        <v>0</v>
      </c>
      <c r="EA401">
        <v>0</v>
      </c>
      <c r="EB401">
        <v>0</v>
      </c>
      <c r="EC401">
        <v>0</v>
      </c>
      <c r="ED401">
        <v>0</v>
      </c>
      <c r="EE401">
        <v>0</v>
      </c>
      <c r="EF401">
        <v>0</v>
      </c>
      <c r="EG401">
        <v>0</v>
      </c>
      <c r="EH401">
        <v>0</v>
      </c>
      <c r="EI401">
        <v>0</v>
      </c>
      <c r="EJ401">
        <v>0</v>
      </c>
      <c r="EK401">
        <v>0</v>
      </c>
      <c r="EL401">
        <v>0</v>
      </c>
      <c r="EM401">
        <v>0</v>
      </c>
      <c r="EN401">
        <v>0</v>
      </c>
      <c r="EO401">
        <v>0</v>
      </c>
      <c r="EP401">
        <v>0</v>
      </c>
      <c r="EQ401">
        <v>0</v>
      </c>
      <c r="ER401">
        <v>0</v>
      </c>
      <c r="ES401">
        <v>0</v>
      </c>
      <c r="ET401">
        <v>0</v>
      </c>
      <c r="EU401">
        <v>0</v>
      </c>
      <c r="EV401">
        <v>0</v>
      </c>
      <c r="EW401">
        <v>0</v>
      </c>
      <c r="EX401">
        <v>0</v>
      </c>
      <c r="EY401">
        <v>0</v>
      </c>
      <c r="EZ401">
        <v>0</v>
      </c>
      <c r="FA401">
        <v>0</v>
      </c>
      <c r="FB401">
        <v>0</v>
      </c>
      <c r="FC401">
        <v>0</v>
      </c>
      <c r="FD401">
        <v>0</v>
      </c>
      <c r="FE401">
        <v>0</v>
      </c>
      <c r="FF401">
        <v>0</v>
      </c>
      <c r="FG401">
        <v>0</v>
      </c>
      <c r="FH401">
        <v>0</v>
      </c>
      <c r="FI401">
        <v>0</v>
      </c>
      <c r="FJ401">
        <v>0</v>
      </c>
      <c r="FK401">
        <v>0</v>
      </c>
      <c r="FL401">
        <v>0</v>
      </c>
      <c r="FM401">
        <v>0</v>
      </c>
      <c r="FN401">
        <v>0</v>
      </c>
      <c r="FO401">
        <v>0</v>
      </c>
      <c r="FP401">
        <v>0</v>
      </c>
      <c r="FQ401">
        <v>0</v>
      </c>
      <c r="FR401">
        <v>0</v>
      </c>
      <c r="FT401" s="44"/>
    </row>
    <row r="402" spans="1:176" x14ac:dyDescent="0.2">
      <c r="A402" t="s">
        <v>197</v>
      </c>
      <c r="B402" t="s">
        <v>1</v>
      </c>
      <c r="C402" s="70">
        <v>41897</v>
      </c>
      <c r="D402">
        <v>0</v>
      </c>
      <c r="E402" s="70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0</v>
      </c>
      <c r="O402">
        <v>0</v>
      </c>
      <c r="P402">
        <v>0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0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0</v>
      </c>
      <c r="AX402">
        <v>0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0</v>
      </c>
      <c r="BW402">
        <v>0</v>
      </c>
      <c r="BX402">
        <v>0</v>
      </c>
      <c r="BY402">
        <v>0</v>
      </c>
      <c r="BZ402">
        <v>0</v>
      </c>
      <c r="CA402">
        <v>0</v>
      </c>
      <c r="CB402">
        <v>0</v>
      </c>
      <c r="CC402">
        <v>0</v>
      </c>
      <c r="CD402">
        <v>0</v>
      </c>
      <c r="CE402">
        <v>0</v>
      </c>
      <c r="CF402">
        <v>0</v>
      </c>
      <c r="CG402">
        <v>0</v>
      </c>
      <c r="CH402">
        <v>0</v>
      </c>
      <c r="CI402">
        <v>0</v>
      </c>
      <c r="CJ402">
        <v>0</v>
      </c>
      <c r="CK402">
        <v>0</v>
      </c>
      <c r="CL402">
        <v>0</v>
      </c>
      <c r="CM402">
        <v>0</v>
      </c>
      <c r="CN402">
        <v>0</v>
      </c>
      <c r="CO402">
        <v>0</v>
      </c>
      <c r="CP402">
        <v>0</v>
      </c>
      <c r="CQ402">
        <v>0</v>
      </c>
      <c r="CR402">
        <v>0</v>
      </c>
      <c r="CS402">
        <v>0</v>
      </c>
      <c r="CT402">
        <v>0</v>
      </c>
      <c r="CU402">
        <v>0</v>
      </c>
      <c r="CV402">
        <v>0</v>
      </c>
      <c r="CW402">
        <v>0</v>
      </c>
      <c r="CX402">
        <v>0</v>
      </c>
      <c r="CY402">
        <v>0</v>
      </c>
      <c r="CZ402">
        <v>0</v>
      </c>
      <c r="DA402">
        <v>0</v>
      </c>
      <c r="DB402">
        <v>0</v>
      </c>
      <c r="DC402">
        <v>0</v>
      </c>
      <c r="DD402">
        <v>0</v>
      </c>
      <c r="DE402">
        <v>0</v>
      </c>
      <c r="DF402">
        <v>0</v>
      </c>
      <c r="DG402">
        <v>0</v>
      </c>
      <c r="DH402">
        <v>0</v>
      </c>
      <c r="DI402">
        <v>0</v>
      </c>
      <c r="DJ402">
        <v>0</v>
      </c>
      <c r="DK402">
        <v>0</v>
      </c>
      <c r="DL402">
        <v>0</v>
      </c>
      <c r="DM402">
        <v>0</v>
      </c>
      <c r="DN402">
        <v>0</v>
      </c>
      <c r="DO402">
        <v>0</v>
      </c>
      <c r="DP402">
        <v>0</v>
      </c>
      <c r="DQ402">
        <v>0</v>
      </c>
      <c r="DR402">
        <v>0</v>
      </c>
      <c r="DS402">
        <v>0</v>
      </c>
      <c r="DT402">
        <v>0</v>
      </c>
      <c r="DU402">
        <v>0</v>
      </c>
      <c r="DV402">
        <v>0</v>
      </c>
      <c r="DW402">
        <v>0</v>
      </c>
      <c r="DX402">
        <v>0</v>
      </c>
      <c r="DY402">
        <v>0</v>
      </c>
      <c r="DZ402">
        <v>0</v>
      </c>
      <c r="EA402">
        <v>0</v>
      </c>
      <c r="EB402">
        <v>0</v>
      </c>
      <c r="EC402">
        <v>0</v>
      </c>
      <c r="ED402">
        <v>0</v>
      </c>
      <c r="EE402">
        <v>0</v>
      </c>
      <c r="EF402">
        <v>0</v>
      </c>
      <c r="EG402">
        <v>0</v>
      </c>
      <c r="EH402">
        <v>0</v>
      </c>
      <c r="EI402">
        <v>0</v>
      </c>
      <c r="EJ402">
        <v>0</v>
      </c>
      <c r="EK402">
        <v>0</v>
      </c>
      <c r="EL402">
        <v>0</v>
      </c>
      <c r="EM402">
        <v>0</v>
      </c>
      <c r="EN402">
        <v>0</v>
      </c>
      <c r="EO402">
        <v>0</v>
      </c>
      <c r="EP402">
        <v>0</v>
      </c>
      <c r="EQ402">
        <v>0</v>
      </c>
      <c r="ER402">
        <v>0</v>
      </c>
      <c r="ES402">
        <v>0</v>
      </c>
      <c r="ET402">
        <v>0</v>
      </c>
      <c r="EU402">
        <v>0</v>
      </c>
      <c r="EV402">
        <v>0</v>
      </c>
      <c r="EW402">
        <v>0</v>
      </c>
      <c r="EX402">
        <v>0</v>
      </c>
      <c r="EY402">
        <v>0</v>
      </c>
      <c r="EZ402">
        <v>0</v>
      </c>
      <c r="FA402">
        <v>0</v>
      </c>
      <c r="FB402">
        <v>0</v>
      </c>
      <c r="FC402">
        <v>0</v>
      </c>
      <c r="FD402">
        <v>0</v>
      </c>
      <c r="FE402">
        <v>0</v>
      </c>
      <c r="FF402">
        <v>0</v>
      </c>
      <c r="FG402">
        <v>0</v>
      </c>
      <c r="FH402">
        <v>0</v>
      </c>
      <c r="FI402">
        <v>0</v>
      </c>
      <c r="FJ402">
        <v>0</v>
      </c>
      <c r="FK402">
        <v>0</v>
      </c>
      <c r="FL402">
        <v>0</v>
      </c>
      <c r="FM402">
        <v>0</v>
      </c>
      <c r="FN402">
        <v>0</v>
      </c>
      <c r="FO402">
        <v>0</v>
      </c>
      <c r="FP402">
        <v>0</v>
      </c>
      <c r="FQ402">
        <v>0</v>
      </c>
      <c r="FR402">
        <v>0</v>
      </c>
      <c r="FT402" s="44"/>
    </row>
    <row r="403" spans="1:176" x14ac:dyDescent="0.2">
      <c r="A403" t="s">
        <v>197</v>
      </c>
      <c r="B403" t="s">
        <v>1</v>
      </c>
      <c r="C403" s="70">
        <v>41898</v>
      </c>
      <c r="D403">
        <v>0</v>
      </c>
      <c r="E403" s="70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0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0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0</v>
      </c>
      <c r="AW403">
        <v>0</v>
      </c>
      <c r="AX403">
        <v>0</v>
      </c>
      <c r="AY403">
        <v>0</v>
      </c>
      <c r="AZ403">
        <v>0</v>
      </c>
      <c r="BA403">
        <v>0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0</v>
      </c>
      <c r="BN403">
        <v>0</v>
      </c>
      <c r="BO403">
        <v>0</v>
      </c>
      <c r="BP403">
        <v>0</v>
      </c>
      <c r="BQ403">
        <v>0</v>
      </c>
      <c r="BR403">
        <v>0</v>
      </c>
      <c r="BS403">
        <v>0</v>
      </c>
      <c r="BT403">
        <v>0</v>
      </c>
      <c r="BU403">
        <v>0</v>
      </c>
      <c r="BV403">
        <v>0</v>
      </c>
      <c r="BW403">
        <v>0</v>
      </c>
      <c r="BX403">
        <v>0</v>
      </c>
      <c r="BY403">
        <v>0</v>
      </c>
      <c r="BZ403">
        <v>0</v>
      </c>
      <c r="CA403">
        <v>0</v>
      </c>
      <c r="CB403">
        <v>0</v>
      </c>
      <c r="CC403">
        <v>0</v>
      </c>
      <c r="CD403">
        <v>0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>
        <v>0</v>
      </c>
      <c r="CO403">
        <v>0</v>
      </c>
      <c r="CP403">
        <v>0</v>
      </c>
      <c r="CQ403">
        <v>0</v>
      </c>
      <c r="CR403">
        <v>0</v>
      </c>
      <c r="CS403">
        <v>0</v>
      </c>
      <c r="CT403">
        <v>0</v>
      </c>
      <c r="CU403">
        <v>0</v>
      </c>
      <c r="CV403">
        <v>0</v>
      </c>
      <c r="CW403">
        <v>0</v>
      </c>
      <c r="CX403">
        <v>0</v>
      </c>
      <c r="CY403">
        <v>0</v>
      </c>
      <c r="CZ403">
        <v>0</v>
      </c>
      <c r="DA403">
        <v>0</v>
      </c>
      <c r="DB403">
        <v>0</v>
      </c>
      <c r="DC403">
        <v>0</v>
      </c>
      <c r="DD403">
        <v>0</v>
      </c>
      <c r="DE403">
        <v>0</v>
      </c>
      <c r="DF403">
        <v>0</v>
      </c>
      <c r="DG403">
        <v>0</v>
      </c>
      <c r="DH403">
        <v>0</v>
      </c>
      <c r="DI403">
        <v>0</v>
      </c>
      <c r="DJ403">
        <v>0</v>
      </c>
      <c r="DK403">
        <v>0</v>
      </c>
      <c r="DL403">
        <v>0</v>
      </c>
      <c r="DM403">
        <v>0</v>
      </c>
      <c r="DN403">
        <v>0</v>
      </c>
      <c r="DO403">
        <v>0</v>
      </c>
      <c r="DP403">
        <v>0</v>
      </c>
      <c r="DQ403">
        <v>0</v>
      </c>
      <c r="DR403">
        <v>0</v>
      </c>
      <c r="DS403">
        <v>0</v>
      </c>
      <c r="DT403">
        <v>0</v>
      </c>
      <c r="DU403">
        <v>0</v>
      </c>
      <c r="DV403">
        <v>0</v>
      </c>
      <c r="DW403">
        <v>0</v>
      </c>
      <c r="DX403">
        <v>0</v>
      </c>
      <c r="DY403">
        <v>0</v>
      </c>
      <c r="DZ403">
        <v>0</v>
      </c>
      <c r="EA403">
        <v>0</v>
      </c>
      <c r="EB403">
        <v>0</v>
      </c>
      <c r="EC403">
        <v>0</v>
      </c>
      <c r="ED403">
        <v>0</v>
      </c>
      <c r="EE403">
        <v>0</v>
      </c>
      <c r="EF403">
        <v>0</v>
      </c>
      <c r="EG403">
        <v>0</v>
      </c>
      <c r="EH403">
        <v>0</v>
      </c>
      <c r="EI403">
        <v>0</v>
      </c>
      <c r="EJ403">
        <v>0</v>
      </c>
      <c r="EK403">
        <v>0</v>
      </c>
      <c r="EL403">
        <v>0</v>
      </c>
      <c r="EM403">
        <v>0</v>
      </c>
      <c r="EN403">
        <v>0</v>
      </c>
      <c r="EO403">
        <v>0</v>
      </c>
      <c r="EP403">
        <v>0</v>
      </c>
      <c r="EQ403">
        <v>0</v>
      </c>
      <c r="ER403">
        <v>0</v>
      </c>
      <c r="ES403">
        <v>0</v>
      </c>
      <c r="ET403">
        <v>0</v>
      </c>
      <c r="EU403">
        <v>0</v>
      </c>
      <c r="EV403">
        <v>0</v>
      </c>
      <c r="EW403">
        <v>0</v>
      </c>
      <c r="EX403">
        <v>0</v>
      </c>
      <c r="EY403">
        <v>0</v>
      </c>
      <c r="EZ403">
        <v>0</v>
      </c>
      <c r="FA403">
        <v>0</v>
      </c>
      <c r="FB403">
        <v>0</v>
      </c>
      <c r="FC403">
        <v>0</v>
      </c>
      <c r="FD403">
        <v>0</v>
      </c>
      <c r="FE403">
        <v>0</v>
      </c>
      <c r="FF403">
        <v>0</v>
      </c>
      <c r="FG403">
        <v>0</v>
      </c>
      <c r="FH403">
        <v>0</v>
      </c>
      <c r="FI403">
        <v>0</v>
      </c>
      <c r="FJ403">
        <v>0</v>
      </c>
      <c r="FK403">
        <v>0</v>
      </c>
      <c r="FL403">
        <v>0</v>
      </c>
      <c r="FM403">
        <v>0</v>
      </c>
      <c r="FN403">
        <v>0</v>
      </c>
      <c r="FO403">
        <v>0</v>
      </c>
      <c r="FP403">
        <v>0</v>
      </c>
      <c r="FQ403">
        <v>0</v>
      </c>
      <c r="FR403">
        <v>0</v>
      </c>
      <c r="FT403" s="44"/>
    </row>
    <row r="404" spans="1:176" x14ac:dyDescent="0.2">
      <c r="A404" t="s">
        <v>197</v>
      </c>
      <c r="B404" t="s">
        <v>1</v>
      </c>
      <c r="C404" s="70" t="s">
        <v>2</v>
      </c>
      <c r="D404">
        <v>0</v>
      </c>
      <c r="E404" s="70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0</v>
      </c>
      <c r="O404">
        <v>0</v>
      </c>
      <c r="P404">
        <v>0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0</v>
      </c>
      <c r="AX404">
        <v>0</v>
      </c>
      <c r="AY404">
        <v>0</v>
      </c>
      <c r="AZ404">
        <v>0</v>
      </c>
      <c r="BA404">
        <v>0</v>
      </c>
      <c r="BB404">
        <v>0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0</v>
      </c>
      <c r="BN404">
        <v>0</v>
      </c>
      <c r="BO404">
        <v>0</v>
      </c>
      <c r="BP404">
        <v>0</v>
      </c>
      <c r="BQ404">
        <v>0</v>
      </c>
      <c r="BR404">
        <v>0</v>
      </c>
      <c r="BS404">
        <v>0</v>
      </c>
      <c r="BT404">
        <v>0</v>
      </c>
      <c r="BU404">
        <v>0</v>
      </c>
      <c r="BV404">
        <v>0</v>
      </c>
      <c r="BW404">
        <v>0</v>
      </c>
      <c r="BX404">
        <v>0</v>
      </c>
      <c r="BY404">
        <v>0</v>
      </c>
      <c r="BZ404">
        <v>0</v>
      </c>
      <c r="CA404">
        <v>0</v>
      </c>
      <c r="CB404">
        <v>0</v>
      </c>
      <c r="CC404">
        <v>0</v>
      </c>
      <c r="CD404">
        <v>0</v>
      </c>
      <c r="CE404">
        <v>0</v>
      </c>
      <c r="CF404">
        <v>0</v>
      </c>
      <c r="CG404">
        <v>0</v>
      </c>
      <c r="CH404">
        <v>0</v>
      </c>
      <c r="CI404">
        <v>0</v>
      </c>
      <c r="CJ404">
        <v>0</v>
      </c>
      <c r="CK404">
        <v>0</v>
      </c>
      <c r="CL404">
        <v>0</v>
      </c>
      <c r="CM404">
        <v>0</v>
      </c>
      <c r="CN404">
        <v>0</v>
      </c>
      <c r="CO404">
        <v>0</v>
      </c>
      <c r="CP404">
        <v>0</v>
      </c>
      <c r="CQ404">
        <v>0</v>
      </c>
      <c r="CR404">
        <v>0</v>
      </c>
      <c r="CS404">
        <v>0</v>
      </c>
      <c r="CT404">
        <v>0</v>
      </c>
      <c r="CU404">
        <v>0</v>
      </c>
      <c r="CV404">
        <v>0</v>
      </c>
      <c r="CW404">
        <v>0</v>
      </c>
      <c r="CX404">
        <v>0</v>
      </c>
      <c r="CY404">
        <v>0</v>
      </c>
      <c r="CZ404">
        <v>0</v>
      </c>
      <c r="DA404">
        <v>0</v>
      </c>
      <c r="DB404">
        <v>0</v>
      </c>
      <c r="DC404">
        <v>0</v>
      </c>
      <c r="DD404">
        <v>0</v>
      </c>
      <c r="DE404">
        <v>0</v>
      </c>
      <c r="DF404">
        <v>0</v>
      </c>
      <c r="DG404">
        <v>0</v>
      </c>
      <c r="DH404">
        <v>0</v>
      </c>
      <c r="DI404">
        <v>0</v>
      </c>
      <c r="DJ404">
        <v>0</v>
      </c>
      <c r="DK404">
        <v>0</v>
      </c>
      <c r="DL404">
        <v>0</v>
      </c>
      <c r="DM404">
        <v>0</v>
      </c>
      <c r="DN404">
        <v>0</v>
      </c>
      <c r="DO404">
        <v>0</v>
      </c>
      <c r="DP404">
        <v>0</v>
      </c>
      <c r="DQ404">
        <v>0</v>
      </c>
      <c r="DR404">
        <v>0</v>
      </c>
      <c r="DS404">
        <v>0</v>
      </c>
      <c r="DT404">
        <v>0</v>
      </c>
      <c r="DU404">
        <v>0</v>
      </c>
      <c r="DV404">
        <v>0</v>
      </c>
      <c r="DW404">
        <v>0</v>
      </c>
      <c r="DX404">
        <v>0</v>
      </c>
      <c r="DY404">
        <v>0</v>
      </c>
      <c r="DZ404">
        <v>0</v>
      </c>
      <c r="EA404">
        <v>0</v>
      </c>
      <c r="EB404">
        <v>0</v>
      </c>
      <c r="EC404">
        <v>0</v>
      </c>
      <c r="ED404">
        <v>0</v>
      </c>
      <c r="EE404">
        <v>0</v>
      </c>
      <c r="EF404">
        <v>0</v>
      </c>
      <c r="EG404">
        <v>0</v>
      </c>
      <c r="EH404">
        <v>0</v>
      </c>
      <c r="EI404">
        <v>0</v>
      </c>
      <c r="EJ404">
        <v>0</v>
      </c>
      <c r="EK404">
        <v>0</v>
      </c>
      <c r="EL404">
        <v>0</v>
      </c>
      <c r="EM404">
        <v>0</v>
      </c>
      <c r="EN404">
        <v>0</v>
      </c>
      <c r="EO404">
        <v>0</v>
      </c>
      <c r="EP404">
        <v>0</v>
      </c>
      <c r="EQ404">
        <v>0</v>
      </c>
      <c r="ER404">
        <v>0</v>
      </c>
      <c r="ES404">
        <v>0</v>
      </c>
      <c r="ET404">
        <v>0</v>
      </c>
      <c r="EU404">
        <v>0</v>
      </c>
      <c r="EV404">
        <v>0</v>
      </c>
      <c r="EW404">
        <v>0</v>
      </c>
      <c r="EX404">
        <v>0</v>
      </c>
      <c r="EY404">
        <v>0</v>
      </c>
      <c r="EZ404">
        <v>0</v>
      </c>
      <c r="FA404">
        <v>0</v>
      </c>
      <c r="FB404">
        <v>0</v>
      </c>
      <c r="FC404">
        <v>0</v>
      </c>
      <c r="FD404">
        <v>0</v>
      </c>
      <c r="FE404">
        <v>0</v>
      </c>
      <c r="FF404">
        <v>0</v>
      </c>
      <c r="FG404">
        <v>0</v>
      </c>
      <c r="FH404">
        <v>0</v>
      </c>
      <c r="FI404">
        <v>0</v>
      </c>
      <c r="FJ404">
        <v>0</v>
      </c>
      <c r="FK404">
        <v>0</v>
      </c>
      <c r="FL404">
        <v>0</v>
      </c>
      <c r="FM404">
        <v>0</v>
      </c>
      <c r="FN404">
        <v>0</v>
      </c>
      <c r="FO404">
        <v>0</v>
      </c>
      <c r="FP404">
        <v>0</v>
      </c>
      <c r="FQ404">
        <v>0</v>
      </c>
      <c r="FR404">
        <v>0</v>
      </c>
      <c r="FT404" s="44"/>
    </row>
    <row r="405" spans="1:176" x14ac:dyDescent="0.2">
      <c r="A405" t="s">
        <v>197</v>
      </c>
      <c r="B405" t="s">
        <v>203</v>
      </c>
      <c r="C405" s="70">
        <v>41773</v>
      </c>
      <c r="D405">
        <v>0</v>
      </c>
      <c r="E405" s="70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0</v>
      </c>
      <c r="O405">
        <v>0</v>
      </c>
      <c r="P405">
        <v>0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0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0</v>
      </c>
      <c r="AX405">
        <v>0</v>
      </c>
      <c r="AY405">
        <v>0</v>
      </c>
      <c r="AZ405">
        <v>0</v>
      </c>
      <c r="BA405">
        <v>0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BX405">
        <v>0</v>
      </c>
      <c r="BY405">
        <v>0</v>
      </c>
      <c r="BZ405">
        <v>0</v>
      </c>
      <c r="CA405">
        <v>0</v>
      </c>
      <c r="CB405">
        <v>0</v>
      </c>
      <c r="CC405">
        <v>0</v>
      </c>
      <c r="CD405">
        <v>0</v>
      </c>
      <c r="CE405">
        <v>0</v>
      </c>
      <c r="CF405">
        <v>0</v>
      </c>
      <c r="CG405">
        <v>0</v>
      </c>
      <c r="CH405">
        <v>0</v>
      </c>
      <c r="CI405">
        <v>0</v>
      </c>
      <c r="CJ405">
        <v>0</v>
      </c>
      <c r="CK405">
        <v>0</v>
      </c>
      <c r="CL405">
        <v>0</v>
      </c>
      <c r="CM405">
        <v>0</v>
      </c>
      <c r="CN405">
        <v>0</v>
      </c>
      <c r="CO405">
        <v>0</v>
      </c>
      <c r="CP405">
        <v>0</v>
      </c>
      <c r="CQ405">
        <v>0</v>
      </c>
      <c r="CR405">
        <v>0</v>
      </c>
      <c r="CS405">
        <v>0</v>
      </c>
      <c r="CT405">
        <v>0</v>
      </c>
      <c r="CU405">
        <v>0</v>
      </c>
      <c r="CV405">
        <v>0</v>
      </c>
      <c r="CW405">
        <v>0</v>
      </c>
      <c r="CX405">
        <v>0</v>
      </c>
      <c r="CY405">
        <v>0</v>
      </c>
      <c r="CZ405">
        <v>0</v>
      </c>
      <c r="DA405">
        <v>0</v>
      </c>
      <c r="DB405">
        <v>0</v>
      </c>
      <c r="DC405">
        <v>0</v>
      </c>
      <c r="DD405">
        <v>0</v>
      </c>
      <c r="DE405">
        <v>0</v>
      </c>
      <c r="DF405">
        <v>0</v>
      </c>
      <c r="DG405">
        <v>0</v>
      </c>
      <c r="DH405">
        <v>0</v>
      </c>
      <c r="DI405">
        <v>0</v>
      </c>
      <c r="DJ405">
        <v>0</v>
      </c>
      <c r="DK405">
        <v>0</v>
      </c>
      <c r="DL405">
        <v>0</v>
      </c>
      <c r="DM405">
        <v>0</v>
      </c>
      <c r="DN405">
        <v>0</v>
      </c>
      <c r="DO405">
        <v>0</v>
      </c>
      <c r="DP405">
        <v>0</v>
      </c>
      <c r="DQ405">
        <v>0</v>
      </c>
      <c r="DR405">
        <v>0</v>
      </c>
      <c r="DS405">
        <v>0</v>
      </c>
      <c r="DT405">
        <v>0</v>
      </c>
      <c r="DU405">
        <v>0</v>
      </c>
      <c r="DV405">
        <v>0</v>
      </c>
      <c r="DW405">
        <v>0</v>
      </c>
      <c r="DX405">
        <v>0</v>
      </c>
      <c r="DY405">
        <v>0</v>
      </c>
      <c r="DZ405">
        <v>0</v>
      </c>
      <c r="EA405">
        <v>0</v>
      </c>
      <c r="EB405">
        <v>0</v>
      </c>
      <c r="EC405">
        <v>0</v>
      </c>
      <c r="ED405">
        <v>0</v>
      </c>
      <c r="EE405">
        <v>0</v>
      </c>
      <c r="EF405">
        <v>0</v>
      </c>
      <c r="EG405">
        <v>0</v>
      </c>
      <c r="EH405">
        <v>0</v>
      </c>
      <c r="EI405">
        <v>0</v>
      </c>
      <c r="EJ405">
        <v>0</v>
      </c>
      <c r="EK405">
        <v>0</v>
      </c>
      <c r="EL405">
        <v>0</v>
      </c>
      <c r="EM405">
        <v>0</v>
      </c>
      <c r="EN405">
        <v>0</v>
      </c>
      <c r="EO405">
        <v>0</v>
      </c>
      <c r="EP405">
        <v>0</v>
      </c>
      <c r="EQ405">
        <v>0</v>
      </c>
      <c r="ER405">
        <v>0</v>
      </c>
      <c r="ES405">
        <v>0</v>
      </c>
      <c r="ET405">
        <v>0</v>
      </c>
      <c r="EU405">
        <v>0</v>
      </c>
      <c r="EV405">
        <v>0</v>
      </c>
      <c r="EW405">
        <v>0</v>
      </c>
      <c r="EX405">
        <v>0</v>
      </c>
      <c r="EY405">
        <v>0</v>
      </c>
      <c r="EZ405">
        <v>0</v>
      </c>
      <c r="FA405">
        <v>0</v>
      </c>
      <c r="FB405">
        <v>0</v>
      </c>
      <c r="FC405">
        <v>0</v>
      </c>
      <c r="FD405">
        <v>0</v>
      </c>
      <c r="FE405">
        <v>0</v>
      </c>
      <c r="FF405">
        <v>0</v>
      </c>
      <c r="FG405">
        <v>0</v>
      </c>
      <c r="FH405">
        <v>0</v>
      </c>
      <c r="FI405">
        <v>0</v>
      </c>
      <c r="FJ405">
        <v>0</v>
      </c>
      <c r="FK405">
        <v>0</v>
      </c>
      <c r="FL405">
        <v>0</v>
      </c>
      <c r="FM405">
        <v>0</v>
      </c>
      <c r="FN405">
        <v>0</v>
      </c>
      <c r="FO405">
        <v>0</v>
      </c>
      <c r="FP405">
        <v>0</v>
      </c>
      <c r="FQ405">
        <v>0</v>
      </c>
      <c r="FR405">
        <v>0</v>
      </c>
      <c r="FT405" s="44"/>
    </row>
    <row r="406" spans="1:176" x14ac:dyDescent="0.2">
      <c r="A406" t="s">
        <v>197</v>
      </c>
      <c r="B406" t="s">
        <v>203</v>
      </c>
      <c r="C406" s="70">
        <v>41820</v>
      </c>
      <c r="D406">
        <v>0</v>
      </c>
      <c r="E406" s="70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0</v>
      </c>
      <c r="O406">
        <v>0</v>
      </c>
      <c r="P406">
        <v>0</v>
      </c>
      <c r="Q406">
        <v>0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0</v>
      </c>
      <c r="AJ406">
        <v>0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0</v>
      </c>
      <c r="AV406">
        <v>0</v>
      </c>
      <c r="AW406">
        <v>0</v>
      </c>
      <c r="AX406">
        <v>0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0</v>
      </c>
      <c r="BL406">
        <v>0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0</v>
      </c>
      <c r="BS406">
        <v>0</v>
      </c>
      <c r="BT406">
        <v>0</v>
      </c>
      <c r="BU406">
        <v>0</v>
      </c>
      <c r="BV406">
        <v>0</v>
      </c>
      <c r="BW406">
        <v>0</v>
      </c>
      <c r="BX406">
        <v>0</v>
      </c>
      <c r="BY406">
        <v>0</v>
      </c>
      <c r="BZ406">
        <v>0</v>
      </c>
      <c r="CA406">
        <v>0</v>
      </c>
      <c r="CB406">
        <v>0</v>
      </c>
      <c r="CC406">
        <v>0</v>
      </c>
      <c r="CD406">
        <v>0</v>
      </c>
      <c r="CE406">
        <v>0</v>
      </c>
      <c r="CF406">
        <v>0</v>
      </c>
      <c r="CG406">
        <v>0</v>
      </c>
      <c r="CH406">
        <v>0</v>
      </c>
      <c r="CI406">
        <v>0</v>
      </c>
      <c r="CJ406">
        <v>0</v>
      </c>
      <c r="CK406">
        <v>0</v>
      </c>
      <c r="CL406">
        <v>0</v>
      </c>
      <c r="CM406">
        <v>0</v>
      </c>
      <c r="CN406">
        <v>0</v>
      </c>
      <c r="CO406">
        <v>0</v>
      </c>
      <c r="CP406">
        <v>0</v>
      </c>
      <c r="CQ406">
        <v>0</v>
      </c>
      <c r="CR406">
        <v>0</v>
      </c>
      <c r="CS406">
        <v>0</v>
      </c>
      <c r="CT406">
        <v>0</v>
      </c>
      <c r="CU406">
        <v>0</v>
      </c>
      <c r="CV406">
        <v>0</v>
      </c>
      <c r="CW406">
        <v>0</v>
      </c>
      <c r="CX406">
        <v>0</v>
      </c>
      <c r="CY406">
        <v>0</v>
      </c>
      <c r="CZ406">
        <v>0</v>
      </c>
      <c r="DA406">
        <v>0</v>
      </c>
      <c r="DB406">
        <v>0</v>
      </c>
      <c r="DC406">
        <v>0</v>
      </c>
      <c r="DD406">
        <v>0</v>
      </c>
      <c r="DE406">
        <v>0</v>
      </c>
      <c r="DF406">
        <v>0</v>
      </c>
      <c r="DG406">
        <v>0</v>
      </c>
      <c r="DH406">
        <v>0</v>
      </c>
      <c r="DI406">
        <v>0</v>
      </c>
      <c r="DJ406">
        <v>0</v>
      </c>
      <c r="DK406">
        <v>0</v>
      </c>
      <c r="DL406">
        <v>0</v>
      </c>
      <c r="DM406">
        <v>0</v>
      </c>
      <c r="DN406">
        <v>0</v>
      </c>
      <c r="DO406">
        <v>0</v>
      </c>
      <c r="DP406">
        <v>0</v>
      </c>
      <c r="DQ406">
        <v>0</v>
      </c>
      <c r="DR406">
        <v>0</v>
      </c>
      <c r="DS406">
        <v>0</v>
      </c>
      <c r="DT406">
        <v>0</v>
      </c>
      <c r="DU406">
        <v>0</v>
      </c>
      <c r="DV406">
        <v>0</v>
      </c>
      <c r="DW406">
        <v>0</v>
      </c>
      <c r="DX406">
        <v>0</v>
      </c>
      <c r="DY406">
        <v>0</v>
      </c>
      <c r="DZ406">
        <v>0</v>
      </c>
      <c r="EA406">
        <v>0</v>
      </c>
      <c r="EB406">
        <v>0</v>
      </c>
      <c r="EC406">
        <v>0</v>
      </c>
      <c r="ED406">
        <v>0</v>
      </c>
      <c r="EE406">
        <v>0</v>
      </c>
      <c r="EF406">
        <v>0</v>
      </c>
      <c r="EG406">
        <v>0</v>
      </c>
      <c r="EH406">
        <v>0</v>
      </c>
      <c r="EI406">
        <v>0</v>
      </c>
      <c r="EJ406">
        <v>0</v>
      </c>
      <c r="EK406">
        <v>0</v>
      </c>
      <c r="EL406">
        <v>0</v>
      </c>
      <c r="EM406">
        <v>0</v>
      </c>
      <c r="EN406">
        <v>0</v>
      </c>
      <c r="EO406">
        <v>0</v>
      </c>
      <c r="EP406">
        <v>0</v>
      </c>
      <c r="EQ406">
        <v>0</v>
      </c>
      <c r="ER406">
        <v>0</v>
      </c>
      <c r="ES406">
        <v>0</v>
      </c>
      <c r="ET406">
        <v>0</v>
      </c>
      <c r="EU406">
        <v>0</v>
      </c>
      <c r="EV406">
        <v>0</v>
      </c>
      <c r="EW406">
        <v>0</v>
      </c>
      <c r="EX406">
        <v>0</v>
      </c>
      <c r="EY406">
        <v>0</v>
      </c>
      <c r="EZ406">
        <v>0</v>
      </c>
      <c r="FA406">
        <v>0</v>
      </c>
      <c r="FB406">
        <v>0</v>
      </c>
      <c r="FC406">
        <v>0</v>
      </c>
      <c r="FD406">
        <v>0</v>
      </c>
      <c r="FE406">
        <v>0</v>
      </c>
      <c r="FF406">
        <v>0</v>
      </c>
      <c r="FG406">
        <v>0</v>
      </c>
      <c r="FH406">
        <v>0</v>
      </c>
      <c r="FI406">
        <v>0</v>
      </c>
      <c r="FJ406">
        <v>0</v>
      </c>
      <c r="FK406">
        <v>0</v>
      </c>
      <c r="FL406">
        <v>0</v>
      </c>
      <c r="FM406">
        <v>0</v>
      </c>
      <c r="FN406">
        <v>0</v>
      </c>
      <c r="FO406">
        <v>0</v>
      </c>
      <c r="FP406">
        <v>0</v>
      </c>
      <c r="FQ406">
        <v>0</v>
      </c>
      <c r="FR406">
        <v>0</v>
      </c>
      <c r="FT406" s="44"/>
    </row>
    <row r="407" spans="1:176" x14ac:dyDescent="0.2">
      <c r="A407" t="s">
        <v>197</v>
      </c>
      <c r="B407" t="s">
        <v>203</v>
      </c>
      <c r="C407" s="70">
        <v>41827</v>
      </c>
      <c r="D407">
        <v>0</v>
      </c>
      <c r="E407" s="70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0</v>
      </c>
      <c r="O407">
        <v>0</v>
      </c>
      <c r="P407">
        <v>0</v>
      </c>
      <c r="Q407">
        <v>0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0</v>
      </c>
      <c r="AJ407">
        <v>0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  <c r="AS407">
        <v>0</v>
      </c>
      <c r="AT407">
        <v>0</v>
      </c>
      <c r="AU407">
        <v>0</v>
      </c>
      <c r="AV407">
        <v>0</v>
      </c>
      <c r="AW407">
        <v>0</v>
      </c>
      <c r="AX407">
        <v>0</v>
      </c>
      <c r="AY407">
        <v>0</v>
      </c>
      <c r="AZ407">
        <v>0</v>
      </c>
      <c r="BA407">
        <v>0</v>
      </c>
      <c r="BB407">
        <v>0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0</v>
      </c>
      <c r="BL407">
        <v>0</v>
      </c>
      <c r="BM407">
        <v>0</v>
      </c>
      <c r="BN407">
        <v>0</v>
      </c>
      <c r="BO407">
        <v>0</v>
      </c>
      <c r="BP407">
        <v>0</v>
      </c>
      <c r="BQ407">
        <v>0</v>
      </c>
      <c r="BR407">
        <v>0</v>
      </c>
      <c r="BS407">
        <v>0</v>
      </c>
      <c r="BT407">
        <v>0</v>
      </c>
      <c r="BU407">
        <v>0</v>
      </c>
      <c r="BV407">
        <v>0</v>
      </c>
      <c r="BW407">
        <v>0</v>
      </c>
      <c r="BX407">
        <v>0</v>
      </c>
      <c r="BY407">
        <v>0</v>
      </c>
      <c r="BZ407">
        <v>0</v>
      </c>
      <c r="CA407">
        <v>0</v>
      </c>
      <c r="CB407">
        <v>0</v>
      </c>
      <c r="CC407">
        <v>0</v>
      </c>
      <c r="CD407">
        <v>0</v>
      </c>
      <c r="CE407">
        <v>0</v>
      </c>
      <c r="CF407">
        <v>0</v>
      </c>
      <c r="CG407">
        <v>0</v>
      </c>
      <c r="CH407">
        <v>0</v>
      </c>
      <c r="CI407">
        <v>0</v>
      </c>
      <c r="CJ407">
        <v>0</v>
      </c>
      <c r="CK407">
        <v>0</v>
      </c>
      <c r="CL407">
        <v>0</v>
      </c>
      <c r="CM407">
        <v>0</v>
      </c>
      <c r="CN407">
        <v>0</v>
      </c>
      <c r="CO407">
        <v>0</v>
      </c>
      <c r="CP407">
        <v>0</v>
      </c>
      <c r="CQ407">
        <v>0</v>
      </c>
      <c r="CR407">
        <v>0</v>
      </c>
      <c r="CS407">
        <v>0</v>
      </c>
      <c r="CT407">
        <v>0</v>
      </c>
      <c r="CU407">
        <v>0</v>
      </c>
      <c r="CV407">
        <v>0</v>
      </c>
      <c r="CW407">
        <v>0</v>
      </c>
      <c r="CX407">
        <v>0</v>
      </c>
      <c r="CY407">
        <v>0</v>
      </c>
      <c r="CZ407">
        <v>0</v>
      </c>
      <c r="DA407">
        <v>0</v>
      </c>
      <c r="DB407">
        <v>0</v>
      </c>
      <c r="DC407">
        <v>0</v>
      </c>
      <c r="DD407">
        <v>0</v>
      </c>
      <c r="DE407">
        <v>0</v>
      </c>
      <c r="DF407">
        <v>0</v>
      </c>
      <c r="DG407">
        <v>0</v>
      </c>
      <c r="DH407">
        <v>0</v>
      </c>
      <c r="DI407">
        <v>0</v>
      </c>
      <c r="DJ407">
        <v>0</v>
      </c>
      <c r="DK407">
        <v>0</v>
      </c>
      <c r="DL407">
        <v>0</v>
      </c>
      <c r="DM407">
        <v>0</v>
      </c>
      <c r="DN407">
        <v>0</v>
      </c>
      <c r="DO407">
        <v>0</v>
      </c>
      <c r="DP407">
        <v>0</v>
      </c>
      <c r="DQ407">
        <v>0</v>
      </c>
      <c r="DR407">
        <v>0</v>
      </c>
      <c r="DS407">
        <v>0</v>
      </c>
      <c r="DT407">
        <v>0</v>
      </c>
      <c r="DU407">
        <v>0</v>
      </c>
      <c r="DV407">
        <v>0</v>
      </c>
      <c r="DW407">
        <v>0</v>
      </c>
      <c r="DX407">
        <v>0</v>
      </c>
      <c r="DY407">
        <v>0</v>
      </c>
      <c r="DZ407">
        <v>0</v>
      </c>
      <c r="EA407">
        <v>0</v>
      </c>
      <c r="EB407">
        <v>0</v>
      </c>
      <c r="EC407">
        <v>0</v>
      </c>
      <c r="ED407">
        <v>0</v>
      </c>
      <c r="EE407">
        <v>0</v>
      </c>
      <c r="EF407">
        <v>0</v>
      </c>
      <c r="EG407">
        <v>0</v>
      </c>
      <c r="EH407">
        <v>0</v>
      </c>
      <c r="EI407">
        <v>0</v>
      </c>
      <c r="EJ407">
        <v>0</v>
      </c>
      <c r="EK407">
        <v>0</v>
      </c>
      <c r="EL407">
        <v>0</v>
      </c>
      <c r="EM407">
        <v>0</v>
      </c>
      <c r="EN407">
        <v>0</v>
      </c>
      <c r="EO407">
        <v>0</v>
      </c>
      <c r="EP407">
        <v>0</v>
      </c>
      <c r="EQ407">
        <v>0</v>
      </c>
      <c r="ER407">
        <v>0</v>
      </c>
      <c r="ES407">
        <v>0</v>
      </c>
      <c r="ET407">
        <v>0</v>
      </c>
      <c r="EU407">
        <v>0</v>
      </c>
      <c r="EV407">
        <v>0</v>
      </c>
      <c r="EW407">
        <v>0</v>
      </c>
      <c r="EX407">
        <v>0</v>
      </c>
      <c r="EY407">
        <v>0</v>
      </c>
      <c r="EZ407">
        <v>0</v>
      </c>
      <c r="FA407">
        <v>0</v>
      </c>
      <c r="FB407">
        <v>0</v>
      </c>
      <c r="FC407">
        <v>0</v>
      </c>
      <c r="FD407">
        <v>0</v>
      </c>
      <c r="FE407">
        <v>0</v>
      </c>
      <c r="FF407">
        <v>0</v>
      </c>
      <c r="FG407">
        <v>0</v>
      </c>
      <c r="FH407">
        <v>0</v>
      </c>
      <c r="FI407">
        <v>0</v>
      </c>
      <c r="FJ407">
        <v>0</v>
      </c>
      <c r="FK407">
        <v>0</v>
      </c>
      <c r="FL407">
        <v>0</v>
      </c>
      <c r="FM407">
        <v>0</v>
      </c>
      <c r="FN407">
        <v>0</v>
      </c>
      <c r="FO407">
        <v>0</v>
      </c>
      <c r="FP407">
        <v>0</v>
      </c>
      <c r="FQ407">
        <v>0</v>
      </c>
      <c r="FR407">
        <v>0</v>
      </c>
      <c r="FT407" s="44"/>
    </row>
    <row r="408" spans="1:176" x14ac:dyDescent="0.2">
      <c r="A408" t="s">
        <v>197</v>
      </c>
      <c r="B408" t="s">
        <v>203</v>
      </c>
      <c r="C408" s="70">
        <v>41834</v>
      </c>
      <c r="D408">
        <v>0</v>
      </c>
      <c r="E408" s="70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0</v>
      </c>
      <c r="O408">
        <v>0</v>
      </c>
      <c r="P408">
        <v>0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0</v>
      </c>
      <c r="AJ408">
        <v>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0</v>
      </c>
      <c r="AX408">
        <v>0</v>
      </c>
      <c r="AY408">
        <v>0</v>
      </c>
      <c r="AZ408">
        <v>0</v>
      </c>
      <c r="BA408">
        <v>0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0</v>
      </c>
      <c r="BL408">
        <v>0</v>
      </c>
      <c r="BM408">
        <v>0</v>
      </c>
      <c r="BN408">
        <v>0</v>
      </c>
      <c r="BO408">
        <v>0</v>
      </c>
      <c r="BP408">
        <v>0</v>
      </c>
      <c r="BQ408">
        <v>0</v>
      </c>
      <c r="BR408">
        <v>0</v>
      </c>
      <c r="BS408">
        <v>0</v>
      </c>
      <c r="BT408">
        <v>0</v>
      </c>
      <c r="BU408">
        <v>0</v>
      </c>
      <c r="BV408">
        <v>0</v>
      </c>
      <c r="BW408">
        <v>0</v>
      </c>
      <c r="BX408">
        <v>0</v>
      </c>
      <c r="BY408">
        <v>0</v>
      </c>
      <c r="BZ408">
        <v>0</v>
      </c>
      <c r="CA408">
        <v>0</v>
      </c>
      <c r="CB408">
        <v>0</v>
      </c>
      <c r="CC408">
        <v>0</v>
      </c>
      <c r="CD408">
        <v>0</v>
      </c>
      <c r="CE408">
        <v>0</v>
      </c>
      <c r="CF408">
        <v>0</v>
      </c>
      <c r="CG408">
        <v>0</v>
      </c>
      <c r="CH408">
        <v>0</v>
      </c>
      <c r="CI408">
        <v>0</v>
      </c>
      <c r="CJ408">
        <v>0</v>
      </c>
      <c r="CK408">
        <v>0</v>
      </c>
      <c r="CL408">
        <v>0</v>
      </c>
      <c r="CM408">
        <v>0</v>
      </c>
      <c r="CN408">
        <v>0</v>
      </c>
      <c r="CO408">
        <v>0</v>
      </c>
      <c r="CP408">
        <v>0</v>
      </c>
      <c r="CQ408">
        <v>0</v>
      </c>
      <c r="CR408">
        <v>0</v>
      </c>
      <c r="CS408">
        <v>0</v>
      </c>
      <c r="CT408">
        <v>0</v>
      </c>
      <c r="CU408">
        <v>0</v>
      </c>
      <c r="CV408">
        <v>0</v>
      </c>
      <c r="CW408">
        <v>0</v>
      </c>
      <c r="CX408">
        <v>0</v>
      </c>
      <c r="CY408">
        <v>0</v>
      </c>
      <c r="CZ408">
        <v>0</v>
      </c>
      <c r="DA408">
        <v>0</v>
      </c>
      <c r="DB408">
        <v>0</v>
      </c>
      <c r="DC408">
        <v>0</v>
      </c>
      <c r="DD408">
        <v>0</v>
      </c>
      <c r="DE408">
        <v>0</v>
      </c>
      <c r="DF408">
        <v>0</v>
      </c>
      <c r="DG408">
        <v>0</v>
      </c>
      <c r="DH408">
        <v>0</v>
      </c>
      <c r="DI408">
        <v>0</v>
      </c>
      <c r="DJ408">
        <v>0</v>
      </c>
      <c r="DK408">
        <v>0</v>
      </c>
      <c r="DL408">
        <v>0</v>
      </c>
      <c r="DM408">
        <v>0</v>
      </c>
      <c r="DN408">
        <v>0</v>
      </c>
      <c r="DO408">
        <v>0</v>
      </c>
      <c r="DP408">
        <v>0</v>
      </c>
      <c r="DQ408">
        <v>0</v>
      </c>
      <c r="DR408">
        <v>0</v>
      </c>
      <c r="DS408">
        <v>0</v>
      </c>
      <c r="DT408">
        <v>0</v>
      </c>
      <c r="DU408">
        <v>0</v>
      </c>
      <c r="DV408">
        <v>0</v>
      </c>
      <c r="DW408">
        <v>0</v>
      </c>
      <c r="DX408">
        <v>0</v>
      </c>
      <c r="DY408">
        <v>0</v>
      </c>
      <c r="DZ408">
        <v>0</v>
      </c>
      <c r="EA408">
        <v>0</v>
      </c>
      <c r="EB408">
        <v>0</v>
      </c>
      <c r="EC408">
        <v>0</v>
      </c>
      <c r="ED408">
        <v>0</v>
      </c>
      <c r="EE408">
        <v>0</v>
      </c>
      <c r="EF408">
        <v>0</v>
      </c>
      <c r="EG408">
        <v>0</v>
      </c>
      <c r="EH408">
        <v>0</v>
      </c>
      <c r="EI408">
        <v>0</v>
      </c>
      <c r="EJ408">
        <v>0</v>
      </c>
      <c r="EK408">
        <v>0</v>
      </c>
      <c r="EL408">
        <v>0</v>
      </c>
      <c r="EM408">
        <v>0</v>
      </c>
      <c r="EN408">
        <v>0</v>
      </c>
      <c r="EO408">
        <v>0</v>
      </c>
      <c r="EP408">
        <v>0</v>
      </c>
      <c r="EQ408">
        <v>0</v>
      </c>
      <c r="ER408">
        <v>0</v>
      </c>
      <c r="ES408">
        <v>0</v>
      </c>
      <c r="ET408">
        <v>0</v>
      </c>
      <c r="EU408">
        <v>0</v>
      </c>
      <c r="EV408">
        <v>0</v>
      </c>
      <c r="EW408">
        <v>0</v>
      </c>
      <c r="EX408">
        <v>0</v>
      </c>
      <c r="EY408">
        <v>0</v>
      </c>
      <c r="EZ408">
        <v>0</v>
      </c>
      <c r="FA408">
        <v>0</v>
      </c>
      <c r="FB408">
        <v>0</v>
      </c>
      <c r="FC408">
        <v>0</v>
      </c>
      <c r="FD408">
        <v>0</v>
      </c>
      <c r="FE408">
        <v>0</v>
      </c>
      <c r="FF408">
        <v>0</v>
      </c>
      <c r="FG408">
        <v>0</v>
      </c>
      <c r="FH408">
        <v>0</v>
      </c>
      <c r="FI408">
        <v>0</v>
      </c>
      <c r="FJ408">
        <v>0</v>
      </c>
      <c r="FK408">
        <v>0</v>
      </c>
      <c r="FL408">
        <v>0</v>
      </c>
      <c r="FM408">
        <v>0</v>
      </c>
      <c r="FN408">
        <v>0</v>
      </c>
      <c r="FO408">
        <v>0</v>
      </c>
      <c r="FP408">
        <v>0</v>
      </c>
      <c r="FQ408">
        <v>0</v>
      </c>
      <c r="FR408">
        <v>0</v>
      </c>
      <c r="FT408" s="44"/>
    </row>
    <row r="409" spans="1:176" x14ac:dyDescent="0.2">
      <c r="A409" t="s">
        <v>197</v>
      </c>
      <c r="B409" t="s">
        <v>203</v>
      </c>
      <c r="C409" s="70">
        <v>41848</v>
      </c>
      <c r="D409">
        <v>0</v>
      </c>
      <c r="E409" s="70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0</v>
      </c>
      <c r="O409">
        <v>0</v>
      </c>
      <c r="P409">
        <v>0</v>
      </c>
      <c r="Q409">
        <v>0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0</v>
      </c>
      <c r="AJ409">
        <v>0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  <c r="AS409">
        <v>0</v>
      </c>
      <c r="AT409">
        <v>0</v>
      </c>
      <c r="AU409">
        <v>0</v>
      </c>
      <c r="AV409">
        <v>0</v>
      </c>
      <c r="AW409">
        <v>0</v>
      </c>
      <c r="AX409">
        <v>0</v>
      </c>
      <c r="AY409">
        <v>0</v>
      </c>
      <c r="AZ409">
        <v>0</v>
      </c>
      <c r="BA409">
        <v>0</v>
      </c>
      <c r="BB409">
        <v>0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0</v>
      </c>
      <c r="BL409">
        <v>0</v>
      </c>
      <c r="BM409">
        <v>0</v>
      </c>
      <c r="BN409">
        <v>0</v>
      </c>
      <c r="BO409">
        <v>0</v>
      </c>
      <c r="BP409">
        <v>0</v>
      </c>
      <c r="BQ409">
        <v>0</v>
      </c>
      <c r="BR409">
        <v>0</v>
      </c>
      <c r="BS409">
        <v>0</v>
      </c>
      <c r="BT409">
        <v>0</v>
      </c>
      <c r="BU409">
        <v>0</v>
      </c>
      <c r="BV409">
        <v>0</v>
      </c>
      <c r="BW409">
        <v>0</v>
      </c>
      <c r="BX409">
        <v>0</v>
      </c>
      <c r="BY409">
        <v>0</v>
      </c>
      <c r="BZ409">
        <v>0</v>
      </c>
      <c r="CA409">
        <v>0</v>
      </c>
      <c r="CB409">
        <v>0</v>
      </c>
      <c r="CC409">
        <v>0</v>
      </c>
      <c r="CD409">
        <v>0</v>
      </c>
      <c r="CE409">
        <v>0</v>
      </c>
      <c r="CF409">
        <v>0</v>
      </c>
      <c r="CG409">
        <v>0</v>
      </c>
      <c r="CH409">
        <v>0</v>
      </c>
      <c r="CI409">
        <v>0</v>
      </c>
      <c r="CJ409">
        <v>0</v>
      </c>
      <c r="CK409">
        <v>0</v>
      </c>
      <c r="CL409">
        <v>0</v>
      </c>
      <c r="CM409">
        <v>0</v>
      </c>
      <c r="CN409">
        <v>0</v>
      </c>
      <c r="CO409">
        <v>0</v>
      </c>
      <c r="CP409">
        <v>0</v>
      </c>
      <c r="CQ409">
        <v>0</v>
      </c>
      <c r="CR409">
        <v>0</v>
      </c>
      <c r="CS409">
        <v>0</v>
      </c>
      <c r="CT409">
        <v>0</v>
      </c>
      <c r="CU409">
        <v>0</v>
      </c>
      <c r="CV409">
        <v>0</v>
      </c>
      <c r="CW409">
        <v>0</v>
      </c>
      <c r="CX409">
        <v>0</v>
      </c>
      <c r="CY409">
        <v>0</v>
      </c>
      <c r="CZ409">
        <v>0</v>
      </c>
      <c r="DA409">
        <v>0</v>
      </c>
      <c r="DB409">
        <v>0</v>
      </c>
      <c r="DC409">
        <v>0</v>
      </c>
      <c r="DD409">
        <v>0</v>
      </c>
      <c r="DE409">
        <v>0</v>
      </c>
      <c r="DF409">
        <v>0</v>
      </c>
      <c r="DG409">
        <v>0</v>
      </c>
      <c r="DH409">
        <v>0</v>
      </c>
      <c r="DI409">
        <v>0</v>
      </c>
      <c r="DJ409">
        <v>0</v>
      </c>
      <c r="DK409">
        <v>0</v>
      </c>
      <c r="DL409">
        <v>0</v>
      </c>
      <c r="DM409">
        <v>0</v>
      </c>
      <c r="DN409">
        <v>0</v>
      </c>
      <c r="DO409">
        <v>0</v>
      </c>
      <c r="DP409">
        <v>0</v>
      </c>
      <c r="DQ409">
        <v>0</v>
      </c>
      <c r="DR409">
        <v>0</v>
      </c>
      <c r="DS409">
        <v>0</v>
      </c>
      <c r="DT409">
        <v>0</v>
      </c>
      <c r="DU409">
        <v>0</v>
      </c>
      <c r="DV409">
        <v>0</v>
      </c>
      <c r="DW409">
        <v>0</v>
      </c>
      <c r="DX409">
        <v>0</v>
      </c>
      <c r="DY409">
        <v>0</v>
      </c>
      <c r="DZ409">
        <v>0</v>
      </c>
      <c r="EA409">
        <v>0</v>
      </c>
      <c r="EB409">
        <v>0</v>
      </c>
      <c r="EC409">
        <v>0</v>
      </c>
      <c r="ED409">
        <v>0</v>
      </c>
      <c r="EE409">
        <v>0</v>
      </c>
      <c r="EF409">
        <v>0</v>
      </c>
      <c r="EG409">
        <v>0</v>
      </c>
      <c r="EH409">
        <v>0</v>
      </c>
      <c r="EI409">
        <v>0</v>
      </c>
      <c r="EJ409">
        <v>0</v>
      </c>
      <c r="EK409">
        <v>0</v>
      </c>
      <c r="EL409">
        <v>0</v>
      </c>
      <c r="EM409">
        <v>0</v>
      </c>
      <c r="EN409">
        <v>0</v>
      </c>
      <c r="EO409">
        <v>0</v>
      </c>
      <c r="EP409">
        <v>0</v>
      </c>
      <c r="EQ409">
        <v>0</v>
      </c>
      <c r="ER409">
        <v>0</v>
      </c>
      <c r="ES409">
        <v>0</v>
      </c>
      <c r="ET409">
        <v>0</v>
      </c>
      <c r="EU409">
        <v>0</v>
      </c>
      <c r="EV409">
        <v>0</v>
      </c>
      <c r="EW409">
        <v>0</v>
      </c>
      <c r="EX409">
        <v>0</v>
      </c>
      <c r="EY409">
        <v>0</v>
      </c>
      <c r="EZ409">
        <v>0</v>
      </c>
      <c r="FA409">
        <v>0</v>
      </c>
      <c r="FB409">
        <v>0</v>
      </c>
      <c r="FC409">
        <v>0</v>
      </c>
      <c r="FD409">
        <v>0</v>
      </c>
      <c r="FE409">
        <v>0</v>
      </c>
      <c r="FF409">
        <v>0</v>
      </c>
      <c r="FG409">
        <v>0</v>
      </c>
      <c r="FH409">
        <v>0</v>
      </c>
      <c r="FI409">
        <v>0</v>
      </c>
      <c r="FJ409">
        <v>0</v>
      </c>
      <c r="FK409">
        <v>0</v>
      </c>
      <c r="FL409">
        <v>0</v>
      </c>
      <c r="FM409">
        <v>0</v>
      </c>
      <c r="FN409">
        <v>0</v>
      </c>
      <c r="FO409">
        <v>0</v>
      </c>
      <c r="FP409">
        <v>0</v>
      </c>
      <c r="FQ409">
        <v>0</v>
      </c>
      <c r="FR409">
        <v>0</v>
      </c>
      <c r="FT409" s="44"/>
    </row>
    <row r="410" spans="1:176" x14ac:dyDescent="0.2">
      <c r="A410" t="s">
        <v>197</v>
      </c>
      <c r="B410" t="s">
        <v>203</v>
      </c>
      <c r="C410" s="70">
        <v>41849</v>
      </c>
      <c r="D410">
        <v>0</v>
      </c>
      <c r="E410" s="7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0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0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0</v>
      </c>
      <c r="AX410">
        <v>0</v>
      </c>
      <c r="AY410">
        <v>0</v>
      </c>
      <c r="AZ410">
        <v>0</v>
      </c>
      <c r="BA410">
        <v>0</v>
      </c>
      <c r="BB410">
        <v>0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0</v>
      </c>
      <c r="BL410">
        <v>0</v>
      </c>
      <c r="BM410">
        <v>0</v>
      </c>
      <c r="BN410">
        <v>0</v>
      </c>
      <c r="BO410">
        <v>0</v>
      </c>
      <c r="BP410">
        <v>0</v>
      </c>
      <c r="BQ410">
        <v>0</v>
      </c>
      <c r="BR410">
        <v>0</v>
      </c>
      <c r="BS410">
        <v>0</v>
      </c>
      <c r="BT410">
        <v>0</v>
      </c>
      <c r="BU410">
        <v>0</v>
      </c>
      <c r="BV410">
        <v>0</v>
      </c>
      <c r="BW410">
        <v>0</v>
      </c>
      <c r="BX410">
        <v>0</v>
      </c>
      <c r="BY410">
        <v>0</v>
      </c>
      <c r="BZ410">
        <v>0</v>
      </c>
      <c r="CA410">
        <v>0</v>
      </c>
      <c r="CB410">
        <v>0</v>
      </c>
      <c r="CC410">
        <v>0</v>
      </c>
      <c r="CD410">
        <v>0</v>
      </c>
      <c r="CE410">
        <v>0</v>
      </c>
      <c r="CF410">
        <v>0</v>
      </c>
      <c r="CG410">
        <v>0</v>
      </c>
      <c r="CH410">
        <v>0</v>
      </c>
      <c r="CI410">
        <v>0</v>
      </c>
      <c r="CJ410">
        <v>0</v>
      </c>
      <c r="CK410">
        <v>0</v>
      </c>
      <c r="CL410">
        <v>0</v>
      </c>
      <c r="CM410">
        <v>0</v>
      </c>
      <c r="CN410">
        <v>0</v>
      </c>
      <c r="CO410">
        <v>0</v>
      </c>
      <c r="CP410">
        <v>0</v>
      </c>
      <c r="CQ410">
        <v>0</v>
      </c>
      <c r="CR410">
        <v>0</v>
      </c>
      <c r="CS410">
        <v>0</v>
      </c>
      <c r="CT410">
        <v>0</v>
      </c>
      <c r="CU410">
        <v>0</v>
      </c>
      <c r="CV410">
        <v>0</v>
      </c>
      <c r="CW410">
        <v>0</v>
      </c>
      <c r="CX410">
        <v>0</v>
      </c>
      <c r="CY410">
        <v>0</v>
      </c>
      <c r="CZ410">
        <v>0</v>
      </c>
      <c r="DA410">
        <v>0</v>
      </c>
      <c r="DB410">
        <v>0</v>
      </c>
      <c r="DC410">
        <v>0</v>
      </c>
      <c r="DD410">
        <v>0</v>
      </c>
      <c r="DE410">
        <v>0</v>
      </c>
      <c r="DF410">
        <v>0</v>
      </c>
      <c r="DG410">
        <v>0</v>
      </c>
      <c r="DH410">
        <v>0</v>
      </c>
      <c r="DI410">
        <v>0</v>
      </c>
      <c r="DJ410">
        <v>0</v>
      </c>
      <c r="DK410">
        <v>0</v>
      </c>
      <c r="DL410">
        <v>0</v>
      </c>
      <c r="DM410">
        <v>0</v>
      </c>
      <c r="DN410">
        <v>0</v>
      </c>
      <c r="DO410">
        <v>0</v>
      </c>
      <c r="DP410">
        <v>0</v>
      </c>
      <c r="DQ410">
        <v>0</v>
      </c>
      <c r="DR410">
        <v>0</v>
      </c>
      <c r="DS410">
        <v>0</v>
      </c>
      <c r="DT410">
        <v>0</v>
      </c>
      <c r="DU410">
        <v>0</v>
      </c>
      <c r="DV410">
        <v>0</v>
      </c>
      <c r="DW410">
        <v>0</v>
      </c>
      <c r="DX410">
        <v>0</v>
      </c>
      <c r="DY410">
        <v>0</v>
      </c>
      <c r="DZ410">
        <v>0</v>
      </c>
      <c r="EA410">
        <v>0</v>
      </c>
      <c r="EB410">
        <v>0</v>
      </c>
      <c r="EC410">
        <v>0</v>
      </c>
      <c r="ED410">
        <v>0</v>
      </c>
      <c r="EE410">
        <v>0</v>
      </c>
      <c r="EF410">
        <v>0</v>
      </c>
      <c r="EG410">
        <v>0</v>
      </c>
      <c r="EH410">
        <v>0</v>
      </c>
      <c r="EI410">
        <v>0</v>
      </c>
      <c r="EJ410">
        <v>0</v>
      </c>
      <c r="EK410">
        <v>0</v>
      </c>
      <c r="EL410">
        <v>0</v>
      </c>
      <c r="EM410">
        <v>0</v>
      </c>
      <c r="EN410">
        <v>0</v>
      </c>
      <c r="EO410">
        <v>0</v>
      </c>
      <c r="EP410">
        <v>0</v>
      </c>
      <c r="EQ410">
        <v>0</v>
      </c>
      <c r="ER410">
        <v>0</v>
      </c>
      <c r="ES410">
        <v>0</v>
      </c>
      <c r="ET410">
        <v>0</v>
      </c>
      <c r="EU410">
        <v>0</v>
      </c>
      <c r="EV410">
        <v>0</v>
      </c>
      <c r="EW410">
        <v>0</v>
      </c>
      <c r="EX410">
        <v>0</v>
      </c>
      <c r="EY410">
        <v>0</v>
      </c>
      <c r="EZ410">
        <v>0</v>
      </c>
      <c r="FA410">
        <v>0</v>
      </c>
      <c r="FB410">
        <v>0</v>
      </c>
      <c r="FC410">
        <v>0</v>
      </c>
      <c r="FD410">
        <v>0</v>
      </c>
      <c r="FE410">
        <v>0</v>
      </c>
      <c r="FF410">
        <v>0</v>
      </c>
      <c r="FG410">
        <v>0</v>
      </c>
      <c r="FH410">
        <v>0</v>
      </c>
      <c r="FI410">
        <v>0</v>
      </c>
      <c r="FJ410">
        <v>0</v>
      </c>
      <c r="FK410">
        <v>0</v>
      </c>
      <c r="FL410">
        <v>0</v>
      </c>
      <c r="FM410">
        <v>0</v>
      </c>
      <c r="FN410">
        <v>0</v>
      </c>
      <c r="FO410">
        <v>0</v>
      </c>
      <c r="FP410">
        <v>0</v>
      </c>
      <c r="FQ410">
        <v>0</v>
      </c>
      <c r="FR410">
        <v>0</v>
      </c>
      <c r="FT410" s="44"/>
    </row>
    <row r="411" spans="1:176" x14ac:dyDescent="0.2">
      <c r="A411" t="s">
        <v>197</v>
      </c>
      <c r="B411" t="s">
        <v>203</v>
      </c>
      <c r="C411" s="70">
        <v>41850</v>
      </c>
      <c r="D411">
        <v>0</v>
      </c>
      <c r="E411" s="70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0</v>
      </c>
      <c r="O411">
        <v>0</v>
      </c>
      <c r="P411">
        <v>0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0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0</v>
      </c>
      <c r="AV411">
        <v>0</v>
      </c>
      <c r="AW411">
        <v>0</v>
      </c>
      <c r="AX411">
        <v>0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0</v>
      </c>
      <c r="BN411">
        <v>0</v>
      </c>
      <c r="BO411">
        <v>0</v>
      </c>
      <c r="BP411">
        <v>0</v>
      </c>
      <c r="BQ411">
        <v>0</v>
      </c>
      <c r="BR411">
        <v>0</v>
      </c>
      <c r="BS411">
        <v>0</v>
      </c>
      <c r="BT411">
        <v>0</v>
      </c>
      <c r="BU411">
        <v>0</v>
      </c>
      <c r="BV411">
        <v>0</v>
      </c>
      <c r="BW411">
        <v>0</v>
      </c>
      <c r="BX411">
        <v>0</v>
      </c>
      <c r="BY411">
        <v>0</v>
      </c>
      <c r="BZ411">
        <v>0</v>
      </c>
      <c r="CA411">
        <v>0</v>
      </c>
      <c r="CB411">
        <v>0</v>
      </c>
      <c r="CC411">
        <v>0</v>
      </c>
      <c r="CD411">
        <v>0</v>
      </c>
      <c r="CE411">
        <v>0</v>
      </c>
      <c r="CF411">
        <v>0</v>
      </c>
      <c r="CG411">
        <v>0</v>
      </c>
      <c r="CH411">
        <v>0</v>
      </c>
      <c r="CI411">
        <v>0</v>
      </c>
      <c r="CJ411">
        <v>0</v>
      </c>
      <c r="CK411">
        <v>0</v>
      </c>
      <c r="CL411">
        <v>0</v>
      </c>
      <c r="CM411">
        <v>0</v>
      </c>
      <c r="CN411">
        <v>0</v>
      </c>
      <c r="CO411">
        <v>0</v>
      </c>
      <c r="CP411">
        <v>0</v>
      </c>
      <c r="CQ411">
        <v>0</v>
      </c>
      <c r="CR411">
        <v>0</v>
      </c>
      <c r="CS411">
        <v>0</v>
      </c>
      <c r="CT411">
        <v>0</v>
      </c>
      <c r="CU411">
        <v>0</v>
      </c>
      <c r="CV411">
        <v>0</v>
      </c>
      <c r="CW411">
        <v>0</v>
      </c>
      <c r="CX411">
        <v>0</v>
      </c>
      <c r="CY411">
        <v>0</v>
      </c>
      <c r="CZ411">
        <v>0</v>
      </c>
      <c r="DA411">
        <v>0</v>
      </c>
      <c r="DB411">
        <v>0</v>
      </c>
      <c r="DC411">
        <v>0</v>
      </c>
      <c r="DD411">
        <v>0</v>
      </c>
      <c r="DE411">
        <v>0</v>
      </c>
      <c r="DF411">
        <v>0</v>
      </c>
      <c r="DG411">
        <v>0</v>
      </c>
      <c r="DH411">
        <v>0</v>
      </c>
      <c r="DI411">
        <v>0</v>
      </c>
      <c r="DJ411">
        <v>0</v>
      </c>
      <c r="DK411">
        <v>0</v>
      </c>
      <c r="DL411">
        <v>0</v>
      </c>
      <c r="DM411">
        <v>0</v>
      </c>
      <c r="DN411">
        <v>0</v>
      </c>
      <c r="DO411">
        <v>0</v>
      </c>
      <c r="DP411">
        <v>0</v>
      </c>
      <c r="DQ411">
        <v>0</v>
      </c>
      <c r="DR411">
        <v>0</v>
      </c>
      <c r="DS411">
        <v>0</v>
      </c>
      <c r="DT411">
        <v>0</v>
      </c>
      <c r="DU411">
        <v>0</v>
      </c>
      <c r="DV411">
        <v>0</v>
      </c>
      <c r="DW411">
        <v>0</v>
      </c>
      <c r="DX411">
        <v>0</v>
      </c>
      <c r="DY411">
        <v>0</v>
      </c>
      <c r="DZ411">
        <v>0</v>
      </c>
      <c r="EA411">
        <v>0</v>
      </c>
      <c r="EB411">
        <v>0</v>
      </c>
      <c r="EC411">
        <v>0</v>
      </c>
      <c r="ED411">
        <v>0</v>
      </c>
      <c r="EE411">
        <v>0</v>
      </c>
      <c r="EF411">
        <v>0</v>
      </c>
      <c r="EG411">
        <v>0</v>
      </c>
      <c r="EH411">
        <v>0</v>
      </c>
      <c r="EI411">
        <v>0</v>
      </c>
      <c r="EJ411">
        <v>0</v>
      </c>
      <c r="EK411">
        <v>0</v>
      </c>
      <c r="EL411">
        <v>0</v>
      </c>
      <c r="EM411">
        <v>0</v>
      </c>
      <c r="EN411">
        <v>0</v>
      </c>
      <c r="EO411">
        <v>0</v>
      </c>
      <c r="EP411">
        <v>0</v>
      </c>
      <c r="EQ411">
        <v>0</v>
      </c>
      <c r="ER411">
        <v>0</v>
      </c>
      <c r="ES411">
        <v>0</v>
      </c>
      <c r="ET411">
        <v>0</v>
      </c>
      <c r="EU411">
        <v>0</v>
      </c>
      <c r="EV411">
        <v>0</v>
      </c>
      <c r="EW411">
        <v>0</v>
      </c>
      <c r="EX411">
        <v>0</v>
      </c>
      <c r="EY411">
        <v>0</v>
      </c>
      <c r="EZ411">
        <v>0</v>
      </c>
      <c r="FA411">
        <v>0</v>
      </c>
      <c r="FB411">
        <v>0</v>
      </c>
      <c r="FC411">
        <v>0</v>
      </c>
      <c r="FD411">
        <v>0</v>
      </c>
      <c r="FE411">
        <v>0</v>
      </c>
      <c r="FF411">
        <v>0</v>
      </c>
      <c r="FG411">
        <v>0</v>
      </c>
      <c r="FH411">
        <v>0</v>
      </c>
      <c r="FI411">
        <v>0</v>
      </c>
      <c r="FJ411">
        <v>0</v>
      </c>
      <c r="FK411">
        <v>0</v>
      </c>
      <c r="FL411">
        <v>0</v>
      </c>
      <c r="FM411">
        <v>0</v>
      </c>
      <c r="FN411">
        <v>0</v>
      </c>
      <c r="FO411">
        <v>0</v>
      </c>
      <c r="FP411">
        <v>0</v>
      </c>
      <c r="FQ411">
        <v>0</v>
      </c>
      <c r="FR411">
        <v>0</v>
      </c>
      <c r="FT411" s="44"/>
    </row>
    <row r="412" spans="1:176" x14ac:dyDescent="0.2">
      <c r="A412" t="s">
        <v>197</v>
      </c>
      <c r="B412" t="s">
        <v>203</v>
      </c>
      <c r="C412" s="70">
        <v>41851</v>
      </c>
      <c r="D412">
        <v>0</v>
      </c>
      <c r="E412" s="70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0</v>
      </c>
      <c r="O412">
        <v>0</v>
      </c>
      <c r="P412">
        <v>0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  <c r="AJ412">
        <v>0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  <c r="AS412">
        <v>0</v>
      </c>
      <c r="AT412">
        <v>0</v>
      </c>
      <c r="AU412">
        <v>0</v>
      </c>
      <c r="AV412">
        <v>0</v>
      </c>
      <c r="AW412">
        <v>0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0</v>
      </c>
      <c r="BS412">
        <v>0</v>
      </c>
      <c r="BT412">
        <v>0</v>
      </c>
      <c r="BU412">
        <v>0</v>
      </c>
      <c r="BV412">
        <v>0</v>
      </c>
      <c r="BW412">
        <v>0</v>
      </c>
      <c r="BX412">
        <v>0</v>
      </c>
      <c r="BY412">
        <v>0</v>
      </c>
      <c r="BZ412">
        <v>0</v>
      </c>
      <c r="CA412">
        <v>0</v>
      </c>
      <c r="CB412">
        <v>0</v>
      </c>
      <c r="CC412">
        <v>0</v>
      </c>
      <c r="CD412">
        <v>0</v>
      </c>
      <c r="CE412">
        <v>0</v>
      </c>
      <c r="CF412">
        <v>0</v>
      </c>
      <c r="CG412">
        <v>0</v>
      </c>
      <c r="CH412">
        <v>0</v>
      </c>
      <c r="CI412">
        <v>0</v>
      </c>
      <c r="CJ412">
        <v>0</v>
      </c>
      <c r="CK412">
        <v>0</v>
      </c>
      <c r="CL412">
        <v>0</v>
      </c>
      <c r="CM412">
        <v>0</v>
      </c>
      <c r="CN412">
        <v>0</v>
      </c>
      <c r="CO412">
        <v>0</v>
      </c>
      <c r="CP412">
        <v>0</v>
      </c>
      <c r="CQ412">
        <v>0</v>
      </c>
      <c r="CR412">
        <v>0</v>
      </c>
      <c r="CS412">
        <v>0</v>
      </c>
      <c r="CT412">
        <v>0</v>
      </c>
      <c r="CU412">
        <v>0</v>
      </c>
      <c r="CV412">
        <v>0</v>
      </c>
      <c r="CW412">
        <v>0</v>
      </c>
      <c r="CX412">
        <v>0</v>
      </c>
      <c r="CY412">
        <v>0</v>
      </c>
      <c r="CZ412">
        <v>0</v>
      </c>
      <c r="DA412">
        <v>0</v>
      </c>
      <c r="DB412">
        <v>0</v>
      </c>
      <c r="DC412">
        <v>0</v>
      </c>
      <c r="DD412">
        <v>0</v>
      </c>
      <c r="DE412">
        <v>0</v>
      </c>
      <c r="DF412">
        <v>0</v>
      </c>
      <c r="DG412">
        <v>0</v>
      </c>
      <c r="DH412">
        <v>0</v>
      </c>
      <c r="DI412">
        <v>0</v>
      </c>
      <c r="DJ412">
        <v>0</v>
      </c>
      <c r="DK412">
        <v>0</v>
      </c>
      <c r="DL412">
        <v>0</v>
      </c>
      <c r="DM412">
        <v>0</v>
      </c>
      <c r="DN412">
        <v>0</v>
      </c>
      <c r="DO412">
        <v>0</v>
      </c>
      <c r="DP412">
        <v>0</v>
      </c>
      <c r="DQ412">
        <v>0</v>
      </c>
      <c r="DR412">
        <v>0</v>
      </c>
      <c r="DS412">
        <v>0</v>
      </c>
      <c r="DT412">
        <v>0</v>
      </c>
      <c r="DU412">
        <v>0</v>
      </c>
      <c r="DV412">
        <v>0</v>
      </c>
      <c r="DW412">
        <v>0</v>
      </c>
      <c r="DX412">
        <v>0</v>
      </c>
      <c r="DY412">
        <v>0</v>
      </c>
      <c r="DZ412">
        <v>0</v>
      </c>
      <c r="EA412">
        <v>0</v>
      </c>
      <c r="EB412">
        <v>0</v>
      </c>
      <c r="EC412">
        <v>0</v>
      </c>
      <c r="ED412">
        <v>0</v>
      </c>
      <c r="EE412">
        <v>0</v>
      </c>
      <c r="EF412">
        <v>0</v>
      </c>
      <c r="EG412">
        <v>0</v>
      </c>
      <c r="EH412">
        <v>0</v>
      </c>
      <c r="EI412">
        <v>0</v>
      </c>
      <c r="EJ412">
        <v>0</v>
      </c>
      <c r="EK412">
        <v>0</v>
      </c>
      <c r="EL412">
        <v>0</v>
      </c>
      <c r="EM412">
        <v>0</v>
      </c>
      <c r="EN412">
        <v>0</v>
      </c>
      <c r="EO412">
        <v>0</v>
      </c>
      <c r="EP412">
        <v>0</v>
      </c>
      <c r="EQ412">
        <v>0</v>
      </c>
      <c r="ER412">
        <v>0</v>
      </c>
      <c r="ES412">
        <v>0</v>
      </c>
      <c r="ET412">
        <v>0</v>
      </c>
      <c r="EU412">
        <v>0</v>
      </c>
      <c r="EV412">
        <v>0</v>
      </c>
      <c r="EW412">
        <v>0</v>
      </c>
      <c r="EX412">
        <v>0</v>
      </c>
      <c r="EY412">
        <v>0</v>
      </c>
      <c r="EZ412">
        <v>0</v>
      </c>
      <c r="FA412">
        <v>0</v>
      </c>
      <c r="FB412">
        <v>0</v>
      </c>
      <c r="FC412">
        <v>0</v>
      </c>
      <c r="FD412">
        <v>0</v>
      </c>
      <c r="FE412">
        <v>0</v>
      </c>
      <c r="FF412">
        <v>0</v>
      </c>
      <c r="FG412">
        <v>0</v>
      </c>
      <c r="FH412">
        <v>0</v>
      </c>
      <c r="FI412">
        <v>0</v>
      </c>
      <c r="FJ412">
        <v>0</v>
      </c>
      <c r="FK412">
        <v>0</v>
      </c>
      <c r="FL412">
        <v>0</v>
      </c>
      <c r="FM412">
        <v>0</v>
      </c>
      <c r="FN412">
        <v>0</v>
      </c>
      <c r="FO412">
        <v>0</v>
      </c>
      <c r="FP412">
        <v>0</v>
      </c>
      <c r="FQ412">
        <v>0</v>
      </c>
      <c r="FR412">
        <v>0</v>
      </c>
      <c r="FT412" s="44"/>
    </row>
    <row r="413" spans="1:176" x14ac:dyDescent="0.2">
      <c r="A413" t="s">
        <v>197</v>
      </c>
      <c r="B413" t="s">
        <v>203</v>
      </c>
      <c r="C413" s="70">
        <v>41852</v>
      </c>
      <c r="D413">
        <v>0</v>
      </c>
      <c r="E413" s="70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0</v>
      </c>
      <c r="O413">
        <v>0</v>
      </c>
      <c r="P413">
        <v>0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0</v>
      </c>
      <c r="AJ413">
        <v>0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  <c r="AS413">
        <v>0</v>
      </c>
      <c r="AT413">
        <v>0</v>
      </c>
      <c r="AU413">
        <v>0</v>
      </c>
      <c r="AV413">
        <v>0</v>
      </c>
      <c r="AW413">
        <v>0</v>
      </c>
      <c r="AX413">
        <v>0</v>
      </c>
      <c r="AY413">
        <v>0</v>
      </c>
      <c r="AZ413">
        <v>0</v>
      </c>
      <c r="BA413">
        <v>0</v>
      </c>
      <c r="BB413">
        <v>0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0</v>
      </c>
      <c r="BN413">
        <v>0</v>
      </c>
      <c r="BO413">
        <v>0</v>
      </c>
      <c r="BP413">
        <v>0</v>
      </c>
      <c r="BQ413">
        <v>0</v>
      </c>
      <c r="BR413">
        <v>0</v>
      </c>
      <c r="BS413">
        <v>0</v>
      </c>
      <c r="BT413">
        <v>0</v>
      </c>
      <c r="BU413">
        <v>0</v>
      </c>
      <c r="BV413">
        <v>0</v>
      </c>
      <c r="BW413">
        <v>0</v>
      </c>
      <c r="BX413">
        <v>0</v>
      </c>
      <c r="BY413">
        <v>0</v>
      </c>
      <c r="BZ413">
        <v>0</v>
      </c>
      <c r="CA413">
        <v>0</v>
      </c>
      <c r="CB413">
        <v>0</v>
      </c>
      <c r="CC413">
        <v>0</v>
      </c>
      <c r="CD413">
        <v>0</v>
      </c>
      <c r="CE413">
        <v>0</v>
      </c>
      <c r="CF413">
        <v>0</v>
      </c>
      <c r="CG413">
        <v>0</v>
      </c>
      <c r="CH413">
        <v>0</v>
      </c>
      <c r="CI413">
        <v>0</v>
      </c>
      <c r="CJ413">
        <v>0</v>
      </c>
      <c r="CK413">
        <v>0</v>
      </c>
      <c r="CL413">
        <v>0</v>
      </c>
      <c r="CM413">
        <v>0</v>
      </c>
      <c r="CN413">
        <v>0</v>
      </c>
      <c r="CO413">
        <v>0</v>
      </c>
      <c r="CP413">
        <v>0</v>
      </c>
      <c r="CQ413">
        <v>0</v>
      </c>
      <c r="CR413">
        <v>0</v>
      </c>
      <c r="CS413">
        <v>0</v>
      </c>
      <c r="CT413">
        <v>0</v>
      </c>
      <c r="CU413">
        <v>0</v>
      </c>
      <c r="CV413">
        <v>0</v>
      </c>
      <c r="CW413">
        <v>0</v>
      </c>
      <c r="CX413">
        <v>0</v>
      </c>
      <c r="CY413">
        <v>0</v>
      </c>
      <c r="CZ413">
        <v>0</v>
      </c>
      <c r="DA413">
        <v>0</v>
      </c>
      <c r="DB413">
        <v>0</v>
      </c>
      <c r="DC413">
        <v>0</v>
      </c>
      <c r="DD413">
        <v>0</v>
      </c>
      <c r="DE413">
        <v>0</v>
      </c>
      <c r="DF413">
        <v>0</v>
      </c>
      <c r="DG413">
        <v>0</v>
      </c>
      <c r="DH413">
        <v>0</v>
      </c>
      <c r="DI413">
        <v>0</v>
      </c>
      <c r="DJ413">
        <v>0</v>
      </c>
      <c r="DK413">
        <v>0</v>
      </c>
      <c r="DL413">
        <v>0</v>
      </c>
      <c r="DM413">
        <v>0</v>
      </c>
      <c r="DN413">
        <v>0</v>
      </c>
      <c r="DO413">
        <v>0</v>
      </c>
      <c r="DP413">
        <v>0</v>
      </c>
      <c r="DQ413">
        <v>0</v>
      </c>
      <c r="DR413">
        <v>0</v>
      </c>
      <c r="DS413">
        <v>0</v>
      </c>
      <c r="DT413">
        <v>0</v>
      </c>
      <c r="DU413">
        <v>0</v>
      </c>
      <c r="DV413">
        <v>0</v>
      </c>
      <c r="DW413">
        <v>0</v>
      </c>
      <c r="DX413">
        <v>0</v>
      </c>
      <c r="DY413">
        <v>0</v>
      </c>
      <c r="DZ413">
        <v>0</v>
      </c>
      <c r="EA413">
        <v>0</v>
      </c>
      <c r="EB413">
        <v>0</v>
      </c>
      <c r="EC413">
        <v>0</v>
      </c>
      <c r="ED413">
        <v>0</v>
      </c>
      <c r="EE413">
        <v>0</v>
      </c>
      <c r="EF413">
        <v>0</v>
      </c>
      <c r="EG413">
        <v>0</v>
      </c>
      <c r="EH413">
        <v>0</v>
      </c>
      <c r="EI413">
        <v>0</v>
      </c>
      <c r="EJ413">
        <v>0</v>
      </c>
      <c r="EK413">
        <v>0</v>
      </c>
      <c r="EL413">
        <v>0</v>
      </c>
      <c r="EM413">
        <v>0</v>
      </c>
      <c r="EN413">
        <v>0</v>
      </c>
      <c r="EO413">
        <v>0</v>
      </c>
      <c r="EP413">
        <v>0</v>
      </c>
      <c r="EQ413">
        <v>0</v>
      </c>
      <c r="ER413">
        <v>0</v>
      </c>
      <c r="ES413">
        <v>0</v>
      </c>
      <c r="ET413">
        <v>0</v>
      </c>
      <c r="EU413">
        <v>0</v>
      </c>
      <c r="EV413">
        <v>0</v>
      </c>
      <c r="EW413">
        <v>0</v>
      </c>
      <c r="EX413">
        <v>0</v>
      </c>
      <c r="EY413">
        <v>0</v>
      </c>
      <c r="EZ413">
        <v>0</v>
      </c>
      <c r="FA413">
        <v>0</v>
      </c>
      <c r="FB413">
        <v>0</v>
      </c>
      <c r="FC413">
        <v>0</v>
      </c>
      <c r="FD413">
        <v>0</v>
      </c>
      <c r="FE413">
        <v>0</v>
      </c>
      <c r="FF413">
        <v>0</v>
      </c>
      <c r="FG413">
        <v>0</v>
      </c>
      <c r="FH413">
        <v>0</v>
      </c>
      <c r="FI413">
        <v>0</v>
      </c>
      <c r="FJ413">
        <v>0</v>
      </c>
      <c r="FK413">
        <v>0</v>
      </c>
      <c r="FL413">
        <v>0</v>
      </c>
      <c r="FM413">
        <v>0</v>
      </c>
      <c r="FN413">
        <v>0</v>
      </c>
      <c r="FO413">
        <v>0</v>
      </c>
      <c r="FP413">
        <v>0</v>
      </c>
      <c r="FQ413">
        <v>0</v>
      </c>
      <c r="FR413">
        <v>0</v>
      </c>
      <c r="FT413" s="44"/>
    </row>
    <row r="414" spans="1:176" x14ac:dyDescent="0.2">
      <c r="A414" t="s">
        <v>197</v>
      </c>
      <c r="B414" t="s">
        <v>203</v>
      </c>
      <c r="C414" s="70">
        <v>41894</v>
      </c>
      <c r="D414">
        <v>0</v>
      </c>
      <c r="E414" s="70">
        <v>0</v>
      </c>
      <c r="F414">
        <v>0</v>
      </c>
      <c r="G414">
        <v>0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0</v>
      </c>
      <c r="AW414">
        <v>0</v>
      </c>
      <c r="AX414">
        <v>0</v>
      </c>
      <c r="AY414">
        <v>0</v>
      </c>
      <c r="AZ414">
        <v>0</v>
      </c>
      <c r="BA414">
        <v>0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BX414">
        <v>0</v>
      </c>
      <c r="BY414">
        <v>0</v>
      </c>
      <c r="BZ414">
        <v>0</v>
      </c>
      <c r="CA414">
        <v>0</v>
      </c>
      <c r="CB414">
        <v>0</v>
      </c>
      <c r="CC414">
        <v>0</v>
      </c>
      <c r="CD414">
        <v>0</v>
      </c>
      <c r="CE414">
        <v>0</v>
      </c>
      <c r="CF414">
        <v>0</v>
      </c>
      <c r="CG414">
        <v>0</v>
      </c>
      <c r="CH414">
        <v>0</v>
      </c>
      <c r="CI414">
        <v>0</v>
      </c>
      <c r="CJ414">
        <v>0</v>
      </c>
      <c r="CK414">
        <v>0</v>
      </c>
      <c r="CL414">
        <v>0</v>
      </c>
      <c r="CM414">
        <v>0</v>
      </c>
      <c r="CN414">
        <v>0</v>
      </c>
      <c r="CO414">
        <v>0</v>
      </c>
      <c r="CP414">
        <v>0</v>
      </c>
      <c r="CQ414">
        <v>0</v>
      </c>
      <c r="CR414">
        <v>0</v>
      </c>
      <c r="CS414">
        <v>0</v>
      </c>
      <c r="CT414">
        <v>0</v>
      </c>
      <c r="CU414">
        <v>0</v>
      </c>
      <c r="CV414">
        <v>0</v>
      </c>
      <c r="CW414">
        <v>0</v>
      </c>
      <c r="CX414">
        <v>0</v>
      </c>
      <c r="CY414">
        <v>0</v>
      </c>
      <c r="CZ414">
        <v>0</v>
      </c>
      <c r="DA414">
        <v>0</v>
      </c>
      <c r="DB414">
        <v>0</v>
      </c>
      <c r="DC414">
        <v>0</v>
      </c>
      <c r="DD414">
        <v>0</v>
      </c>
      <c r="DE414">
        <v>0</v>
      </c>
      <c r="DF414">
        <v>0</v>
      </c>
      <c r="DG414">
        <v>0</v>
      </c>
      <c r="DH414">
        <v>0</v>
      </c>
      <c r="DI414">
        <v>0</v>
      </c>
      <c r="DJ414">
        <v>0</v>
      </c>
      <c r="DK414">
        <v>0</v>
      </c>
      <c r="DL414">
        <v>0</v>
      </c>
      <c r="DM414">
        <v>0</v>
      </c>
      <c r="DN414">
        <v>0</v>
      </c>
      <c r="DO414">
        <v>0</v>
      </c>
      <c r="DP414">
        <v>0</v>
      </c>
      <c r="DQ414">
        <v>0</v>
      </c>
      <c r="DR414">
        <v>0</v>
      </c>
      <c r="DS414">
        <v>0</v>
      </c>
      <c r="DT414">
        <v>0</v>
      </c>
      <c r="DU414">
        <v>0</v>
      </c>
      <c r="DV414">
        <v>0</v>
      </c>
      <c r="DW414">
        <v>0</v>
      </c>
      <c r="DX414">
        <v>0</v>
      </c>
      <c r="DY414">
        <v>0</v>
      </c>
      <c r="DZ414">
        <v>0</v>
      </c>
      <c r="EA414">
        <v>0</v>
      </c>
      <c r="EB414">
        <v>0</v>
      </c>
      <c r="EC414">
        <v>0</v>
      </c>
      <c r="ED414">
        <v>0</v>
      </c>
      <c r="EE414">
        <v>0</v>
      </c>
      <c r="EF414">
        <v>0</v>
      </c>
      <c r="EG414">
        <v>0</v>
      </c>
      <c r="EH414">
        <v>0</v>
      </c>
      <c r="EI414">
        <v>0</v>
      </c>
      <c r="EJ414">
        <v>0</v>
      </c>
      <c r="EK414">
        <v>0</v>
      </c>
      <c r="EL414">
        <v>0</v>
      </c>
      <c r="EM414">
        <v>0</v>
      </c>
      <c r="EN414">
        <v>0</v>
      </c>
      <c r="EO414">
        <v>0</v>
      </c>
      <c r="EP414">
        <v>0</v>
      </c>
      <c r="EQ414">
        <v>0</v>
      </c>
      <c r="ER414">
        <v>0</v>
      </c>
      <c r="ES414">
        <v>0</v>
      </c>
      <c r="ET414">
        <v>0</v>
      </c>
      <c r="EU414">
        <v>0</v>
      </c>
      <c r="EV414">
        <v>0</v>
      </c>
      <c r="EW414">
        <v>0</v>
      </c>
      <c r="EX414">
        <v>0</v>
      </c>
      <c r="EY414">
        <v>0</v>
      </c>
      <c r="EZ414">
        <v>0</v>
      </c>
      <c r="FA414">
        <v>0</v>
      </c>
      <c r="FB414">
        <v>0</v>
      </c>
      <c r="FC414">
        <v>0</v>
      </c>
      <c r="FD414">
        <v>0</v>
      </c>
      <c r="FE414">
        <v>0</v>
      </c>
      <c r="FF414">
        <v>0</v>
      </c>
      <c r="FG414">
        <v>0</v>
      </c>
      <c r="FH414">
        <v>0</v>
      </c>
      <c r="FI414">
        <v>0</v>
      </c>
      <c r="FJ414">
        <v>0</v>
      </c>
      <c r="FK414">
        <v>0</v>
      </c>
      <c r="FL414">
        <v>0</v>
      </c>
      <c r="FM414">
        <v>0</v>
      </c>
      <c r="FN414">
        <v>0</v>
      </c>
      <c r="FO414">
        <v>0</v>
      </c>
      <c r="FP414">
        <v>0</v>
      </c>
      <c r="FQ414">
        <v>0</v>
      </c>
      <c r="FR414">
        <v>0</v>
      </c>
      <c r="FT414" s="44"/>
    </row>
    <row r="415" spans="1:176" x14ac:dyDescent="0.2">
      <c r="A415" t="s">
        <v>197</v>
      </c>
      <c r="B415" t="s">
        <v>203</v>
      </c>
      <c r="C415" s="70">
        <v>41897</v>
      </c>
      <c r="D415">
        <v>0</v>
      </c>
      <c r="E415" s="70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0</v>
      </c>
      <c r="O415">
        <v>0</v>
      </c>
      <c r="P415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  <c r="AH415">
        <v>0</v>
      </c>
      <c r="AI415">
        <v>0</v>
      </c>
      <c r="AJ415">
        <v>0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  <c r="AS415">
        <v>0</v>
      </c>
      <c r="AT415">
        <v>0</v>
      </c>
      <c r="AU415">
        <v>0</v>
      </c>
      <c r="AV415">
        <v>0</v>
      </c>
      <c r="AW415">
        <v>0</v>
      </c>
      <c r="AX415">
        <v>0</v>
      </c>
      <c r="AY415">
        <v>0</v>
      </c>
      <c r="AZ415">
        <v>0</v>
      </c>
      <c r="BA415">
        <v>0</v>
      </c>
      <c r="BB415">
        <v>0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0</v>
      </c>
      <c r="BL415">
        <v>0</v>
      </c>
      <c r="BM415">
        <v>0</v>
      </c>
      <c r="BN415">
        <v>0</v>
      </c>
      <c r="BO415">
        <v>0</v>
      </c>
      <c r="BP415">
        <v>0</v>
      </c>
      <c r="BQ415">
        <v>0</v>
      </c>
      <c r="BR415">
        <v>0</v>
      </c>
      <c r="BS415">
        <v>0</v>
      </c>
      <c r="BT415">
        <v>0</v>
      </c>
      <c r="BU415">
        <v>0</v>
      </c>
      <c r="BV415">
        <v>0</v>
      </c>
      <c r="BW415">
        <v>0</v>
      </c>
      <c r="BX415">
        <v>0</v>
      </c>
      <c r="BY415">
        <v>0</v>
      </c>
      <c r="BZ415">
        <v>0</v>
      </c>
      <c r="CA415">
        <v>0</v>
      </c>
      <c r="CB415">
        <v>0</v>
      </c>
      <c r="CC415">
        <v>0</v>
      </c>
      <c r="CD415">
        <v>0</v>
      </c>
      <c r="CE415">
        <v>0</v>
      </c>
      <c r="CF415">
        <v>0</v>
      </c>
      <c r="CG415">
        <v>0</v>
      </c>
      <c r="CH415">
        <v>0</v>
      </c>
      <c r="CI415">
        <v>0</v>
      </c>
      <c r="CJ415">
        <v>0</v>
      </c>
      <c r="CK415">
        <v>0</v>
      </c>
      <c r="CL415">
        <v>0</v>
      </c>
      <c r="CM415">
        <v>0</v>
      </c>
      <c r="CN415">
        <v>0</v>
      </c>
      <c r="CO415">
        <v>0</v>
      </c>
      <c r="CP415">
        <v>0</v>
      </c>
      <c r="CQ415">
        <v>0</v>
      </c>
      <c r="CR415">
        <v>0</v>
      </c>
      <c r="CS415">
        <v>0</v>
      </c>
      <c r="CT415">
        <v>0</v>
      </c>
      <c r="CU415">
        <v>0</v>
      </c>
      <c r="CV415">
        <v>0</v>
      </c>
      <c r="CW415">
        <v>0</v>
      </c>
      <c r="CX415">
        <v>0</v>
      </c>
      <c r="CY415">
        <v>0</v>
      </c>
      <c r="CZ415">
        <v>0</v>
      </c>
      <c r="DA415">
        <v>0</v>
      </c>
      <c r="DB415">
        <v>0</v>
      </c>
      <c r="DC415">
        <v>0</v>
      </c>
      <c r="DD415">
        <v>0</v>
      </c>
      <c r="DE415">
        <v>0</v>
      </c>
      <c r="DF415">
        <v>0</v>
      </c>
      <c r="DG415">
        <v>0</v>
      </c>
      <c r="DH415">
        <v>0</v>
      </c>
      <c r="DI415">
        <v>0</v>
      </c>
      <c r="DJ415">
        <v>0</v>
      </c>
      <c r="DK415">
        <v>0</v>
      </c>
      <c r="DL415">
        <v>0</v>
      </c>
      <c r="DM415">
        <v>0</v>
      </c>
      <c r="DN415">
        <v>0</v>
      </c>
      <c r="DO415">
        <v>0</v>
      </c>
      <c r="DP415">
        <v>0</v>
      </c>
      <c r="DQ415">
        <v>0</v>
      </c>
      <c r="DR415">
        <v>0</v>
      </c>
      <c r="DS415">
        <v>0</v>
      </c>
      <c r="DT415">
        <v>0</v>
      </c>
      <c r="DU415">
        <v>0</v>
      </c>
      <c r="DV415">
        <v>0</v>
      </c>
      <c r="DW415">
        <v>0</v>
      </c>
      <c r="DX415">
        <v>0</v>
      </c>
      <c r="DY415">
        <v>0</v>
      </c>
      <c r="DZ415">
        <v>0</v>
      </c>
      <c r="EA415">
        <v>0</v>
      </c>
      <c r="EB415">
        <v>0</v>
      </c>
      <c r="EC415">
        <v>0</v>
      </c>
      <c r="ED415">
        <v>0</v>
      </c>
      <c r="EE415">
        <v>0</v>
      </c>
      <c r="EF415">
        <v>0</v>
      </c>
      <c r="EG415">
        <v>0</v>
      </c>
      <c r="EH415">
        <v>0</v>
      </c>
      <c r="EI415">
        <v>0</v>
      </c>
      <c r="EJ415">
        <v>0</v>
      </c>
      <c r="EK415">
        <v>0</v>
      </c>
      <c r="EL415">
        <v>0</v>
      </c>
      <c r="EM415">
        <v>0</v>
      </c>
      <c r="EN415">
        <v>0</v>
      </c>
      <c r="EO415">
        <v>0</v>
      </c>
      <c r="EP415">
        <v>0</v>
      </c>
      <c r="EQ415">
        <v>0</v>
      </c>
      <c r="ER415">
        <v>0</v>
      </c>
      <c r="ES415">
        <v>0</v>
      </c>
      <c r="ET415">
        <v>0</v>
      </c>
      <c r="EU415">
        <v>0</v>
      </c>
      <c r="EV415">
        <v>0</v>
      </c>
      <c r="EW415">
        <v>0</v>
      </c>
      <c r="EX415">
        <v>0</v>
      </c>
      <c r="EY415">
        <v>0</v>
      </c>
      <c r="EZ415">
        <v>0</v>
      </c>
      <c r="FA415">
        <v>0</v>
      </c>
      <c r="FB415">
        <v>0</v>
      </c>
      <c r="FC415">
        <v>0</v>
      </c>
      <c r="FD415">
        <v>0</v>
      </c>
      <c r="FE415">
        <v>0</v>
      </c>
      <c r="FF415">
        <v>0</v>
      </c>
      <c r="FG415">
        <v>0</v>
      </c>
      <c r="FH415">
        <v>0</v>
      </c>
      <c r="FI415">
        <v>0</v>
      </c>
      <c r="FJ415">
        <v>0</v>
      </c>
      <c r="FK415">
        <v>0</v>
      </c>
      <c r="FL415">
        <v>0</v>
      </c>
      <c r="FM415">
        <v>0</v>
      </c>
      <c r="FN415">
        <v>0</v>
      </c>
      <c r="FO415">
        <v>0</v>
      </c>
      <c r="FP415">
        <v>0</v>
      </c>
      <c r="FQ415">
        <v>0</v>
      </c>
      <c r="FR415">
        <v>0</v>
      </c>
      <c r="FT415" s="44"/>
    </row>
    <row r="416" spans="1:176" x14ac:dyDescent="0.2">
      <c r="A416" t="s">
        <v>197</v>
      </c>
      <c r="B416" t="s">
        <v>203</v>
      </c>
      <c r="C416" s="70">
        <v>41898</v>
      </c>
      <c r="D416">
        <v>0</v>
      </c>
      <c r="E416" s="70">
        <v>0</v>
      </c>
      <c r="F416">
        <v>0</v>
      </c>
      <c r="G416">
        <v>0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0</v>
      </c>
      <c r="O416">
        <v>0</v>
      </c>
      <c r="P416">
        <v>0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0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  <c r="AS416">
        <v>0</v>
      </c>
      <c r="AT416">
        <v>0</v>
      </c>
      <c r="AU416">
        <v>0</v>
      </c>
      <c r="AV416">
        <v>0</v>
      </c>
      <c r="AW416">
        <v>0</v>
      </c>
      <c r="AX416">
        <v>0</v>
      </c>
      <c r="AY416">
        <v>0</v>
      </c>
      <c r="AZ416">
        <v>0</v>
      </c>
      <c r="BA416">
        <v>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0</v>
      </c>
      <c r="BN416">
        <v>0</v>
      </c>
      <c r="BO416">
        <v>0</v>
      </c>
      <c r="BP416">
        <v>0</v>
      </c>
      <c r="BQ416">
        <v>0</v>
      </c>
      <c r="BR416">
        <v>0</v>
      </c>
      <c r="BS416">
        <v>0</v>
      </c>
      <c r="BT416">
        <v>0</v>
      </c>
      <c r="BU416">
        <v>0</v>
      </c>
      <c r="BV416">
        <v>0</v>
      </c>
      <c r="BW416">
        <v>0</v>
      </c>
      <c r="BX416">
        <v>0</v>
      </c>
      <c r="BY416">
        <v>0</v>
      </c>
      <c r="BZ416">
        <v>0</v>
      </c>
      <c r="CA416">
        <v>0</v>
      </c>
      <c r="CB416">
        <v>0</v>
      </c>
      <c r="CC416">
        <v>0</v>
      </c>
      <c r="CD416">
        <v>0</v>
      </c>
      <c r="CE416">
        <v>0</v>
      </c>
      <c r="CF416">
        <v>0</v>
      </c>
      <c r="CG416">
        <v>0</v>
      </c>
      <c r="CH416">
        <v>0</v>
      </c>
      <c r="CI416">
        <v>0</v>
      </c>
      <c r="CJ416">
        <v>0</v>
      </c>
      <c r="CK416">
        <v>0</v>
      </c>
      <c r="CL416">
        <v>0</v>
      </c>
      <c r="CM416">
        <v>0</v>
      </c>
      <c r="CN416">
        <v>0</v>
      </c>
      <c r="CO416">
        <v>0</v>
      </c>
      <c r="CP416">
        <v>0</v>
      </c>
      <c r="CQ416">
        <v>0</v>
      </c>
      <c r="CR416">
        <v>0</v>
      </c>
      <c r="CS416">
        <v>0</v>
      </c>
      <c r="CT416">
        <v>0</v>
      </c>
      <c r="CU416">
        <v>0</v>
      </c>
      <c r="CV416">
        <v>0</v>
      </c>
      <c r="CW416">
        <v>0</v>
      </c>
      <c r="CX416">
        <v>0</v>
      </c>
      <c r="CY416">
        <v>0</v>
      </c>
      <c r="CZ416">
        <v>0</v>
      </c>
      <c r="DA416">
        <v>0</v>
      </c>
      <c r="DB416">
        <v>0</v>
      </c>
      <c r="DC416">
        <v>0</v>
      </c>
      <c r="DD416">
        <v>0</v>
      </c>
      <c r="DE416">
        <v>0</v>
      </c>
      <c r="DF416">
        <v>0</v>
      </c>
      <c r="DG416">
        <v>0</v>
      </c>
      <c r="DH416">
        <v>0</v>
      </c>
      <c r="DI416">
        <v>0</v>
      </c>
      <c r="DJ416">
        <v>0</v>
      </c>
      <c r="DK416">
        <v>0</v>
      </c>
      <c r="DL416">
        <v>0</v>
      </c>
      <c r="DM416">
        <v>0</v>
      </c>
      <c r="DN416">
        <v>0</v>
      </c>
      <c r="DO416">
        <v>0</v>
      </c>
      <c r="DP416">
        <v>0</v>
      </c>
      <c r="DQ416">
        <v>0</v>
      </c>
      <c r="DR416">
        <v>0</v>
      </c>
      <c r="DS416">
        <v>0</v>
      </c>
      <c r="DT416">
        <v>0</v>
      </c>
      <c r="DU416">
        <v>0</v>
      </c>
      <c r="DV416">
        <v>0</v>
      </c>
      <c r="DW416">
        <v>0</v>
      </c>
      <c r="DX416">
        <v>0</v>
      </c>
      <c r="DY416">
        <v>0</v>
      </c>
      <c r="DZ416">
        <v>0</v>
      </c>
      <c r="EA416">
        <v>0</v>
      </c>
      <c r="EB416">
        <v>0</v>
      </c>
      <c r="EC416">
        <v>0</v>
      </c>
      <c r="ED416">
        <v>0</v>
      </c>
      <c r="EE416">
        <v>0</v>
      </c>
      <c r="EF416">
        <v>0</v>
      </c>
      <c r="EG416">
        <v>0</v>
      </c>
      <c r="EH416">
        <v>0</v>
      </c>
      <c r="EI416">
        <v>0</v>
      </c>
      <c r="EJ416">
        <v>0</v>
      </c>
      <c r="EK416">
        <v>0</v>
      </c>
      <c r="EL416">
        <v>0</v>
      </c>
      <c r="EM416">
        <v>0</v>
      </c>
      <c r="EN416">
        <v>0</v>
      </c>
      <c r="EO416">
        <v>0</v>
      </c>
      <c r="EP416">
        <v>0</v>
      </c>
      <c r="EQ416">
        <v>0</v>
      </c>
      <c r="ER416">
        <v>0</v>
      </c>
      <c r="ES416">
        <v>0</v>
      </c>
      <c r="ET416">
        <v>0</v>
      </c>
      <c r="EU416">
        <v>0</v>
      </c>
      <c r="EV416">
        <v>0</v>
      </c>
      <c r="EW416">
        <v>0</v>
      </c>
      <c r="EX416">
        <v>0</v>
      </c>
      <c r="EY416">
        <v>0</v>
      </c>
      <c r="EZ416">
        <v>0</v>
      </c>
      <c r="FA416">
        <v>0</v>
      </c>
      <c r="FB416">
        <v>0</v>
      </c>
      <c r="FC416">
        <v>0</v>
      </c>
      <c r="FD416">
        <v>0</v>
      </c>
      <c r="FE416">
        <v>0</v>
      </c>
      <c r="FF416">
        <v>0</v>
      </c>
      <c r="FG416">
        <v>0</v>
      </c>
      <c r="FH416">
        <v>0</v>
      </c>
      <c r="FI416">
        <v>0</v>
      </c>
      <c r="FJ416">
        <v>0</v>
      </c>
      <c r="FK416">
        <v>0</v>
      </c>
      <c r="FL416">
        <v>0</v>
      </c>
      <c r="FM416">
        <v>0</v>
      </c>
      <c r="FN416">
        <v>0</v>
      </c>
      <c r="FO416">
        <v>0</v>
      </c>
      <c r="FP416">
        <v>0</v>
      </c>
      <c r="FQ416">
        <v>0</v>
      </c>
      <c r="FR416">
        <v>0</v>
      </c>
      <c r="FT416" s="44"/>
    </row>
    <row r="417" spans="1:176" x14ac:dyDescent="0.2">
      <c r="A417" t="s">
        <v>197</v>
      </c>
      <c r="B417" t="s">
        <v>203</v>
      </c>
      <c r="C417" s="70" t="s">
        <v>2</v>
      </c>
      <c r="D417">
        <v>0</v>
      </c>
      <c r="E417" s="70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0</v>
      </c>
      <c r="O417">
        <v>0</v>
      </c>
      <c r="P417">
        <v>0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0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  <c r="AT417">
        <v>0</v>
      </c>
      <c r="AU417">
        <v>0</v>
      </c>
      <c r="AV417">
        <v>0</v>
      </c>
      <c r="AW417">
        <v>0</v>
      </c>
      <c r="AX417">
        <v>0</v>
      </c>
      <c r="AY417">
        <v>0</v>
      </c>
      <c r="AZ417">
        <v>0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0</v>
      </c>
      <c r="BS417">
        <v>0</v>
      </c>
      <c r="BT417">
        <v>0</v>
      </c>
      <c r="BU417">
        <v>0</v>
      </c>
      <c r="BV417">
        <v>0</v>
      </c>
      <c r="BW417">
        <v>0</v>
      </c>
      <c r="BX417">
        <v>0</v>
      </c>
      <c r="BY417">
        <v>0</v>
      </c>
      <c r="BZ417">
        <v>0</v>
      </c>
      <c r="CA417">
        <v>0</v>
      </c>
      <c r="CB417">
        <v>0</v>
      </c>
      <c r="CC417">
        <v>0</v>
      </c>
      <c r="CD417">
        <v>0</v>
      </c>
      <c r="CE417">
        <v>0</v>
      </c>
      <c r="CF417">
        <v>0</v>
      </c>
      <c r="CG417">
        <v>0</v>
      </c>
      <c r="CH417">
        <v>0</v>
      </c>
      <c r="CI417">
        <v>0</v>
      </c>
      <c r="CJ417">
        <v>0</v>
      </c>
      <c r="CK417">
        <v>0</v>
      </c>
      <c r="CL417">
        <v>0</v>
      </c>
      <c r="CM417">
        <v>0</v>
      </c>
      <c r="CN417">
        <v>0</v>
      </c>
      <c r="CO417">
        <v>0</v>
      </c>
      <c r="CP417">
        <v>0</v>
      </c>
      <c r="CQ417">
        <v>0</v>
      </c>
      <c r="CR417">
        <v>0</v>
      </c>
      <c r="CS417">
        <v>0</v>
      </c>
      <c r="CT417">
        <v>0</v>
      </c>
      <c r="CU417">
        <v>0</v>
      </c>
      <c r="CV417">
        <v>0</v>
      </c>
      <c r="CW417">
        <v>0</v>
      </c>
      <c r="CX417">
        <v>0</v>
      </c>
      <c r="CY417">
        <v>0</v>
      </c>
      <c r="CZ417">
        <v>0</v>
      </c>
      <c r="DA417">
        <v>0</v>
      </c>
      <c r="DB417">
        <v>0</v>
      </c>
      <c r="DC417">
        <v>0</v>
      </c>
      <c r="DD417">
        <v>0</v>
      </c>
      <c r="DE417">
        <v>0</v>
      </c>
      <c r="DF417">
        <v>0</v>
      </c>
      <c r="DG417">
        <v>0</v>
      </c>
      <c r="DH417">
        <v>0</v>
      </c>
      <c r="DI417">
        <v>0</v>
      </c>
      <c r="DJ417">
        <v>0</v>
      </c>
      <c r="DK417">
        <v>0</v>
      </c>
      <c r="DL417">
        <v>0</v>
      </c>
      <c r="DM417">
        <v>0</v>
      </c>
      <c r="DN417">
        <v>0</v>
      </c>
      <c r="DO417">
        <v>0</v>
      </c>
      <c r="DP417">
        <v>0</v>
      </c>
      <c r="DQ417">
        <v>0</v>
      </c>
      <c r="DR417">
        <v>0</v>
      </c>
      <c r="DS417">
        <v>0</v>
      </c>
      <c r="DT417">
        <v>0</v>
      </c>
      <c r="DU417">
        <v>0</v>
      </c>
      <c r="DV417">
        <v>0</v>
      </c>
      <c r="DW417">
        <v>0</v>
      </c>
      <c r="DX417">
        <v>0</v>
      </c>
      <c r="DY417">
        <v>0</v>
      </c>
      <c r="DZ417">
        <v>0</v>
      </c>
      <c r="EA417">
        <v>0</v>
      </c>
      <c r="EB417">
        <v>0</v>
      </c>
      <c r="EC417">
        <v>0</v>
      </c>
      <c r="ED417">
        <v>0</v>
      </c>
      <c r="EE417">
        <v>0</v>
      </c>
      <c r="EF417">
        <v>0</v>
      </c>
      <c r="EG417">
        <v>0</v>
      </c>
      <c r="EH417">
        <v>0</v>
      </c>
      <c r="EI417">
        <v>0</v>
      </c>
      <c r="EJ417">
        <v>0</v>
      </c>
      <c r="EK417">
        <v>0</v>
      </c>
      <c r="EL417">
        <v>0</v>
      </c>
      <c r="EM417">
        <v>0</v>
      </c>
      <c r="EN417">
        <v>0</v>
      </c>
      <c r="EO417">
        <v>0</v>
      </c>
      <c r="EP417">
        <v>0</v>
      </c>
      <c r="EQ417">
        <v>0</v>
      </c>
      <c r="ER417">
        <v>0</v>
      </c>
      <c r="ES417">
        <v>0</v>
      </c>
      <c r="ET417">
        <v>0</v>
      </c>
      <c r="EU417">
        <v>0</v>
      </c>
      <c r="EV417">
        <v>0</v>
      </c>
      <c r="EW417">
        <v>0</v>
      </c>
      <c r="EX417">
        <v>0</v>
      </c>
      <c r="EY417">
        <v>0</v>
      </c>
      <c r="EZ417">
        <v>0</v>
      </c>
      <c r="FA417">
        <v>0</v>
      </c>
      <c r="FB417">
        <v>0</v>
      </c>
      <c r="FC417">
        <v>0</v>
      </c>
      <c r="FD417">
        <v>0</v>
      </c>
      <c r="FE417">
        <v>0</v>
      </c>
      <c r="FF417">
        <v>0</v>
      </c>
      <c r="FG417">
        <v>0</v>
      </c>
      <c r="FH417">
        <v>0</v>
      </c>
      <c r="FI417">
        <v>0</v>
      </c>
      <c r="FJ417">
        <v>0</v>
      </c>
      <c r="FK417">
        <v>0</v>
      </c>
      <c r="FL417">
        <v>0</v>
      </c>
      <c r="FM417">
        <v>0</v>
      </c>
      <c r="FN417">
        <v>0</v>
      </c>
      <c r="FO417">
        <v>0</v>
      </c>
      <c r="FP417">
        <v>0</v>
      </c>
      <c r="FQ417">
        <v>0</v>
      </c>
      <c r="FR417">
        <v>0</v>
      </c>
      <c r="FT417" s="44"/>
    </row>
    <row r="418" spans="1:176" x14ac:dyDescent="0.2">
      <c r="A418" t="s">
        <v>198</v>
      </c>
      <c r="B418" t="s">
        <v>202</v>
      </c>
      <c r="C418" s="70">
        <v>41773</v>
      </c>
      <c r="D418">
        <v>0</v>
      </c>
      <c r="E418" s="70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0</v>
      </c>
      <c r="O418">
        <v>0</v>
      </c>
      <c r="P418">
        <v>0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0</v>
      </c>
      <c r="AJ418">
        <v>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  <c r="AT418">
        <v>0</v>
      </c>
      <c r="AU418">
        <v>0</v>
      </c>
      <c r="AV418">
        <v>0</v>
      </c>
      <c r="AW418">
        <v>0</v>
      </c>
      <c r="AX418">
        <v>0</v>
      </c>
      <c r="AY418">
        <v>0</v>
      </c>
      <c r="AZ418">
        <v>0</v>
      </c>
      <c r="BA418">
        <v>0</v>
      </c>
      <c r="BB418">
        <v>0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0</v>
      </c>
      <c r="BS418">
        <v>0</v>
      </c>
      <c r="BT418">
        <v>0</v>
      </c>
      <c r="BU418">
        <v>0</v>
      </c>
      <c r="BV418">
        <v>0</v>
      </c>
      <c r="BW418">
        <v>0</v>
      </c>
      <c r="BX418">
        <v>0</v>
      </c>
      <c r="BY418">
        <v>0</v>
      </c>
      <c r="BZ418">
        <v>0</v>
      </c>
      <c r="CA418">
        <v>0</v>
      </c>
      <c r="CB418">
        <v>0</v>
      </c>
      <c r="CC418">
        <v>0</v>
      </c>
      <c r="CD418">
        <v>0</v>
      </c>
      <c r="CE418">
        <v>0</v>
      </c>
      <c r="CF418">
        <v>0</v>
      </c>
      <c r="CG418">
        <v>0</v>
      </c>
      <c r="CH418">
        <v>0</v>
      </c>
      <c r="CI418">
        <v>0</v>
      </c>
      <c r="CJ418">
        <v>0</v>
      </c>
      <c r="CK418">
        <v>0</v>
      </c>
      <c r="CL418">
        <v>0</v>
      </c>
      <c r="CM418">
        <v>0</v>
      </c>
      <c r="CN418">
        <v>0</v>
      </c>
      <c r="CO418">
        <v>0</v>
      </c>
      <c r="CP418">
        <v>0</v>
      </c>
      <c r="CQ418">
        <v>0</v>
      </c>
      <c r="CR418">
        <v>0</v>
      </c>
      <c r="CS418">
        <v>0</v>
      </c>
      <c r="CT418">
        <v>0</v>
      </c>
      <c r="CU418">
        <v>0</v>
      </c>
      <c r="CV418">
        <v>0</v>
      </c>
      <c r="CW418">
        <v>0</v>
      </c>
      <c r="CX418">
        <v>0</v>
      </c>
      <c r="CY418">
        <v>0</v>
      </c>
      <c r="CZ418">
        <v>0</v>
      </c>
      <c r="DA418">
        <v>0</v>
      </c>
      <c r="DB418">
        <v>0</v>
      </c>
      <c r="DC418">
        <v>0</v>
      </c>
      <c r="DD418">
        <v>0</v>
      </c>
      <c r="DE418">
        <v>0</v>
      </c>
      <c r="DF418">
        <v>0</v>
      </c>
      <c r="DG418">
        <v>0</v>
      </c>
      <c r="DH418">
        <v>0</v>
      </c>
      <c r="DI418">
        <v>0</v>
      </c>
      <c r="DJ418">
        <v>0</v>
      </c>
      <c r="DK418">
        <v>0</v>
      </c>
      <c r="DL418">
        <v>0</v>
      </c>
      <c r="DM418">
        <v>0</v>
      </c>
      <c r="DN418">
        <v>0</v>
      </c>
      <c r="DO418">
        <v>0</v>
      </c>
      <c r="DP418">
        <v>0</v>
      </c>
      <c r="DQ418">
        <v>0</v>
      </c>
      <c r="DR418">
        <v>0</v>
      </c>
      <c r="DS418">
        <v>0</v>
      </c>
      <c r="DT418">
        <v>0</v>
      </c>
      <c r="DU418">
        <v>0</v>
      </c>
      <c r="DV418">
        <v>0</v>
      </c>
      <c r="DW418">
        <v>0</v>
      </c>
      <c r="DX418">
        <v>0</v>
      </c>
      <c r="DY418">
        <v>0</v>
      </c>
      <c r="DZ418">
        <v>0</v>
      </c>
      <c r="EA418">
        <v>0</v>
      </c>
      <c r="EB418">
        <v>0</v>
      </c>
      <c r="EC418">
        <v>0</v>
      </c>
      <c r="ED418">
        <v>0</v>
      </c>
      <c r="EE418">
        <v>0</v>
      </c>
      <c r="EF418">
        <v>0</v>
      </c>
      <c r="EG418">
        <v>0</v>
      </c>
      <c r="EH418">
        <v>0</v>
      </c>
      <c r="EI418">
        <v>0</v>
      </c>
      <c r="EJ418">
        <v>0</v>
      </c>
      <c r="EK418">
        <v>0</v>
      </c>
      <c r="EL418">
        <v>0</v>
      </c>
      <c r="EM418">
        <v>0</v>
      </c>
      <c r="EN418">
        <v>0</v>
      </c>
      <c r="EO418">
        <v>0</v>
      </c>
      <c r="EP418">
        <v>0</v>
      </c>
      <c r="EQ418">
        <v>0</v>
      </c>
      <c r="ER418">
        <v>0</v>
      </c>
      <c r="ES418">
        <v>0</v>
      </c>
      <c r="ET418">
        <v>0</v>
      </c>
      <c r="EU418">
        <v>0</v>
      </c>
      <c r="EV418">
        <v>0</v>
      </c>
      <c r="EW418">
        <v>0</v>
      </c>
      <c r="EX418">
        <v>0</v>
      </c>
      <c r="EY418">
        <v>0</v>
      </c>
      <c r="EZ418">
        <v>0</v>
      </c>
      <c r="FA418">
        <v>0</v>
      </c>
      <c r="FB418">
        <v>0</v>
      </c>
      <c r="FC418">
        <v>0</v>
      </c>
      <c r="FD418">
        <v>0</v>
      </c>
      <c r="FE418">
        <v>0</v>
      </c>
      <c r="FF418">
        <v>0</v>
      </c>
      <c r="FG418">
        <v>0</v>
      </c>
      <c r="FH418">
        <v>0</v>
      </c>
      <c r="FI418">
        <v>0</v>
      </c>
      <c r="FJ418">
        <v>0</v>
      </c>
      <c r="FK418">
        <v>0</v>
      </c>
      <c r="FL418">
        <v>0</v>
      </c>
      <c r="FM418">
        <v>0</v>
      </c>
      <c r="FN418">
        <v>0</v>
      </c>
      <c r="FO418">
        <v>0</v>
      </c>
      <c r="FP418">
        <v>0</v>
      </c>
      <c r="FQ418">
        <v>0</v>
      </c>
      <c r="FR418">
        <v>0</v>
      </c>
      <c r="FT418" s="44"/>
    </row>
    <row r="419" spans="1:176" x14ac:dyDescent="0.2">
      <c r="A419" t="s">
        <v>198</v>
      </c>
      <c r="B419" t="s">
        <v>202</v>
      </c>
      <c r="C419" s="70">
        <v>41820</v>
      </c>
      <c r="D419">
        <v>0</v>
      </c>
      <c r="E419" s="70">
        <v>0</v>
      </c>
      <c r="F419">
        <v>0</v>
      </c>
      <c r="G419">
        <v>0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0</v>
      </c>
      <c r="O419">
        <v>0</v>
      </c>
      <c r="P419">
        <v>0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0</v>
      </c>
      <c r="AJ419">
        <v>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  <c r="AV419">
        <v>0</v>
      </c>
      <c r="AW419">
        <v>0</v>
      </c>
      <c r="AX419">
        <v>0</v>
      </c>
      <c r="AY419">
        <v>0</v>
      </c>
      <c r="AZ419">
        <v>0</v>
      </c>
      <c r="BA419">
        <v>0</v>
      </c>
      <c r="BB419">
        <v>0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BX419">
        <v>0</v>
      </c>
      <c r="BY419">
        <v>0</v>
      </c>
      <c r="BZ419">
        <v>0</v>
      </c>
      <c r="CA419">
        <v>0</v>
      </c>
      <c r="CB419">
        <v>0</v>
      </c>
      <c r="CC419">
        <v>0</v>
      </c>
      <c r="CD419">
        <v>0</v>
      </c>
      <c r="CE419">
        <v>0</v>
      </c>
      <c r="CF419">
        <v>0</v>
      </c>
      <c r="CG419">
        <v>0</v>
      </c>
      <c r="CH419">
        <v>0</v>
      </c>
      <c r="CI419">
        <v>0</v>
      </c>
      <c r="CJ419">
        <v>0</v>
      </c>
      <c r="CK419">
        <v>0</v>
      </c>
      <c r="CL419">
        <v>0</v>
      </c>
      <c r="CM419">
        <v>0</v>
      </c>
      <c r="CN419">
        <v>0</v>
      </c>
      <c r="CO419">
        <v>0</v>
      </c>
      <c r="CP419">
        <v>0</v>
      </c>
      <c r="CQ419">
        <v>0</v>
      </c>
      <c r="CR419">
        <v>0</v>
      </c>
      <c r="CS419">
        <v>0</v>
      </c>
      <c r="CT419">
        <v>0</v>
      </c>
      <c r="CU419">
        <v>0</v>
      </c>
      <c r="CV419">
        <v>0</v>
      </c>
      <c r="CW419">
        <v>0</v>
      </c>
      <c r="CX419">
        <v>0</v>
      </c>
      <c r="CY419">
        <v>0</v>
      </c>
      <c r="CZ419">
        <v>0</v>
      </c>
      <c r="DA419">
        <v>0</v>
      </c>
      <c r="DB419">
        <v>0</v>
      </c>
      <c r="DC419">
        <v>0</v>
      </c>
      <c r="DD419">
        <v>0</v>
      </c>
      <c r="DE419">
        <v>0</v>
      </c>
      <c r="DF419">
        <v>0</v>
      </c>
      <c r="DG419">
        <v>0</v>
      </c>
      <c r="DH419">
        <v>0</v>
      </c>
      <c r="DI419">
        <v>0</v>
      </c>
      <c r="DJ419">
        <v>0</v>
      </c>
      <c r="DK419">
        <v>0</v>
      </c>
      <c r="DL419">
        <v>0</v>
      </c>
      <c r="DM419">
        <v>0</v>
      </c>
      <c r="DN419">
        <v>0</v>
      </c>
      <c r="DO419">
        <v>0</v>
      </c>
      <c r="DP419">
        <v>0</v>
      </c>
      <c r="DQ419">
        <v>0</v>
      </c>
      <c r="DR419">
        <v>0</v>
      </c>
      <c r="DS419">
        <v>0</v>
      </c>
      <c r="DT419">
        <v>0</v>
      </c>
      <c r="DU419">
        <v>0</v>
      </c>
      <c r="DV419">
        <v>0</v>
      </c>
      <c r="DW419">
        <v>0</v>
      </c>
      <c r="DX419">
        <v>0</v>
      </c>
      <c r="DY419">
        <v>0</v>
      </c>
      <c r="DZ419">
        <v>0</v>
      </c>
      <c r="EA419">
        <v>0</v>
      </c>
      <c r="EB419">
        <v>0</v>
      </c>
      <c r="EC419">
        <v>0</v>
      </c>
      <c r="ED419">
        <v>0</v>
      </c>
      <c r="EE419">
        <v>0</v>
      </c>
      <c r="EF419">
        <v>0</v>
      </c>
      <c r="EG419">
        <v>0</v>
      </c>
      <c r="EH419">
        <v>0</v>
      </c>
      <c r="EI419">
        <v>0</v>
      </c>
      <c r="EJ419">
        <v>0</v>
      </c>
      <c r="EK419">
        <v>0</v>
      </c>
      <c r="EL419">
        <v>0</v>
      </c>
      <c r="EM419">
        <v>0</v>
      </c>
      <c r="EN419">
        <v>0</v>
      </c>
      <c r="EO419">
        <v>0</v>
      </c>
      <c r="EP419">
        <v>0</v>
      </c>
      <c r="EQ419">
        <v>0</v>
      </c>
      <c r="ER419">
        <v>0</v>
      </c>
      <c r="ES419">
        <v>0</v>
      </c>
      <c r="ET419">
        <v>0</v>
      </c>
      <c r="EU419">
        <v>0</v>
      </c>
      <c r="EV419">
        <v>0</v>
      </c>
      <c r="EW419">
        <v>0</v>
      </c>
      <c r="EX419">
        <v>0</v>
      </c>
      <c r="EY419">
        <v>0</v>
      </c>
      <c r="EZ419">
        <v>0</v>
      </c>
      <c r="FA419">
        <v>0</v>
      </c>
      <c r="FB419">
        <v>0</v>
      </c>
      <c r="FC419">
        <v>0</v>
      </c>
      <c r="FD419">
        <v>0</v>
      </c>
      <c r="FE419">
        <v>0</v>
      </c>
      <c r="FF419">
        <v>0</v>
      </c>
      <c r="FG419">
        <v>0</v>
      </c>
      <c r="FH419">
        <v>0</v>
      </c>
      <c r="FI419">
        <v>0</v>
      </c>
      <c r="FJ419">
        <v>0</v>
      </c>
      <c r="FK419">
        <v>0</v>
      </c>
      <c r="FL419">
        <v>0</v>
      </c>
      <c r="FM419">
        <v>0</v>
      </c>
      <c r="FN419">
        <v>0</v>
      </c>
      <c r="FO419">
        <v>0</v>
      </c>
      <c r="FP419">
        <v>0</v>
      </c>
      <c r="FQ419">
        <v>0</v>
      </c>
      <c r="FR419">
        <v>0</v>
      </c>
      <c r="FT419" s="44"/>
    </row>
    <row r="420" spans="1:176" x14ac:dyDescent="0.2">
      <c r="A420" t="s">
        <v>198</v>
      </c>
      <c r="B420" t="s">
        <v>202</v>
      </c>
      <c r="C420" s="70">
        <v>41827</v>
      </c>
      <c r="D420">
        <v>0</v>
      </c>
      <c r="E420" s="7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0</v>
      </c>
      <c r="O420">
        <v>0</v>
      </c>
      <c r="P420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0</v>
      </c>
      <c r="AJ420">
        <v>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  <c r="AS420">
        <v>0</v>
      </c>
      <c r="AT420">
        <v>0</v>
      </c>
      <c r="AU420">
        <v>0</v>
      </c>
      <c r="AV420">
        <v>0</v>
      </c>
      <c r="AW420">
        <v>0</v>
      </c>
      <c r="AX420">
        <v>0</v>
      </c>
      <c r="AY420">
        <v>0</v>
      </c>
      <c r="AZ420">
        <v>0</v>
      </c>
      <c r="BA420">
        <v>0</v>
      </c>
      <c r="BB420">
        <v>0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0</v>
      </c>
      <c r="BL420">
        <v>0</v>
      </c>
      <c r="BM420">
        <v>0</v>
      </c>
      <c r="BN420">
        <v>0</v>
      </c>
      <c r="BO420">
        <v>0</v>
      </c>
      <c r="BP420">
        <v>0</v>
      </c>
      <c r="BQ420">
        <v>0</v>
      </c>
      <c r="BR420">
        <v>0</v>
      </c>
      <c r="BS420">
        <v>0</v>
      </c>
      <c r="BT420">
        <v>0</v>
      </c>
      <c r="BU420">
        <v>0</v>
      </c>
      <c r="BV420">
        <v>0</v>
      </c>
      <c r="BW420">
        <v>0</v>
      </c>
      <c r="BX420">
        <v>0</v>
      </c>
      <c r="BY420">
        <v>0</v>
      </c>
      <c r="BZ420">
        <v>0</v>
      </c>
      <c r="CA420">
        <v>0</v>
      </c>
      <c r="CB420">
        <v>0</v>
      </c>
      <c r="CC420">
        <v>0</v>
      </c>
      <c r="CD420">
        <v>0</v>
      </c>
      <c r="CE420">
        <v>0</v>
      </c>
      <c r="CF420">
        <v>0</v>
      </c>
      <c r="CG420">
        <v>0</v>
      </c>
      <c r="CH420">
        <v>0</v>
      </c>
      <c r="CI420">
        <v>0</v>
      </c>
      <c r="CJ420">
        <v>0</v>
      </c>
      <c r="CK420">
        <v>0</v>
      </c>
      <c r="CL420">
        <v>0</v>
      </c>
      <c r="CM420">
        <v>0</v>
      </c>
      <c r="CN420">
        <v>0</v>
      </c>
      <c r="CO420">
        <v>0</v>
      </c>
      <c r="CP420">
        <v>0</v>
      </c>
      <c r="CQ420">
        <v>0</v>
      </c>
      <c r="CR420">
        <v>0</v>
      </c>
      <c r="CS420">
        <v>0</v>
      </c>
      <c r="CT420">
        <v>0</v>
      </c>
      <c r="CU420">
        <v>0</v>
      </c>
      <c r="CV420">
        <v>0</v>
      </c>
      <c r="CW420">
        <v>0</v>
      </c>
      <c r="CX420">
        <v>0</v>
      </c>
      <c r="CY420">
        <v>0</v>
      </c>
      <c r="CZ420">
        <v>0</v>
      </c>
      <c r="DA420">
        <v>0</v>
      </c>
      <c r="DB420">
        <v>0</v>
      </c>
      <c r="DC420">
        <v>0</v>
      </c>
      <c r="DD420">
        <v>0</v>
      </c>
      <c r="DE420">
        <v>0</v>
      </c>
      <c r="DF420">
        <v>0</v>
      </c>
      <c r="DG420">
        <v>0</v>
      </c>
      <c r="DH420">
        <v>0</v>
      </c>
      <c r="DI420">
        <v>0</v>
      </c>
      <c r="DJ420">
        <v>0</v>
      </c>
      <c r="DK420">
        <v>0</v>
      </c>
      <c r="DL420">
        <v>0</v>
      </c>
      <c r="DM420">
        <v>0</v>
      </c>
      <c r="DN420">
        <v>0</v>
      </c>
      <c r="DO420">
        <v>0</v>
      </c>
      <c r="DP420">
        <v>0</v>
      </c>
      <c r="DQ420">
        <v>0</v>
      </c>
      <c r="DR420">
        <v>0</v>
      </c>
      <c r="DS420">
        <v>0</v>
      </c>
      <c r="DT420">
        <v>0</v>
      </c>
      <c r="DU420">
        <v>0</v>
      </c>
      <c r="DV420">
        <v>0</v>
      </c>
      <c r="DW420">
        <v>0</v>
      </c>
      <c r="DX420">
        <v>0</v>
      </c>
      <c r="DY420">
        <v>0</v>
      </c>
      <c r="DZ420">
        <v>0</v>
      </c>
      <c r="EA420">
        <v>0</v>
      </c>
      <c r="EB420">
        <v>0</v>
      </c>
      <c r="EC420">
        <v>0</v>
      </c>
      <c r="ED420">
        <v>0</v>
      </c>
      <c r="EE420">
        <v>0</v>
      </c>
      <c r="EF420">
        <v>0</v>
      </c>
      <c r="EG420">
        <v>0</v>
      </c>
      <c r="EH420">
        <v>0</v>
      </c>
      <c r="EI420">
        <v>0</v>
      </c>
      <c r="EJ420">
        <v>0</v>
      </c>
      <c r="EK420">
        <v>0</v>
      </c>
      <c r="EL420">
        <v>0</v>
      </c>
      <c r="EM420">
        <v>0</v>
      </c>
      <c r="EN420">
        <v>0</v>
      </c>
      <c r="EO420">
        <v>0</v>
      </c>
      <c r="EP420">
        <v>0</v>
      </c>
      <c r="EQ420">
        <v>0</v>
      </c>
      <c r="ER420">
        <v>0</v>
      </c>
      <c r="ES420">
        <v>0</v>
      </c>
      <c r="ET420">
        <v>0</v>
      </c>
      <c r="EU420">
        <v>0</v>
      </c>
      <c r="EV420">
        <v>0</v>
      </c>
      <c r="EW420">
        <v>0</v>
      </c>
      <c r="EX420">
        <v>0</v>
      </c>
      <c r="EY420">
        <v>0</v>
      </c>
      <c r="EZ420">
        <v>0</v>
      </c>
      <c r="FA420">
        <v>0</v>
      </c>
      <c r="FB420">
        <v>0</v>
      </c>
      <c r="FC420">
        <v>0</v>
      </c>
      <c r="FD420">
        <v>0</v>
      </c>
      <c r="FE420">
        <v>0</v>
      </c>
      <c r="FF420">
        <v>0</v>
      </c>
      <c r="FG420">
        <v>0</v>
      </c>
      <c r="FH420">
        <v>0</v>
      </c>
      <c r="FI420">
        <v>0</v>
      </c>
      <c r="FJ420">
        <v>0</v>
      </c>
      <c r="FK420">
        <v>0</v>
      </c>
      <c r="FL420">
        <v>0</v>
      </c>
      <c r="FM420">
        <v>0</v>
      </c>
      <c r="FN420">
        <v>0</v>
      </c>
      <c r="FO420">
        <v>0</v>
      </c>
      <c r="FP420">
        <v>0</v>
      </c>
      <c r="FQ420">
        <v>0</v>
      </c>
      <c r="FR420">
        <v>0</v>
      </c>
      <c r="FT420" s="44"/>
    </row>
    <row r="421" spans="1:176" x14ac:dyDescent="0.2">
      <c r="A421" t="s">
        <v>198</v>
      </c>
      <c r="B421" t="s">
        <v>202</v>
      </c>
      <c r="C421" s="70">
        <v>41834</v>
      </c>
      <c r="D421">
        <v>0</v>
      </c>
      <c r="E421" s="70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0</v>
      </c>
      <c r="O421">
        <v>0</v>
      </c>
      <c r="P421">
        <v>0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  <c r="AH421">
        <v>0</v>
      </c>
      <c r="AI421">
        <v>0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  <c r="AS421">
        <v>0</v>
      </c>
      <c r="AT421">
        <v>0</v>
      </c>
      <c r="AU421">
        <v>0</v>
      </c>
      <c r="AV421">
        <v>0</v>
      </c>
      <c r="AW421">
        <v>0</v>
      </c>
      <c r="AX421">
        <v>0</v>
      </c>
      <c r="AY421">
        <v>0</v>
      </c>
      <c r="AZ421">
        <v>0</v>
      </c>
      <c r="BA421">
        <v>0</v>
      </c>
      <c r="BB421">
        <v>0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0</v>
      </c>
      <c r="BS421">
        <v>0</v>
      </c>
      <c r="BT421">
        <v>0</v>
      </c>
      <c r="BU421">
        <v>0</v>
      </c>
      <c r="BV421">
        <v>0</v>
      </c>
      <c r="BW421">
        <v>0</v>
      </c>
      <c r="BX421">
        <v>0</v>
      </c>
      <c r="BY421">
        <v>0</v>
      </c>
      <c r="BZ421">
        <v>0</v>
      </c>
      <c r="CA421">
        <v>0</v>
      </c>
      <c r="CB421">
        <v>0</v>
      </c>
      <c r="CC421">
        <v>0</v>
      </c>
      <c r="CD421">
        <v>0</v>
      </c>
      <c r="CE421">
        <v>0</v>
      </c>
      <c r="CF421">
        <v>0</v>
      </c>
      <c r="CG421">
        <v>0</v>
      </c>
      <c r="CH421">
        <v>0</v>
      </c>
      <c r="CI421">
        <v>0</v>
      </c>
      <c r="CJ421">
        <v>0</v>
      </c>
      <c r="CK421">
        <v>0</v>
      </c>
      <c r="CL421">
        <v>0</v>
      </c>
      <c r="CM421">
        <v>0</v>
      </c>
      <c r="CN421">
        <v>0</v>
      </c>
      <c r="CO421">
        <v>0</v>
      </c>
      <c r="CP421">
        <v>0</v>
      </c>
      <c r="CQ421">
        <v>0</v>
      </c>
      <c r="CR421">
        <v>0</v>
      </c>
      <c r="CS421">
        <v>0</v>
      </c>
      <c r="CT421">
        <v>0</v>
      </c>
      <c r="CU421">
        <v>0</v>
      </c>
      <c r="CV421">
        <v>0</v>
      </c>
      <c r="CW421">
        <v>0</v>
      </c>
      <c r="CX421">
        <v>0</v>
      </c>
      <c r="CY421">
        <v>0</v>
      </c>
      <c r="CZ421">
        <v>0</v>
      </c>
      <c r="DA421">
        <v>0</v>
      </c>
      <c r="DB421">
        <v>0</v>
      </c>
      <c r="DC421">
        <v>0</v>
      </c>
      <c r="DD421">
        <v>0</v>
      </c>
      <c r="DE421">
        <v>0</v>
      </c>
      <c r="DF421">
        <v>0</v>
      </c>
      <c r="DG421">
        <v>0</v>
      </c>
      <c r="DH421">
        <v>0</v>
      </c>
      <c r="DI421">
        <v>0</v>
      </c>
      <c r="DJ421">
        <v>0</v>
      </c>
      <c r="DK421">
        <v>0</v>
      </c>
      <c r="DL421">
        <v>0</v>
      </c>
      <c r="DM421">
        <v>0</v>
      </c>
      <c r="DN421">
        <v>0</v>
      </c>
      <c r="DO421">
        <v>0</v>
      </c>
      <c r="DP421">
        <v>0</v>
      </c>
      <c r="DQ421">
        <v>0</v>
      </c>
      <c r="DR421">
        <v>0</v>
      </c>
      <c r="DS421">
        <v>0</v>
      </c>
      <c r="DT421">
        <v>0</v>
      </c>
      <c r="DU421">
        <v>0</v>
      </c>
      <c r="DV421">
        <v>0</v>
      </c>
      <c r="DW421">
        <v>0</v>
      </c>
      <c r="DX421">
        <v>0</v>
      </c>
      <c r="DY421">
        <v>0</v>
      </c>
      <c r="DZ421">
        <v>0</v>
      </c>
      <c r="EA421">
        <v>0</v>
      </c>
      <c r="EB421">
        <v>0</v>
      </c>
      <c r="EC421">
        <v>0</v>
      </c>
      <c r="ED421">
        <v>0</v>
      </c>
      <c r="EE421">
        <v>0</v>
      </c>
      <c r="EF421">
        <v>0</v>
      </c>
      <c r="EG421">
        <v>0</v>
      </c>
      <c r="EH421">
        <v>0</v>
      </c>
      <c r="EI421">
        <v>0</v>
      </c>
      <c r="EJ421">
        <v>0</v>
      </c>
      <c r="EK421">
        <v>0</v>
      </c>
      <c r="EL421">
        <v>0</v>
      </c>
      <c r="EM421">
        <v>0</v>
      </c>
      <c r="EN421">
        <v>0</v>
      </c>
      <c r="EO421">
        <v>0</v>
      </c>
      <c r="EP421">
        <v>0</v>
      </c>
      <c r="EQ421">
        <v>0</v>
      </c>
      <c r="ER421">
        <v>0</v>
      </c>
      <c r="ES421">
        <v>0</v>
      </c>
      <c r="ET421">
        <v>0</v>
      </c>
      <c r="EU421">
        <v>0</v>
      </c>
      <c r="EV421">
        <v>0</v>
      </c>
      <c r="EW421">
        <v>0</v>
      </c>
      <c r="EX421">
        <v>0</v>
      </c>
      <c r="EY421">
        <v>0</v>
      </c>
      <c r="EZ421">
        <v>0</v>
      </c>
      <c r="FA421">
        <v>0</v>
      </c>
      <c r="FB421">
        <v>0</v>
      </c>
      <c r="FC421">
        <v>0</v>
      </c>
      <c r="FD421">
        <v>0</v>
      </c>
      <c r="FE421">
        <v>0</v>
      </c>
      <c r="FF421">
        <v>0</v>
      </c>
      <c r="FG421">
        <v>0</v>
      </c>
      <c r="FH421">
        <v>0</v>
      </c>
      <c r="FI421">
        <v>0</v>
      </c>
      <c r="FJ421">
        <v>0</v>
      </c>
      <c r="FK421">
        <v>0</v>
      </c>
      <c r="FL421">
        <v>0</v>
      </c>
      <c r="FM421">
        <v>0</v>
      </c>
      <c r="FN421">
        <v>0</v>
      </c>
      <c r="FO421">
        <v>0</v>
      </c>
      <c r="FP421">
        <v>0</v>
      </c>
      <c r="FQ421">
        <v>0</v>
      </c>
      <c r="FR421">
        <v>0</v>
      </c>
      <c r="FT421" s="44"/>
    </row>
    <row r="422" spans="1:176" x14ac:dyDescent="0.2">
      <c r="A422" t="s">
        <v>198</v>
      </c>
      <c r="B422" t="s">
        <v>202</v>
      </c>
      <c r="C422" s="70">
        <v>41848</v>
      </c>
      <c r="D422">
        <v>0</v>
      </c>
      <c r="E422" s="70">
        <v>0</v>
      </c>
      <c r="F422">
        <v>0</v>
      </c>
      <c r="G422">
        <v>0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0</v>
      </c>
      <c r="O422">
        <v>0</v>
      </c>
      <c r="P422">
        <v>0</v>
      </c>
      <c r="Q422">
        <v>0</v>
      </c>
      <c r="R422">
        <v>0</v>
      </c>
      <c r="S422">
        <v>0</v>
      </c>
      <c r="T422">
        <v>0</v>
      </c>
      <c r="U422">
        <v>0</v>
      </c>
      <c r="V422">
        <v>0</v>
      </c>
      <c r="W422">
        <v>0</v>
      </c>
      <c r="X422">
        <v>0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0</v>
      </c>
      <c r="AJ422">
        <v>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  <c r="AS422">
        <v>0</v>
      </c>
      <c r="AT422">
        <v>0</v>
      </c>
      <c r="AU422">
        <v>0</v>
      </c>
      <c r="AV422">
        <v>0</v>
      </c>
      <c r="AW422">
        <v>0</v>
      </c>
      <c r="AX422">
        <v>0</v>
      </c>
      <c r="AY422">
        <v>0</v>
      </c>
      <c r="AZ422">
        <v>0</v>
      </c>
      <c r="BA422">
        <v>0</v>
      </c>
      <c r="BB422">
        <v>0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BX422">
        <v>0</v>
      </c>
      <c r="BY422">
        <v>0</v>
      </c>
      <c r="BZ422">
        <v>0</v>
      </c>
      <c r="CA422">
        <v>0</v>
      </c>
      <c r="CB422">
        <v>0</v>
      </c>
      <c r="CC422">
        <v>0</v>
      </c>
      <c r="CD422">
        <v>0</v>
      </c>
      <c r="CE422">
        <v>0</v>
      </c>
      <c r="CF422">
        <v>0</v>
      </c>
      <c r="CG422">
        <v>0</v>
      </c>
      <c r="CH422">
        <v>0</v>
      </c>
      <c r="CI422">
        <v>0</v>
      </c>
      <c r="CJ422">
        <v>0</v>
      </c>
      <c r="CK422">
        <v>0</v>
      </c>
      <c r="CL422">
        <v>0</v>
      </c>
      <c r="CM422">
        <v>0</v>
      </c>
      <c r="CN422">
        <v>0</v>
      </c>
      <c r="CO422">
        <v>0</v>
      </c>
      <c r="CP422">
        <v>0</v>
      </c>
      <c r="CQ422">
        <v>0</v>
      </c>
      <c r="CR422">
        <v>0</v>
      </c>
      <c r="CS422">
        <v>0</v>
      </c>
      <c r="CT422">
        <v>0</v>
      </c>
      <c r="CU422">
        <v>0</v>
      </c>
      <c r="CV422">
        <v>0</v>
      </c>
      <c r="CW422">
        <v>0</v>
      </c>
      <c r="CX422">
        <v>0</v>
      </c>
      <c r="CY422">
        <v>0</v>
      </c>
      <c r="CZ422">
        <v>0</v>
      </c>
      <c r="DA422">
        <v>0</v>
      </c>
      <c r="DB422">
        <v>0</v>
      </c>
      <c r="DC422">
        <v>0</v>
      </c>
      <c r="DD422">
        <v>0</v>
      </c>
      <c r="DE422">
        <v>0</v>
      </c>
      <c r="DF422">
        <v>0</v>
      </c>
      <c r="DG422">
        <v>0</v>
      </c>
      <c r="DH422">
        <v>0</v>
      </c>
      <c r="DI422">
        <v>0</v>
      </c>
      <c r="DJ422">
        <v>0</v>
      </c>
      <c r="DK422">
        <v>0</v>
      </c>
      <c r="DL422">
        <v>0</v>
      </c>
      <c r="DM422">
        <v>0</v>
      </c>
      <c r="DN422">
        <v>0</v>
      </c>
      <c r="DO422">
        <v>0</v>
      </c>
      <c r="DP422">
        <v>0</v>
      </c>
      <c r="DQ422">
        <v>0</v>
      </c>
      <c r="DR422">
        <v>0</v>
      </c>
      <c r="DS422">
        <v>0</v>
      </c>
      <c r="DT422">
        <v>0</v>
      </c>
      <c r="DU422">
        <v>0</v>
      </c>
      <c r="DV422">
        <v>0</v>
      </c>
      <c r="DW422">
        <v>0</v>
      </c>
      <c r="DX422">
        <v>0</v>
      </c>
      <c r="DY422">
        <v>0</v>
      </c>
      <c r="DZ422">
        <v>0</v>
      </c>
      <c r="EA422">
        <v>0</v>
      </c>
      <c r="EB422">
        <v>0</v>
      </c>
      <c r="EC422">
        <v>0</v>
      </c>
      <c r="ED422">
        <v>0</v>
      </c>
      <c r="EE422">
        <v>0</v>
      </c>
      <c r="EF422">
        <v>0</v>
      </c>
      <c r="EG422">
        <v>0</v>
      </c>
      <c r="EH422">
        <v>0</v>
      </c>
      <c r="EI422">
        <v>0</v>
      </c>
      <c r="EJ422">
        <v>0</v>
      </c>
      <c r="EK422">
        <v>0</v>
      </c>
      <c r="EL422">
        <v>0</v>
      </c>
      <c r="EM422">
        <v>0</v>
      </c>
      <c r="EN422">
        <v>0</v>
      </c>
      <c r="EO422">
        <v>0</v>
      </c>
      <c r="EP422">
        <v>0</v>
      </c>
      <c r="EQ422">
        <v>0</v>
      </c>
      <c r="ER422">
        <v>0</v>
      </c>
      <c r="ES422">
        <v>0</v>
      </c>
      <c r="ET422">
        <v>0</v>
      </c>
      <c r="EU422">
        <v>0</v>
      </c>
      <c r="EV422">
        <v>0</v>
      </c>
      <c r="EW422">
        <v>0</v>
      </c>
      <c r="EX422">
        <v>0</v>
      </c>
      <c r="EY422">
        <v>0</v>
      </c>
      <c r="EZ422">
        <v>0</v>
      </c>
      <c r="FA422">
        <v>0</v>
      </c>
      <c r="FB422">
        <v>0</v>
      </c>
      <c r="FC422">
        <v>0</v>
      </c>
      <c r="FD422">
        <v>0</v>
      </c>
      <c r="FE422">
        <v>0</v>
      </c>
      <c r="FF422">
        <v>0</v>
      </c>
      <c r="FG422">
        <v>0</v>
      </c>
      <c r="FH422">
        <v>0</v>
      </c>
      <c r="FI422">
        <v>0</v>
      </c>
      <c r="FJ422">
        <v>0</v>
      </c>
      <c r="FK422">
        <v>0</v>
      </c>
      <c r="FL422">
        <v>0</v>
      </c>
      <c r="FM422">
        <v>0</v>
      </c>
      <c r="FN422">
        <v>0</v>
      </c>
      <c r="FO422">
        <v>0</v>
      </c>
      <c r="FP422">
        <v>0</v>
      </c>
      <c r="FQ422">
        <v>0</v>
      </c>
      <c r="FR422">
        <v>0</v>
      </c>
      <c r="FT422" s="44"/>
    </row>
    <row r="423" spans="1:176" x14ac:dyDescent="0.2">
      <c r="A423" t="s">
        <v>198</v>
      </c>
      <c r="B423" t="s">
        <v>202</v>
      </c>
      <c r="C423" s="70">
        <v>41849</v>
      </c>
      <c r="D423">
        <v>0</v>
      </c>
      <c r="E423" s="70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0</v>
      </c>
      <c r="AJ423">
        <v>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  <c r="AS423">
        <v>0</v>
      </c>
      <c r="AT423">
        <v>0</v>
      </c>
      <c r="AU423">
        <v>0</v>
      </c>
      <c r="AV423">
        <v>0</v>
      </c>
      <c r="AW423">
        <v>0</v>
      </c>
      <c r="AX423">
        <v>0</v>
      </c>
      <c r="AY423">
        <v>0</v>
      </c>
      <c r="AZ423">
        <v>0</v>
      </c>
      <c r="BA423">
        <v>0</v>
      </c>
      <c r="BB423">
        <v>0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0</v>
      </c>
      <c r="BL423">
        <v>0</v>
      </c>
      <c r="BM423">
        <v>0</v>
      </c>
      <c r="BN423">
        <v>0</v>
      </c>
      <c r="BO423">
        <v>0</v>
      </c>
      <c r="BP423">
        <v>0</v>
      </c>
      <c r="BQ423">
        <v>0</v>
      </c>
      <c r="BR423">
        <v>0</v>
      </c>
      <c r="BS423">
        <v>0</v>
      </c>
      <c r="BT423">
        <v>0</v>
      </c>
      <c r="BU423">
        <v>0</v>
      </c>
      <c r="BV423">
        <v>0</v>
      </c>
      <c r="BW423">
        <v>0</v>
      </c>
      <c r="BX423">
        <v>0</v>
      </c>
      <c r="BY423">
        <v>0</v>
      </c>
      <c r="BZ423">
        <v>0</v>
      </c>
      <c r="CA423">
        <v>0</v>
      </c>
      <c r="CB423">
        <v>0</v>
      </c>
      <c r="CC423">
        <v>0</v>
      </c>
      <c r="CD423">
        <v>0</v>
      </c>
      <c r="CE423">
        <v>0</v>
      </c>
      <c r="CF423">
        <v>0</v>
      </c>
      <c r="CG423">
        <v>0</v>
      </c>
      <c r="CH423">
        <v>0</v>
      </c>
      <c r="CI423">
        <v>0</v>
      </c>
      <c r="CJ423">
        <v>0</v>
      </c>
      <c r="CK423">
        <v>0</v>
      </c>
      <c r="CL423">
        <v>0</v>
      </c>
      <c r="CM423">
        <v>0</v>
      </c>
      <c r="CN423">
        <v>0</v>
      </c>
      <c r="CO423">
        <v>0</v>
      </c>
      <c r="CP423">
        <v>0</v>
      </c>
      <c r="CQ423">
        <v>0</v>
      </c>
      <c r="CR423">
        <v>0</v>
      </c>
      <c r="CS423">
        <v>0</v>
      </c>
      <c r="CT423">
        <v>0</v>
      </c>
      <c r="CU423">
        <v>0</v>
      </c>
      <c r="CV423">
        <v>0</v>
      </c>
      <c r="CW423">
        <v>0</v>
      </c>
      <c r="CX423">
        <v>0</v>
      </c>
      <c r="CY423">
        <v>0</v>
      </c>
      <c r="CZ423">
        <v>0</v>
      </c>
      <c r="DA423">
        <v>0</v>
      </c>
      <c r="DB423">
        <v>0</v>
      </c>
      <c r="DC423">
        <v>0</v>
      </c>
      <c r="DD423">
        <v>0</v>
      </c>
      <c r="DE423">
        <v>0</v>
      </c>
      <c r="DF423">
        <v>0</v>
      </c>
      <c r="DG423">
        <v>0</v>
      </c>
      <c r="DH423">
        <v>0</v>
      </c>
      <c r="DI423">
        <v>0</v>
      </c>
      <c r="DJ423">
        <v>0</v>
      </c>
      <c r="DK423">
        <v>0</v>
      </c>
      <c r="DL423">
        <v>0</v>
      </c>
      <c r="DM423">
        <v>0</v>
      </c>
      <c r="DN423">
        <v>0</v>
      </c>
      <c r="DO423">
        <v>0</v>
      </c>
      <c r="DP423">
        <v>0</v>
      </c>
      <c r="DQ423">
        <v>0</v>
      </c>
      <c r="DR423">
        <v>0</v>
      </c>
      <c r="DS423">
        <v>0</v>
      </c>
      <c r="DT423">
        <v>0</v>
      </c>
      <c r="DU423">
        <v>0</v>
      </c>
      <c r="DV423">
        <v>0</v>
      </c>
      <c r="DW423">
        <v>0</v>
      </c>
      <c r="DX423">
        <v>0</v>
      </c>
      <c r="DY423">
        <v>0</v>
      </c>
      <c r="DZ423">
        <v>0</v>
      </c>
      <c r="EA423">
        <v>0</v>
      </c>
      <c r="EB423">
        <v>0</v>
      </c>
      <c r="EC423">
        <v>0</v>
      </c>
      <c r="ED423">
        <v>0</v>
      </c>
      <c r="EE423">
        <v>0</v>
      </c>
      <c r="EF423">
        <v>0</v>
      </c>
      <c r="EG423">
        <v>0</v>
      </c>
      <c r="EH423">
        <v>0</v>
      </c>
      <c r="EI423">
        <v>0</v>
      </c>
      <c r="EJ423">
        <v>0</v>
      </c>
      <c r="EK423">
        <v>0</v>
      </c>
      <c r="EL423">
        <v>0</v>
      </c>
      <c r="EM423">
        <v>0</v>
      </c>
      <c r="EN423">
        <v>0</v>
      </c>
      <c r="EO423">
        <v>0</v>
      </c>
      <c r="EP423">
        <v>0</v>
      </c>
      <c r="EQ423">
        <v>0</v>
      </c>
      <c r="ER423">
        <v>0</v>
      </c>
      <c r="ES423">
        <v>0</v>
      </c>
      <c r="ET423">
        <v>0</v>
      </c>
      <c r="EU423">
        <v>0</v>
      </c>
      <c r="EV423">
        <v>0</v>
      </c>
      <c r="EW423">
        <v>0</v>
      </c>
      <c r="EX423">
        <v>0</v>
      </c>
      <c r="EY423">
        <v>0</v>
      </c>
      <c r="EZ423">
        <v>0</v>
      </c>
      <c r="FA423">
        <v>0</v>
      </c>
      <c r="FB423">
        <v>0</v>
      </c>
      <c r="FC423">
        <v>0</v>
      </c>
      <c r="FD423">
        <v>0</v>
      </c>
      <c r="FE423">
        <v>0</v>
      </c>
      <c r="FF423">
        <v>0</v>
      </c>
      <c r="FG423">
        <v>0</v>
      </c>
      <c r="FH423">
        <v>0</v>
      </c>
      <c r="FI423">
        <v>0</v>
      </c>
      <c r="FJ423">
        <v>0</v>
      </c>
      <c r="FK423">
        <v>0</v>
      </c>
      <c r="FL423">
        <v>0</v>
      </c>
      <c r="FM423">
        <v>0</v>
      </c>
      <c r="FN423">
        <v>0</v>
      </c>
      <c r="FO423">
        <v>0</v>
      </c>
      <c r="FP423">
        <v>0</v>
      </c>
      <c r="FQ423">
        <v>0</v>
      </c>
      <c r="FR423">
        <v>0</v>
      </c>
      <c r="FT423" s="44"/>
    </row>
    <row r="424" spans="1:176" x14ac:dyDescent="0.2">
      <c r="A424" t="s">
        <v>198</v>
      </c>
      <c r="B424" t="s">
        <v>202</v>
      </c>
      <c r="C424" s="70">
        <v>41850</v>
      </c>
      <c r="D424">
        <v>0</v>
      </c>
      <c r="E424" s="70">
        <v>0</v>
      </c>
      <c r="F424">
        <v>0</v>
      </c>
      <c r="G424">
        <v>0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0</v>
      </c>
      <c r="O424">
        <v>0</v>
      </c>
      <c r="P424">
        <v>0</v>
      </c>
      <c r="Q424">
        <v>0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0</v>
      </c>
      <c r="AH424">
        <v>0</v>
      </c>
      <c r="AI424">
        <v>0</v>
      </c>
      <c r="AJ424">
        <v>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0</v>
      </c>
      <c r="AX424">
        <v>0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0</v>
      </c>
      <c r="BL424">
        <v>0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0</v>
      </c>
      <c r="BS424">
        <v>0</v>
      </c>
      <c r="BT424">
        <v>0</v>
      </c>
      <c r="BU424">
        <v>0</v>
      </c>
      <c r="BV424">
        <v>0</v>
      </c>
      <c r="BW424">
        <v>0</v>
      </c>
      <c r="BX424">
        <v>0</v>
      </c>
      <c r="BY424">
        <v>0</v>
      </c>
      <c r="BZ424">
        <v>0</v>
      </c>
      <c r="CA424">
        <v>0</v>
      </c>
      <c r="CB424">
        <v>0</v>
      </c>
      <c r="CC424">
        <v>0</v>
      </c>
      <c r="CD424">
        <v>0</v>
      </c>
      <c r="CE424">
        <v>0</v>
      </c>
      <c r="CF424">
        <v>0</v>
      </c>
      <c r="CG424">
        <v>0</v>
      </c>
      <c r="CH424">
        <v>0</v>
      </c>
      <c r="CI424">
        <v>0</v>
      </c>
      <c r="CJ424">
        <v>0</v>
      </c>
      <c r="CK424">
        <v>0</v>
      </c>
      <c r="CL424">
        <v>0</v>
      </c>
      <c r="CM424">
        <v>0</v>
      </c>
      <c r="CN424">
        <v>0</v>
      </c>
      <c r="CO424">
        <v>0</v>
      </c>
      <c r="CP424">
        <v>0</v>
      </c>
      <c r="CQ424">
        <v>0</v>
      </c>
      <c r="CR424">
        <v>0</v>
      </c>
      <c r="CS424">
        <v>0</v>
      </c>
      <c r="CT424">
        <v>0</v>
      </c>
      <c r="CU424">
        <v>0</v>
      </c>
      <c r="CV424">
        <v>0</v>
      </c>
      <c r="CW424">
        <v>0</v>
      </c>
      <c r="CX424">
        <v>0</v>
      </c>
      <c r="CY424">
        <v>0</v>
      </c>
      <c r="CZ424">
        <v>0</v>
      </c>
      <c r="DA424">
        <v>0</v>
      </c>
      <c r="DB424">
        <v>0</v>
      </c>
      <c r="DC424">
        <v>0</v>
      </c>
      <c r="DD424">
        <v>0</v>
      </c>
      <c r="DE424">
        <v>0</v>
      </c>
      <c r="DF424">
        <v>0</v>
      </c>
      <c r="DG424">
        <v>0</v>
      </c>
      <c r="DH424">
        <v>0</v>
      </c>
      <c r="DI424">
        <v>0</v>
      </c>
      <c r="DJ424">
        <v>0</v>
      </c>
      <c r="DK424">
        <v>0</v>
      </c>
      <c r="DL424">
        <v>0</v>
      </c>
      <c r="DM424">
        <v>0</v>
      </c>
      <c r="DN424">
        <v>0</v>
      </c>
      <c r="DO424">
        <v>0</v>
      </c>
      <c r="DP424">
        <v>0</v>
      </c>
      <c r="DQ424">
        <v>0</v>
      </c>
      <c r="DR424">
        <v>0</v>
      </c>
      <c r="DS424">
        <v>0</v>
      </c>
      <c r="DT424">
        <v>0</v>
      </c>
      <c r="DU424">
        <v>0</v>
      </c>
      <c r="DV424">
        <v>0</v>
      </c>
      <c r="DW424">
        <v>0</v>
      </c>
      <c r="DX424">
        <v>0</v>
      </c>
      <c r="DY424">
        <v>0</v>
      </c>
      <c r="DZ424">
        <v>0</v>
      </c>
      <c r="EA424">
        <v>0</v>
      </c>
      <c r="EB424">
        <v>0</v>
      </c>
      <c r="EC424">
        <v>0</v>
      </c>
      <c r="ED424">
        <v>0</v>
      </c>
      <c r="EE424">
        <v>0</v>
      </c>
      <c r="EF424">
        <v>0</v>
      </c>
      <c r="EG424">
        <v>0</v>
      </c>
      <c r="EH424">
        <v>0</v>
      </c>
      <c r="EI424">
        <v>0</v>
      </c>
      <c r="EJ424">
        <v>0</v>
      </c>
      <c r="EK424">
        <v>0</v>
      </c>
      <c r="EL424">
        <v>0</v>
      </c>
      <c r="EM424">
        <v>0</v>
      </c>
      <c r="EN424">
        <v>0</v>
      </c>
      <c r="EO424">
        <v>0</v>
      </c>
      <c r="EP424">
        <v>0</v>
      </c>
      <c r="EQ424">
        <v>0</v>
      </c>
      <c r="ER424">
        <v>0</v>
      </c>
      <c r="ES424">
        <v>0</v>
      </c>
      <c r="ET424">
        <v>0</v>
      </c>
      <c r="EU424">
        <v>0</v>
      </c>
      <c r="EV424">
        <v>0</v>
      </c>
      <c r="EW424">
        <v>0</v>
      </c>
      <c r="EX424">
        <v>0</v>
      </c>
      <c r="EY424">
        <v>0</v>
      </c>
      <c r="EZ424">
        <v>0</v>
      </c>
      <c r="FA424">
        <v>0</v>
      </c>
      <c r="FB424">
        <v>0</v>
      </c>
      <c r="FC424">
        <v>0</v>
      </c>
      <c r="FD424">
        <v>0</v>
      </c>
      <c r="FE424">
        <v>0</v>
      </c>
      <c r="FF424">
        <v>0</v>
      </c>
      <c r="FG424">
        <v>0</v>
      </c>
      <c r="FH424">
        <v>0</v>
      </c>
      <c r="FI424">
        <v>0</v>
      </c>
      <c r="FJ424">
        <v>0</v>
      </c>
      <c r="FK424">
        <v>0</v>
      </c>
      <c r="FL424">
        <v>0</v>
      </c>
      <c r="FM424">
        <v>0</v>
      </c>
      <c r="FN424">
        <v>0</v>
      </c>
      <c r="FO424">
        <v>0</v>
      </c>
      <c r="FP424">
        <v>0</v>
      </c>
      <c r="FQ424">
        <v>0</v>
      </c>
      <c r="FR424">
        <v>0</v>
      </c>
      <c r="FT424" s="44"/>
    </row>
    <row r="425" spans="1:176" x14ac:dyDescent="0.2">
      <c r="A425" t="s">
        <v>198</v>
      </c>
      <c r="B425" t="s">
        <v>202</v>
      </c>
      <c r="C425" s="70">
        <v>41851</v>
      </c>
      <c r="D425">
        <v>0</v>
      </c>
      <c r="E425" s="70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0</v>
      </c>
      <c r="P425">
        <v>0</v>
      </c>
      <c r="Q425">
        <v>0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0</v>
      </c>
      <c r="AJ425">
        <v>0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>
        <v>0</v>
      </c>
      <c r="AT425">
        <v>0</v>
      </c>
      <c r="AU425">
        <v>0</v>
      </c>
      <c r="AV425">
        <v>0</v>
      </c>
      <c r="AW425">
        <v>0</v>
      </c>
      <c r="AX425">
        <v>0</v>
      </c>
      <c r="AY425">
        <v>0</v>
      </c>
      <c r="AZ425">
        <v>0</v>
      </c>
      <c r="BA425">
        <v>0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BX425">
        <v>0</v>
      </c>
      <c r="BY425">
        <v>0</v>
      </c>
      <c r="BZ425">
        <v>0</v>
      </c>
      <c r="CA425">
        <v>0</v>
      </c>
      <c r="CB425">
        <v>0</v>
      </c>
      <c r="CC425">
        <v>0</v>
      </c>
      <c r="CD425">
        <v>0</v>
      </c>
      <c r="CE425">
        <v>0</v>
      </c>
      <c r="CF425">
        <v>0</v>
      </c>
      <c r="CG425">
        <v>0</v>
      </c>
      <c r="CH425">
        <v>0</v>
      </c>
      <c r="CI425">
        <v>0</v>
      </c>
      <c r="CJ425">
        <v>0</v>
      </c>
      <c r="CK425">
        <v>0</v>
      </c>
      <c r="CL425">
        <v>0</v>
      </c>
      <c r="CM425">
        <v>0</v>
      </c>
      <c r="CN425">
        <v>0</v>
      </c>
      <c r="CO425">
        <v>0</v>
      </c>
      <c r="CP425">
        <v>0</v>
      </c>
      <c r="CQ425">
        <v>0</v>
      </c>
      <c r="CR425">
        <v>0</v>
      </c>
      <c r="CS425">
        <v>0</v>
      </c>
      <c r="CT425">
        <v>0</v>
      </c>
      <c r="CU425">
        <v>0</v>
      </c>
      <c r="CV425">
        <v>0</v>
      </c>
      <c r="CW425">
        <v>0</v>
      </c>
      <c r="CX425">
        <v>0</v>
      </c>
      <c r="CY425">
        <v>0</v>
      </c>
      <c r="CZ425">
        <v>0</v>
      </c>
      <c r="DA425">
        <v>0</v>
      </c>
      <c r="DB425">
        <v>0</v>
      </c>
      <c r="DC425">
        <v>0</v>
      </c>
      <c r="DD425">
        <v>0</v>
      </c>
      <c r="DE425">
        <v>0</v>
      </c>
      <c r="DF425">
        <v>0</v>
      </c>
      <c r="DG425">
        <v>0</v>
      </c>
      <c r="DH425">
        <v>0</v>
      </c>
      <c r="DI425">
        <v>0</v>
      </c>
      <c r="DJ425">
        <v>0</v>
      </c>
      <c r="DK425">
        <v>0</v>
      </c>
      <c r="DL425">
        <v>0</v>
      </c>
      <c r="DM425">
        <v>0</v>
      </c>
      <c r="DN425">
        <v>0</v>
      </c>
      <c r="DO425">
        <v>0</v>
      </c>
      <c r="DP425">
        <v>0</v>
      </c>
      <c r="DQ425">
        <v>0</v>
      </c>
      <c r="DR425">
        <v>0</v>
      </c>
      <c r="DS425">
        <v>0</v>
      </c>
      <c r="DT425">
        <v>0</v>
      </c>
      <c r="DU425">
        <v>0</v>
      </c>
      <c r="DV425">
        <v>0</v>
      </c>
      <c r="DW425">
        <v>0</v>
      </c>
      <c r="DX425">
        <v>0</v>
      </c>
      <c r="DY425">
        <v>0</v>
      </c>
      <c r="DZ425">
        <v>0</v>
      </c>
      <c r="EA425">
        <v>0</v>
      </c>
      <c r="EB425">
        <v>0</v>
      </c>
      <c r="EC425">
        <v>0</v>
      </c>
      <c r="ED425">
        <v>0</v>
      </c>
      <c r="EE425">
        <v>0</v>
      </c>
      <c r="EF425">
        <v>0</v>
      </c>
      <c r="EG425">
        <v>0</v>
      </c>
      <c r="EH425">
        <v>0</v>
      </c>
      <c r="EI425">
        <v>0</v>
      </c>
      <c r="EJ425">
        <v>0</v>
      </c>
      <c r="EK425">
        <v>0</v>
      </c>
      <c r="EL425">
        <v>0</v>
      </c>
      <c r="EM425">
        <v>0</v>
      </c>
      <c r="EN425">
        <v>0</v>
      </c>
      <c r="EO425">
        <v>0</v>
      </c>
      <c r="EP425">
        <v>0</v>
      </c>
      <c r="EQ425">
        <v>0</v>
      </c>
      <c r="ER425">
        <v>0</v>
      </c>
      <c r="ES425">
        <v>0</v>
      </c>
      <c r="ET425">
        <v>0</v>
      </c>
      <c r="EU425">
        <v>0</v>
      </c>
      <c r="EV425">
        <v>0</v>
      </c>
      <c r="EW425">
        <v>0</v>
      </c>
      <c r="EX425">
        <v>0</v>
      </c>
      <c r="EY425">
        <v>0</v>
      </c>
      <c r="EZ425">
        <v>0</v>
      </c>
      <c r="FA425">
        <v>0</v>
      </c>
      <c r="FB425">
        <v>0</v>
      </c>
      <c r="FC425">
        <v>0</v>
      </c>
      <c r="FD425">
        <v>0</v>
      </c>
      <c r="FE425">
        <v>0</v>
      </c>
      <c r="FF425">
        <v>0</v>
      </c>
      <c r="FG425">
        <v>0</v>
      </c>
      <c r="FH425">
        <v>0</v>
      </c>
      <c r="FI425">
        <v>0</v>
      </c>
      <c r="FJ425">
        <v>0</v>
      </c>
      <c r="FK425">
        <v>0</v>
      </c>
      <c r="FL425">
        <v>0</v>
      </c>
      <c r="FM425">
        <v>0</v>
      </c>
      <c r="FN425">
        <v>0</v>
      </c>
      <c r="FO425">
        <v>0</v>
      </c>
      <c r="FP425">
        <v>0</v>
      </c>
      <c r="FQ425">
        <v>0</v>
      </c>
      <c r="FR425">
        <v>0</v>
      </c>
      <c r="FT425" s="44"/>
    </row>
    <row r="426" spans="1:176" x14ac:dyDescent="0.2">
      <c r="A426" t="s">
        <v>198</v>
      </c>
      <c r="B426" t="s">
        <v>202</v>
      </c>
      <c r="C426" s="70">
        <v>41852</v>
      </c>
      <c r="D426">
        <v>0</v>
      </c>
      <c r="E426" s="70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0</v>
      </c>
      <c r="O426">
        <v>0</v>
      </c>
      <c r="P426">
        <v>0</v>
      </c>
      <c r="Q426">
        <v>0</v>
      </c>
      <c r="R426">
        <v>0</v>
      </c>
      <c r="S426">
        <v>0</v>
      </c>
      <c r="T426">
        <v>0</v>
      </c>
      <c r="U426">
        <v>0</v>
      </c>
      <c r="V426">
        <v>0</v>
      </c>
      <c r="W426">
        <v>0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0</v>
      </c>
      <c r="AJ426">
        <v>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  <c r="AV426">
        <v>0</v>
      </c>
      <c r="AW426">
        <v>0</v>
      </c>
      <c r="AX426">
        <v>0</v>
      </c>
      <c r="AY426">
        <v>0</v>
      </c>
      <c r="AZ426">
        <v>0</v>
      </c>
      <c r="BA426">
        <v>0</v>
      </c>
      <c r="BB426">
        <v>0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0</v>
      </c>
      <c r="BS426">
        <v>0</v>
      </c>
      <c r="BT426">
        <v>0</v>
      </c>
      <c r="BU426">
        <v>0</v>
      </c>
      <c r="BV426">
        <v>0</v>
      </c>
      <c r="BW426">
        <v>0</v>
      </c>
      <c r="BX426">
        <v>0</v>
      </c>
      <c r="BY426">
        <v>0</v>
      </c>
      <c r="BZ426">
        <v>0</v>
      </c>
      <c r="CA426">
        <v>0</v>
      </c>
      <c r="CB426">
        <v>0</v>
      </c>
      <c r="CC426">
        <v>0</v>
      </c>
      <c r="CD426">
        <v>0</v>
      </c>
      <c r="CE426">
        <v>0</v>
      </c>
      <c r="CF426">
        <v>0</v>
      </c>
      <c r="CG426">
        <v>0</v>
      </c>
      <c r="CH426">
        <v>0</v>
      </c>
      <c r="CI426">
        <v>0</v>
      </c>
      <c r="CJ426">
        <v>0</v>
      </c>
      <c r="CK426">
        <v>0</v>
      </c>
      <c r="CL426">
        <v>0</v>
      </c>
      <c r="CM426">
        <v>0</v>
      </c>
      <c r="CN426">
        <v>0</v>
      </c>
      <c r="CO426">
        <v>0</v>
      </c>
      <c r="CP426">
        <v>0</v>
      </c>
      <c r="CQ426">
        <v>0</v>
      </c>
      <c r="CR426">
        <v>0</v>
      </c>
      <c r="CS426">
        <v>0</v>
      </c>
      <c r="CT426">
        <v>0</v>
      </c>
      <c r="CU426">
        <v>0</v>
      </c>
      <c r="CV426">
        <v>0</v>
      </c>
      <c r="CW426">
        <v>0</v>
      </c>
      <c r="CX426">
        <v>0</v>
      </c>
      <c r="CY426">
        <v>0</v>
      </c>
      <c r="CZ426">
        <v>0</v>
      </c>
      <c r="DA426">
        <v>0</v>
      </c>
      <c r="DB426">
        <v>0</v>
      </c>
      <c r="DC426">
        <v>0</v>
      </c>
      <c r="DD426">
        <v>0</v>
      </c>
      <c r="DE426">
        <v>0</v>
      </c>
      <c r="DF426">
        <v>0</v>
      </c>
      <c r="DG426">
        <v>0</v>
      </c>
      <c r="DH426">
        <v>0</v>
      </c>
      <c r="DI426">
        <v>0</v>
      </c>
      <c r="DJ426">
        <v>0</v>
      </c>
      <c r="DK426">
        <v>0</v>
      </c>
      <c r="DL426">
        <v>0</v>
      </c>
      <c r="DM426">
        <v>0</v>
      </c>
      <c r="DN426">
        <v>0</v>
      </c>
      <c r="DO426">
        <v>0</v>
      </c>
      <c r="DP426">
        <v>0</v>
      </c>
      <c r="DQ426">
        <v>0</v>
      </c>
      <c r="DR426">
        <v>0</v>
      </c>
      <c r="DS426">
        <v>0</v>
      </c>
      <c r="DT426">
        <v>0</v>
      </c>
      <c r="DU426">
        <v>0</v>
      </c>
      <c r="DV426">
        <v>0</v>
      </c>
      <c r="DW426">
        <v>0</v>
      </c>
      <c r="DX426">
        <v>0</v>
      </c>
      <c r="DY426">
        <v>0</v>
      </c>
      <c r="DZ426">
        <v>0</v>
      </c>
      <c r="EA426">
        <v>0</v>
      </c>
      <c r="EB426">
        <v>0</v>
      </c>
      <c r="EC426">
        <v>0</v>
      </c>
      <c r="ED426">
        <v>0</v>
      </c>
      <c r="EE426">
        <v>0</v>
      </c>
      <c r="EF426">
        <v>0</v>
      </c>
      <c r="EG426">
        <v>0</v>
      </c>
      <c r="EH426">
        <v>0</v>
      </c>
      <c r="EI426">
        <v>0</v>
      </c>
      <c r="EJ426">
        <v>0</v>
      </c>
      <c r="EK426">
        <v>0</v>
      </c>
      <c r="EL426">
        <v>0</v>
      </c>
      <c r="EM426">
        <v>0</v>
      </c>
      <c r="EN426">
        <v>0</v>
      </c>
      <c r="EO426">
        <v>0</v>
      </c>
      <c r="EP426">
        <v>0</v>
      </c>
      <c r="EQ426">
        <v>0</v>
      </c>
      <c r="ER426">
        <v>0</v>
      </c>
      <c r="ES426">
        <v>0</v>
      </c>
      <c r="ET426">
        <v>0</v>
      </c>
      <c r="EU426">
        <v>0</v>
      </c>
      <c r="EV426">
        <v>0</v>
      </c>
      <c r="EW426">
        <v>0</v>
      </c>
      <c r="EX426">
        <v>0</v>
      </c>
      <c r="EY426">
        <v>0</v>
      </c>
      <c r="EZ426">
        <v>0</v>
      </c>
      <c r="FA426">
        <v>0</v>
      </c>
      <c r="FB426">
        <v>0</v>
      </c>
      <c r="FC426">
        <v>0</v>
      </c>
      <c r="FD426">
        <v>0</v>
      </c>
      <c r="FE426">
        <v>0</v>
      </c>
      <c r="FF426">
        <v>0</v>
      </c>
      <c r="FG426">
        <v>0</v>
      </c>
      <c r="FH426">
        <v>0</v>
      </c>
      <c r="FI426">
        <v>0</v>
      </c>
      <c r="FJ426">
        <v>0</v>
      </c>
      <c r="FK426">
        <v>0</v>
      </c>
      <c r="FL426">
        <v>0</v>
      </c>
      <c r="FM426">
        <v>0</v>
      </c>
      <c r="FN426">
        <v>0</v>
      </c>
      <c r="FO426">
        <v>0</v>
      </c>
      <c r="FP426">
        <v>0</v>
      </c>
      <c r="FQ426">
        <v>0</v>
      </c>
      <c r="FR426">
        <v>0</v>
      </c>
      <c r="FT426" s="44"/>
    </row>
    <row r="427" spans="1:176" x14ac:dyDescent="0.2">
      <c r="A427" t="s">
        <v>198</v>
      </c>
      <c r="B427" t="s">
        <v>202</v>
      </c>
      <c r="C427" s="70">
        <v>41894</v>
      </c>
      <c r="D427">
        <v>0</v>
      </c>
      <c r="E427" s="70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0</v>
      </c>
      <c r="AX427">
        <v>0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BX427">
        <v>0</v>
      </c>
      <c r="BY427">
        <v>0</v>
      </c>
      <c r="BZ427">
        <v>0</v>
      </c>
      <c r="CA427">
        <v>0</v>
      </c>
      <c r="CB427">
        <v>0</v>
      </c>
      <c r="CC427">
        <v>0</v>
      </c>
      <c r="CD427">
        <v>0</v>
      </c>
      <c r="CE427">
        <v>0</v>
      </c>
      <c r="CF427">
        <v>0</v>
      </c>
      <c r="CG427">
        <v>0</v>
      </c>
      <c r="CH427">
        <v>0</v>
      </c>
      <c r="CI427">
        <v>0</v>
      </c>
      <c r="CJ427">
        <v>0</v>
      </c>
      <c r="CK427">
        <v>0</v>
      </c>
      <c r="CL427">
        <v>0</v>
      </c>
      <c r="CM427">
        <v>0</v>
      </c>
      <c r="CN427">
        <v>0</v>
      </c>
      <c r="CO427">
        <v>0</v>
      </c>
      <c r="CP427">
        <v>0</v>
      </c>
      <c r="CQ427">
        <v>0</v>
      </c>
      <c r="CR427">
        <v>0</v>
      </c>
      <c r="CS427">
        <v>0</v>
      </c>
      <c r="CT427">
        <v>0</v>
      </c>
      <c r="CU427">
        <v>0</v>
      </c>
      <c r="CV427">
        <v>0</v>
      </c>
      <c r="CW427">
        <v>0</v>
      </c>
      <c r="CX427">
        <v>0</v>
      </c>
      <c r="CY427">
        <v>0</v>
      </c>
      <c r="CZ427">
        <v>0</v>
      </c>
      <c r="DA427">
        <v>0</v>
      </c>
      <c r="DB427">
        <v>0</v>
      </c>
      <c r="DC427">
        <v>0</v>
      </c>
      <c r="DD427">
        <v>0</v>
      </c>
      <c r="DE427">
        <v>0</v>
      </c>
      <c r="DF427">
        <v>0</v>
      </c>
      <c r="DG427">
        <v>0</v>
      </c>
      <c r="DH427">
        <v>0</v>
      </c>
      <c r="DI427">
        <v>0</v>
      </c>
      <c r="DJ427">
        <v>0</v>
      </c>
      <c r="DK427">
        <v>0</v>
      </c>
      <c r="DL427">
        <v>0</v>
      </c>
      <c r="DM427">
        <v>0</v>
      </c>
      <c r="DN427">
        <v>0</v>
      </c>
      <c r="DO427">
        <v>0</v>
      </c>
      <c r="DP427">
        <v>0</v>
      </c>
      <c r="DQ427">
        <v>0</v>
      </c>
      <c r="DR427">
        <v>0</v>
      </c>
      <c r="DS427">
        <v>0</v>
      </c>
      <c r="DT427">
        <v>0</v>
      </c>
      <c r="DU427">
        <v>0</v>
      </c>
      <c r="DV427">
        <v>0</v>
      </c>
      <c r="DW427">
        <v>0</v>
      </c>
      <c r="DX427">
        <v>0</v>
      </c>
      <c r="DY427">
        <v>0</v>
      </c>
      <c r="DZ427">
        <v>0</v>
      </c>
      <c r="EA427">
        <v>0</v>
      </c>
      <c r="EB427">
        <v>0</v>
      </c>
      <c r="EC427">
        <v>0</v>
      </c>
      <c r="ED427">
        <v>0</v>
      </c>
      <c r="EE427">
        <v>0</v>
      </c>
      <c r="EF427">
        <v>0</v>
      </c>
      <c r="EG427">
        <v>0</v>
      </c>
      <c r="EH427">
        <v>0</v>
      </c>
      <c r="EI427">
        <v>0</v>
      </c>
      <c r="EJ427">
        <v>0</v>
      </c>
      <c r="EK427">
        <v>0</v>
      </c>
      <c r="EL427">
        <v>0</v>
      </c>
      <c r="EM427">
        <v>0</v>
      </c>
      <c r="EN427">
        <v>0</v>
      </c>
      <c r="EO427">
        <v>0</v>
      </c>
      <c r="EP427">
        <v>0</v>
      </c>
      <c r="EQ427">
        <v>0</v>
      </c>
      <c r="ER427">
        <v>0</v>
      </c>
      <c r="ES427">
        <v>0</v>
      </c>
      <c r="ET427">
        <v>0</v>
      </c>
      <c r="EU427">
        <v>0</v>
      </c>
      <c r="EV427">
        <v>0</v>
      </c>
      <c r="EW427">
        <v>0</v>
      </c>
      <c r="EX427">
        <v>0</v>
      </c>
      <c r="EY427">
        <v>0</v>
      </c>
      <c r="EZ427">
        <v>0</v>
      </c>
      <c r="FA427">
        <v>0</v>
      </c>
      <c r="FB427">
        <v>0</v>
      </c>
      <c r="FC427">
        <v>0</v>
      </c>
      <c r="FD427">
        <v>0</v>
      </c>
      <c r="FE427">
        <v>0</v>
      </c>
      <c r="FF427">
        <v>0</v>
      </c>
      <c r="FG427">
        <v>0</v>
      </c>
      <c r="FH427">
        <v>0</v>
      </c>
      <c r="FI427">
        <v>0</v>
      </c>
      <c r="FJ427">
        <v>0</v>
      </c>
      <c r="FK427">
        <v>0</v>
      </c>
      <c r="FL427">
        <v>0</v>
      </c>
      <c r="FM427">
        <v>0</v>
      </c>
      <c r="FN427">
        <v>0</v>
      </c>
      <c r="FO427">
        <v>0</v>
      </c>
      <c r="FP427">
        <v>0</v>
      </c>
      <c r="FQ427">
        <v>0</v>
      </c>
      <c r="FR427">
        <v>0</v>
      </c>
      <c r="FT427" s="44"/>
    </row>
    <row r="428" spans="1:176" x14ac:dyDescent="0.2">
      <c r="A428" t="s">
        <v>198</v>
      </c>
      <c r="B428" t="s">
        <v>202</v>
      </c>
      <c r="C428" s="70">
        <v>41897</v>
      </c>
      <c r="D428">
        <v>0</v>
      </c>
      <c r="E428" s="70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0</v>
      </c>
      <c r="P428">
        <v>0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0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0</v>
      </c>
      <c r="AX428">
        <v>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0</v>
      </c>
      <c r="BL428">
        <v>0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0</v>
      </c>
      <c r="BS428">
        <v>0</v>
      </c>
      <c r="BT428">
        <v>0</v>
      </c>
      <c r="BU428">
        <v>0</v>
      </c>
      <c r="BV428">
        <v>0</v>
      </c>
      <c r="BW428">
        <v>0</v>
      </c>
      <c r="BX428">
        <v>0</v>
      </c>
      <c r="BY428">
        <v>0</v>
      </c>
      <c r="BZ428">
        <v>0</v>
      </c>
      <c r="CA428">
        <v>0</v>
      </c>
      <c r="CB428">
        <v>0</v>
      </c>
      <c r="CC428">
        <v>0</v>
      </c>
      <c r="CD428">
        <v>0</v>
      </c>
      <c r="CE428">
        <v>0</v>
      </c>
      <c r="CF428">
        <v>0</v>
      </c>
      <c r="CG428">
        <v>0</v>
      </c>
      <c r="CH428">
        <v>0</v>
      </c>
      <c r="CI428">
        <v>0</v>
      </c>
      <c r="CJ428">
        <v>0</v>
      </c>
      <c r="CK428">
        <v>0</v>
      </c>
      <c r="CL428">
        <v>0</v>
      </c>
      <c r="CM428">
        <v>0</v>
      </c>
      <c r="CN428">
        <v>0</v>
      </c>
      <c r="CO428">
        <v>0</v>
      </c>
      <c r="CP428">
        <v>0</v>
      </c>
      <c r="CQ428">
        <v>0</v>
      </c>
      <c r="CR428">
        <v>0</v>
      </c>
      <c r="CS428">
        <v>0</v>
      </c>
      <c r="CT428">
        <v>0</v>
      </c>
      <c r="CU428">
        <v>0</v>
      </c>
      <c r="CV428">
        <v>0</v>
      </c>
      <c r="CW428">
        <v>0</v>
      </c>
      <c r="CX428">
        <v>0</v>
      </c>
      <c r="CY428">
        <v>0</v>
      </c>
      <c r="CZ428">
        <v>0</v>
      </c>
      <c r="DA428">
        <v>0</v>
      </c>
      <c r="DB428">
        <v>0</v>
      </c>
      <c r="DC428">
        <v>0</v>
      </c>
      <c r="DD428">
        <v>0</v>
      </c>
      <c r="DE428">
        <v>0</v>
      </c>
      <c r="DF428">
        <v>0</v>
      </c>
      <c r="DG428">
        <v>0</v>
      </c>
      <c r="DH428">
        <v>0</v>
      </c>
      <c r="DI428">
        <v>0</v>
      </c>
      <c r="DJ428">
        <v>0</v>
      </c>
      <c r="DK428">
        <v>0</v>
      </c>
      <c r="DL428">
        <v>0</v>
      </c>
      <c r="DM428">
        <v>0</v>
      </c>
      <c r="DN428">
        <v>0</v>
      </c>
      <c r="DO428">
        <v>0</v>
      </c>
      <c r="DP428">
        <v>0</v>
      </c>
      <c r="DQ428">
        <v>0</v>
      </c>
      <c r="DR428">
        <v>0</v>
      </c>
      <c r="DS428">
        <v>0</v>
      </c>
      <c r="DT428">
        <v>0</v>
      </c>
      <c r="DU428">
        <v>0</v>
      </c>
      <c r="DV428">
        <v>0</v>
      </c>
      <c r="DW428">
        <v>0</v>
      </c>
      <c r="DX428">
        <v>0</v>
      </c>
      <c r="DY428">
        <v>0</v>
      </c>
      <c r="DZ428">
        <v>0</v>
      </c>
      <c r="EA428">
        <v>0</v>
      </c>
      <c r="EB428">
        <v>0</v>
      </c>
      <c r="EC428">
        <v>0</v>
      </c>
      <c r="ED428">
        <v>0</v>
      </c>
      <c r="EE428">
        <v>0</v>
      </c>
      <c r="EF428">
        <v>0</v>
      </c>
      <c r="EG428">
        <v>0</v>
      </c>
      <c r="EH428">
        <v>0</v>
      </c>
      <c r="EI428">
        <v>0</v>
      </c>
      <c r="EJ428">
        <v>0</v>
      </c>
      <c r="EK428">
        <v>0</v>
      </c>
      <c r="EL428">
        <v>0</v>
      </c>
      <c r="EM428">
        <v>0</v>
      </c>
      <c r="EN428">
        <v>0</v>
      </c>
      <c r="EO428">
        <v>0</v>
      </c>
      <c r="EP428">
        <v>0</v>
      </c>
      <c r="EQ428">
        <v>0</v>
      </c>
      <c r="ER428">
        <v>0</v>
      </c>
      <c r="ES428">
        <v>0</v>
      </c>
      <c r="ET428">
        <v>0</v>
      </c>
      <c r="EU428">
        <v>0</v>
      </c>
      <c r="EV428">
        <v>0</v>
      </c>
      <c r="EW428">
        <v>0</v>
      </c>
      <c r="EX428">
        <v>0</v>
      </c>
      <c r="EY428">
        <v>0</v>
      </c>
      <c r="EZ428">
        <v>0</v>
      </c>
      <c r="FA428">
        <v>0</v>
      </c>
      <c r="FB428">
        <v>0</v>
      </c>
      <c r="FC428">
        <v>0</v>
      </c>
      <c r="FD428">
        <v>0</v>
      </c>
      <c r="FE428">
        <v>0</v>
      </c>
      <c r="FF428">
        <v>0</v>
      </c>
      <c r="FG428">
        <v>0</v>
      </c>
      <c r="FH428">
        <v>0</v>
      </c>
      <c r="FI428">
        <v>0</v>
      </c>
      <c r="FJ428">
        <v>0</v>
      </c>
      <c r="FK428">
        <v>0</v>
      </c>
      <c r="FL428">
        <v>0</v>
      </c>
      <c r="FM428">
        <v>0</v>
      </c>
      <c r="FN428">
        <v>0</v>
      </c>
      <c r="FO428">
        <v>0</v>
      </c>
      <c r="FP428">
        <v>0</v>
      </c>
      <c r="FQ428">
        <v>0</v>
      </c>
      <c r="FR428">
        <v>0</v>
      </c>
      <c r="FT428" s="44"/>
    </row>
    <row r="429" spans="1:176" x14ac:dyDescent="0.2">
      <c r="A429" t="s">
        <v>198</v>
      </c>
      <c r="B429" t="s">
        <v>202</v>
      </c>
      <c r="C429" s="70">
        <v>41898</v>
      </c>
      <c r="D429">
        <v>0</v>
      </c>
      <c r="E429" s="70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0</v>
      </c>
      <c r="O429">
        <v>0</v>
      </c>
      <c r="P429">
        <v>0</v>
      </c>
      <c r="Q429">
        <v>0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0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>
        <v>0</v>
      </c>
      <c r="AT429">
        <v>0</v>
      </c>
      <c r="AU429">
        <v>0</v>
      </c>
      <c r="AV429">
        <v>0</v>
      </c>
      <c r="AW429">
        <v>0</v>
      </c>
      <c r="AX429">
        <v>0</v>
      </c>
      <c r="AY429">
        <v>0</v>
      </c>
      <c r="AZ429">
        <v>0</v>
      </c>
      <c r="BA429">
        <v>0</v>
      </c>
      <c r="BB429">
        <v>0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0</v>
      </c>
      <c r="BL429">
        <v>0</v>
      </c>
      <c r="BM429">
        <v>0</v>
      </c>
      <c r="BN429">
        <v>0</v>
      </c>
      <c r="BO429">
        <v>0</v>
      </c>
      <c r="BP429">
        <v>0</v>
      </c>
      <c r="BQ429">
        <v>0</v>
      </c>
      <c r="BR429">
        <v>0</v>
      </c>
      <c r="BS429">
        <v>0</v>
      </c>
      <c r="BT429">
        <v>0</v>
      </c>
      <c r="BU429">
        <v>0</v>
      </c>
      <c r="BV429">
        <v>0</v>
      </c>
      <c r="BW429">
        <v>0</v>
      </c>
      <c r="BX429">
        <v>0</v>
      </c>
      <c r="BY429">
        <v>0</v>
      </c>
      <c r="BZ429">
        <v>0</v>
      </c>
      <c r="CA429">
        <v>0</v>
      </c>
      <c r="CB429">
        <v>0</v>
      </c>
      <c r="CC429">
        <v>0</v>
      </c>
      <c r="CD429">
        <v>0</v>
      </c>
      <c r="CE429">
        <v>0</v>
      </c>
      <c r="CF429">
        <v>0</v>
      </c>
      <c r="CG429">
        <v>0</v>
      </c>
      <c r="CH429">
        <v>0</v>
      </c>
      <c r="CI429">
        <v>0</v>
      </c>
      <c r="CJ429">
        <v>0</v>
      </c>
      <c r="CK429">
        <v>0</v>
      </c>
      <c r="CL429">
        <v>0</v>
      </c>
      <c r="CM429">
        <v>0</v>
      </c>
      <c r="CN429">
        <v>0</v>
      </c>
      <c r="CO429">
        <v>0</v>
      </c>
      <c r="CP429">
        <v>0</v>
      </c>
      <c r="CQ429">
        <v>0</v>
      </c>
      <c r="CR429">
        <v>0</v>
      </c>
      <c r="CS429">
        <v>0</v>
      </c>
      <c r="CT429">
        <v>0</v>
      </c>
      <c r="CU429">
        <v>0</v>
      </c>
      <c r="CV429">
        <v>0</v>
      </c>
      <c r="CW429">
        <v>0</v>
      </c>
      <c r="CX429">
        <v>0</v>
      </c>
      <c r="CY429">
        <v>0</v>
      </c>
      <c r="CZ429">
        <v>0</v>
      </c>
      <c r="DA429">
        <v>0</v>
      </c>
      <c r="DB429">
        <v>0</v>
      </c>
      <c r="DC429">
        <v>0</v>
      </c>
      <c r="DD429">
        <v>0</v>
      </c>
      <c r="DE429">
        <v>0</v>
      </c>
      <c r="DF429">
        <v>0</v>
      </c>
      <c r="DG429">
        <v>0</v>
      </c>
      <c r="DH429">
        <v>0</v>
      </c>
      <c r="DI429">
        <v>0</v>
      </c>
      <c r="DJ429">
        <v>0</v>
      </c>
      <c r="DK429">
        <v>0</v>
      </c>
      <c r="DL429">
        <v>0</v>
      </c>
      <c r="DM429">
        <v>0</v>
      </c>
      <c r="DN429">
        <v>0</v>
      </c>
      <c r="DO429">
        <v>0</v>
      </c>
      <c r="DP429">
        <v>0</v>
      </c>
      <c r="DQ429">
        <v>0</v>
      </c>
      <c r="DR429">
        <v>0</v>
      </c>
      <c r="DS429">
        <v>0</v>
      </c>
      <c r="DT429">
        <v>0</v>
      </c>
      <c r="DU429">
        <v>0</v>
      </c>
      <c r="DV429">
        <v>0</v>
      </c>
      <c r="DW429">
        <v>0</v>
      </c>
      <c r="DX429">
        <v>0</v>
      </c>
      <c r="DY429">
        <v>0</v>
      </c>
      <c r="DZ429">
        <v>0</v>
      </c>
      <c r="EA429">
        <v>0</v>
      </c>
      <c r="EB429">
        <v>0</v>
      </c>
      <c r="EC429">
        <v>0</v>
      </c>
      <c r="ED429">
        <v>0</v>
      </c>
      <c r="EE429">
        <v>0</v>
      </c>
      <c r="EF429">
        <v>0</v>
      </c>
      <c r="EG429">
        <v>0</v>
      </c>
      <c r="EH429">
        <v>0</v>
      </c>
      <c r="EI429">
        <v>0</v>
      </c>
      <c r="EJ429">
        <v>0</v>
      </c>
      <c r="EK429">
        <v>0</v>
      </c>
      <c r="EL429">
        <v>0</v>
      </c>
      <c r="EM429">
        <v>0</v>
      </c>
      <c r="EN429">
        <v>0</v>
      </c>
      <c r="EO429">
        <v>0</v>
      </c>
      <c r="EP429">
        <v>0</v>
      </c>
      <c r="EQ429">
        <v>0</v>
      </c>
      <c r="ER429">
        <v>0</v>
      </c>
      <c r="ES429">
        <v>0</v>
      </c>
      <c r="ET429">
        <v>0</v>
      </c>
      <c r="EU429">
        <v>0</v>
      </c>
      <c r="EV429">
        <v>0</v>
      </c>
      <c r="EW429">
        <v>0</v>
      </c>
      <c r="EX429">
        <v>0</v>
      </c>
      <c r="EY429">
        <v>0</v>
      </c>
      <c r="EZ429">
        <v>0</v>
      </c>
      <c r="FA429">
        <v>0</v>
      </c>
      <c r="FB429">
        <v>0</v>
      </c>
      <c r="FC429">
        <v>0</v>
      </c>
      <c r="FD429">
        <v>0</v>
      </c>
      <c r="FE429">
        <v>0</v>
      </c>
      <c r="FF429">
        <v>0</v>
      </c>
      <c r="FG429">
        <v>0</v>
      </c>
      <c r="FH429">
        <v>0</v>
      </c>
      <c r="FI429">
        <v>0</v>
      </c>
      <c r="FJ429">
        <v>0</v>
      </c>
      <c r="FK429">
        <v>0</v>
      </c>
      <c r="FL429">
        <v>0</v>
      </c>
      <c r="FM429">
        <v>0</v>
      </c>
      <c r="FN429">
        <v>0</v>
      </c>
      <c r="FO429">
        <v>0</v>
      </c>
      <c r="FP429">
        <v>0</v>
      </c>
      <c r="FQ429">
        <v>0</v>
      </c>
      <c r="FR429">
        <v>0</v>
      </c>
      <c r="FT429" s="44"/>
    </row>
    <row r="430" spans="1:176" x14ac:dyDescent="0.2">
      <c r="A430" t="s">
        <v>198</v>
      </c>
      <c r="B430" t="s">
        <v>202</v>
      </c>
      <c r="C430" s="70" t="s">
        <v>2</v>
      </c>
      <c r="D430">
        <v>0</v>
      </c>
      <c r="E430" s="7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0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  <c r="AV430">
        <v>0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BX430">
        <v>0</v>
      </c>
      <c r="BY430">
        <v>0</v>
      </c>
      <c r="BZ430">
        <v>0</v>
      </c>
      <c r="CA430">
        <v>0</v>
      </c>
      <c r="CB430">
        <v>0</v>
      </c>
      <c r="CC430">
        <v>0</v>
      </c>
      <c r="CD430">
        <v>0</v>
      </c>
      <c r="CE430">
        <v>0</v>
      </c>
      <c r="CF430">
        <v>0</v>
      </c>
      <c r="CG430">
        <v>0</v>
      </c>
      <c r="CH430">
        <v>0</v>
      </c>
      <c r="CI430">
        <v>0</v>
      </c>
      <c r="CJ430">
        <v>0</v>
      </c>
      <c r="CK430">
        <v>0</v>
      </c>
      <c r="CL430">
        <v>0</v>
      </c>
      <c r="CM430">
        <v>0</v>
      </c>
      <c r="CN430">
        <v>0</v>
      </c>
      <c r="CO430">
        <v>0</v>
      </c>
      <c r="CP430">
        <v>0</v>
      </c>
      <c r="CQ430">
        <v>0</v>
      </c>
      <c r="CR430">
        <v>0</v>
      </c>
      <c r="CS430">
        <v>0</v>
      </c>
      <c r="CT430">
        <v>0</v>
      </c>
      <c r="CU430">
        <v>0</v>
      </c>
      <c r="CV430">
        <v>0</v>
      </c>
      <c r="CW430">
        <v>0</v>
      </c>
      <c r="CX430">
        <v>0</v>
      </c>
      <c r="CY430">
        <v>0</v>
      </c>
      <c r="CZ430">
        <v>0</v>
      </c>
      <c r="DA430">
        <v>0</v>
      </c>
      <c r="DB430">
        <v>0</v>
      </c>
      <c r="DC430">
        <v>0</v>
      </c>
      <c r="DD430">
        <v>0</v>
      </c>
      <c r="DE430">
        <v>0</v>
      </c>
      <c r="DF430">
        <v>0</v>
      </c>
      <c r="DG430">
        <v>0</v>
      </c>
      <c r="DH430">
        <v>0</v>
      </c>
      <c r="DI430">
        <v>0</v>
      </c>
      <c r="DJ430">
        <v>0</v>
      </c>
      <c r="DK430">
        <v>0</v>
      </c>
      <c r="DL430">
        <v>0</v>
      </c>
      <c r="DM430">
        <v>0</v>
      </c>
      <c r="DN430">
        <v>0</v>
      </c>
      <c r="DO430">
        <v>0</v>
      </c>
      <c r="DP430">
        <v>0</v>
      </c>
      <c r="DQ430">
        <v>0</v>
      </c>
      <c r="DR430">
        <v>0</v>
      </c>
      <c r="DS430">
        <v>0</v>
      </c>
      <c r="DT430">
        <v>0</v>
      </c>
      <c r="DU430">
        <v>0</v>
      </c>
      <c r="DV430">
        <v>0</v>
      </c>
      <c r="DW430">
        <v>0</v>
      </c>
      <c r="DX430">
        <v>0</v>
      </c>
      <c r="DY430">
        <v>0</v>
      </c>
      <c r="DZ430">
        <v>0</v>
      </c>
      <c r="EA430">
        <v>0</v>
      </c>
      <c r="EB430">
        <v>0</v>
      </c>
      <c r="EC430">
        <v>0</v>
      </c>
      <c r="ED430">
        <v>0</v>
      </c>
      <c r="EE430">
        <v>0</v>
      </c>
      <c r="EF430">
        <v>0</v>
      </c>
      <c r="EG430">
        <v>0</v>
      </c>
      <c r="EH430">
        <v>0</v>
      </c>
      <c r="EI430">
        <v>0</v>
      </c>
      <c r="EJ430">
        <v>0</v>
      </c>
      <c r="EK430">
        <v>0</v>
      </c>
      <c r="EL430">
        <v>0</v>
      </c>
      <c r="EM430">
        <v>0</v>
      </c>
      <c r="EN430">
        <v>0</v>
      </c>
      <c r="EO430">
        <v>0</v>
      </c>
      <c r="EP430">
        <v>0</v>
      </c>
      <c r="EQ430">
        <v>0</v>
      </c>
      <c r="ER430">
        <v>0</v>
      </c>
      <c r="ES430">
        <v>0</v>
      </c>
      <c r="ET430">
        <v>0</v>
      </c>
      <c r="EU430">
        <v>0</v>
      </c>
      <c r="EV430">
        <v>0</v>
      </c>
      <c r="EW430">
        <v>0</v>
      </c>
      <c r="EX430">
        <v>0</v>
      </c>
      <c r="EY430">
        <v>0</v>
      </c>
      <c r="EZ430">
        <v>0</v>
      </c>
      <c r="FA430">
        <v>0</v>
      </c>
      <c r="FB430">
        <v>0</v>
      </c>
      <c r="FC430">
        <v>0</v>
      </c>
      <c r="FD430">
        <v>0</v>
      </c>
      <c r="FE430">
        <v>0</v>
      </c>
      <c r="FF430">
        <v>0</v>
      </c>
      <c r="FG430">
        <v>0</v>
      </c>
      <c r="FH430">
        <v>0</v>
      </c>
      <c r="FI430">
        <v>0</v>
      </c>
      <c r="FJ430">
        <v>0</v>
      </c>
      <c r="FK430">
        <v>0</v>
      </c>
      <c r="FL430">
        <v>0</v>
      </c>
      <c r="FM430">
        <v>0</v>
      </c>
      <c r="FN430">
        <v>0</v>
      </c>
      <c r="FO430">
        <v>0</v>
      </c>
      <c r="FP430">
        <v>0</v>
      </c>
      <c r="FQ430">
        <v>0</v>
      </c>
      <c r="FR430">
        <v>0</v>
      </c>
      <c r="FT430" s="44"/>
    </row>
    <row r="431" spans="1:176" x14ac:dyDescent="0.2">
      <c r="A431" t="s">
        <v>198</v>
      </c>
      <c r="B431" t="s">
        <v>204</v>
      </c>
      <c r="C431" s="70">
        <v>41773</v>
      </c>
      <c r="D431">
        <v>0</v>
      </c>
      <c r="E431" s="70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0</v>
      </c>
      <c r="O431">
        <v>0</v>
      </c>
      <c r="P431">
        <v>0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0</v>
      </c>
      <c r="AG431">
        <v>0</v>
      </c>
      <c r="AH431">
        <v>0</v>
      </c>
      <c r="AI431">
        <v>0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  <c r="AS431">
        <v>0</v>
      </c>
      <c r="AT431">
        <v>0</v>
      </c>
      <c r="AU431">
        <v>0</v>
      </c>
      <c r="AV431">
        <v>0</v>
      </c>
      <c r="AW431">
        <v>0</v>
      </c>
      <c r="AX431">
        <v>0</v>
      </c>
      <c r="AY431">
        <v>0</v>
      </c>
      <c r="AZ431">
        <v>0</v>
      </c>
      <c r="BA431">
        <v>0</v>
      </c>
      <c r="BB431">
        <v>0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0</v>
      </c>
      <c r="BN431">
        <v>0</v>
      </c>
      <c r="BO431">
        <v>0</v>
      </c>
      <c r="BP431">
        <v>0</v>
      </c>
      <c r="BQ431">
        <v>0</v>
      </c>
      <c r="BR431">
        <v>0</v>
      </c>
      <c r="BS431">
        <v>0</v>
      </c>
      <c r="BT431">
        <v>0</v>
      </c>
      <c r="BU431">
        <v>0</v>
      </c>
      <c r="BV431">
        <v>0</v>
      </c>
      <c r="BW431">
        <v>0</v>
      </c>
      <c r="BX431">
        <v>0</v>
      </c>
      <c r="BY431">
        <v>0</v>
      </c>
      <c r="BZ431">
        <v>0</v>
      </c>
      <c r="CA431">
        <v>0</v>
      </c>
      <c r="CB431">
        <v>0</v>
      </c>
      <c r="CC431">
        <v>0</v>
      </c>
      <c r="CD431">
        <v>0</v>
      </c>
      <c r="CE431">
        <v>0</v>
      </c>
      <c r="CF431">
        <v>0</v>
      </c>
      <c r="CG431">
        <v>0</v>
      </c>
      <c r="CH431">
        <v>0</v>
      </c>
      <c r="CI431">
        <v>0</v>
      </c>
      <c r="CJ431">
        <v>0</v>
      </c>
      <c r="CK431">
        <v>0</v>
      </c>
      <c r="CL431">
        <v>0</v>
      </c>
      <c r="CM431">
        <v>0</v>
      </c>
      <c r="CN431">
        <v>0</v>
      </c>
      <c r="CO431">
        <v>0</v>
      </c>
      <c r="CP431">
        <v>0</v>
      </c>
      <c r="CQ431">
        <v>0</v>
      </c>
      <c r="CR431">
        <v>0</v>
      </c>
      <c r="CS431">
        <v>0</v>
      </c>
      <c r="CT431">
        <v>0</v>
      </c>
      <c r="CU431">
        <v>0</v>
      </c>
      <c r="CV431">
        <v>0</v>
      </c>
      <c r="CW431">
        <v>0</v>
      </c>
      <c r="CX431">
        <v>0</v>
      </c>
      <c r="CY431">
        <v>0</v>
      </c>
      <c r="CZ431">
        <v>0</v>
      </c>
      <c r="DA431">
        <v>0</v>
      </c>
      <c r="DB431">
        <v>0</v>
      </c>
      <c r="DC431">
        <v>0</v>
      </c>
      <c r="DD431">
        <v>0</v>
      </c>
      <c r="DE431">
        <v>0</v>
      </c>
      <c r="DF431">
        <v>0</v>
      </c>
      <c r="DG431">
        <v>0</v>
      </c>
      <c r="DH431">
        <v>0</v>
      </c>
      <c r="DI431">
        <v>0</v>
      </c>
      <c r="DJ431">
        <v>0</v>
      </c>
      <c r="DK431">
        <v>0</v>
      </c>
      <c r="DL431">
        <v>0</v>
      </c>
      <c r="DM431">
        <v>0</v>
      </c>
      <c r="DN431">
        <v>0</v>
      </c>
      <c r="DO431">
        <v>0</v>
      </c>
      <c r="DP431">
        <v>0</v>
      </c>
      <c r="DQ431">
        <v>0</v>
      </c>
      <c r="DR431">
        <v>0</v>
      </c>
      <c r="DS431">
        <v>0</v>
      </c>
      <c r="DT431">
        <v>0</v>
      </c>
      <c r="DU431">
        <v>0</v>
      </c>
      <c r="DV431">
        <v>0</v>
      </c>
      <c r="DW431">
        <v>0</v>
      </c>
      <c r="DX431">
        <v>0</v>
      </c>
      <c r="DY431">
        <v>0</v>
      </c>
      <c r="DZ431">
        <v>0</v>
      </c>
      <c r="EA431">
        <v>0</v>
      </c>
      <c r="EB431">
        <v>0</v>
      </c>
      <c r="EC431">
        <v>0</v>
      </c>
      <c r="ED431">
        <v>0</v>
      </c>
      <c r="EE431">
        <v>0</v>
      </c>
      <c r="EF431">
        <v>0</v>
      </c>
      <c r="EG431">
        <v>0</v>
      </c>
      <c r="EH431">
        <v>0</v>
      </c>
      <c r="EI431">
        <v>0</v>
      </c>
      <c r="EJ431">
        <v>0</v>
      </c>
      <c r="EK431">
        <v>0</v>
      </c>
      <c r="EL431">
        <v>0</v>
      </c>
      <c r="EM431">
        <v>0</v>
      </c>
      <c r="EN431">
        <v>0</v>
      </c>
      <c r="EO431">
        <v>0</v>
      </c>
      <c r="EP431">
        <v>0</v>
      </c>
      <c r="EQ431">
        <v>0</v>
      </c>
      <c r="ER431">
        <v>0</v>
      </c>
      <c r="ES431">
        <v>0</v>
      </c>
      <c r="ET431">
        <v>0</v>
      </c>
      <c r="EU431">
        <v>0</v>
      </c>
      <c r="EV431">
        <v>0</v>
      </c>
      <c r="EW431">
        <v>0</v>
      </c>
      <c r="EX431">
        <v>0</v>
      </c>
      <c r="EY431">
        <v>0</v>
      </c>
      <c r="EZ431">
        <v>0</v>
      </c>
      <c r="FA431">
        <v>0</v>
      </c>
      <c r="FB431">
        <v>0</v>
      </c>
      <c r="FC431">
        <v>0</v>
      </c>
      <c r="FD431">
        <v>0</v>
      </c>
      <c r="FE431">
        <v>0</v>
      </c>
      <c r="FF431">
        <v>0</v>
      </c>
      <c r="FG431">
        <v>0</v>
      </c>
      <c r="FH431">
        <v>0</v>
      </c>
      <c r="FI431">
        <v>0</v>
      </c>
      <c r="FJ431">
        <v>0</v>
      </c>
      <c r="FK431">
        <v>0</v>
      </c>
      <c r="FL431">
        <v>0</v>
      </c>
      <c r="FM431">
        <v>0</v>
      </c>
      <c r="FN431">
        <v>0</v>
      </c>
      <c r="FO431">
        <v>0</v>
      </c>
      <c r="FP431">
        <v>0</v>
      </c>
      <c r="FQ431">
        <v>0</v>
      </c>
      <c r="FR431">
        <v>0</v>
      </c>
      <c r="FT431" s="44"/>
    </row>
    <row r="432" spans="1:176" x14ac:dyDescent="0.2">
      <c r="A432" t="s">
        <v>198</v>
      </c>
      <c r="B432" t="s">
        <v>204</v>
      </c>
      <c r="C432" s="70">
        <v>41820</v>
      </c>
      <c r="D432">
        <v>0</v>
      </c>
      <c r="E432" s="70">
        <v>0</v>
      </c>
      <c r="F432">
        <v>0</v>
      </c>
      <c r="G432">
        <v>0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0</v>
      </c>
      <c r="O432">
        <v>0</v>
      </c>
      <c r="P432">
        <v>0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0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0</v>
      </c>
      <c r="AU432">
        <v>0</v>
      </c>
      <c r="AV432">
        <v>0</v>
      </c>
      <c r="AW432">
        <v>0</v>
      </c>
      <c r="AX432">
        <v>0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BX432">
        <v>0</v>
      </c>
      <c r="BY432">
        <v>0</v>
      </c>
      <c r="BZ432">
        <v>0</v>
      </c>
      <c r="CA432">
        <v>0</v>
      </c>
      <c r="CB432">
        <v>0</v>
      </c>
      <c r="CC432">
        <v>0</v>
      </c>
      <c r="CD432">
        <v>0</v>
      </c>
      <c r="CE432">
        <v>0</v>
      </c>
      <c r="CF432">
        <v>0</v>
      </c>
      <c r="CG432">
        <v>0</v>
      </c>
      <c r="CH432">
        <v>0</v>
      </c>
      <c r="CI432">
        <v>0</v>
      </c>
      <c r="CJ432">
        <v>0</v>
      </c>
      <c r="CK432">
        <v>0</v>
      </c>
      <c r="CL432">
        <v>0</v>
      </c>
      <c r="CM432">
        <v>0</v>
      </c>
      <c r="CN432">
        <v>0</v>
      </c>
      <c r="CO432">
        <v>0</v>
      </c>
      <c r="CP432">
        <v>0</v>
      </c>
      <c r="CQ432">
        <v>0</v>
      </c>
      <c r="CR432">
        <v>0</v>
      </c>
      <c r="CS432">
        <v>0</v>
      </c>
      <c r="CT432">
        <v>0</v>
      </c>
      <c r="CU432">
        <v>0</v>
      </c>
      <c r="CV432">
        <v>0</v>
      </c>
      <c r="CW432">
        <v>0</v>
      </c>
      <c r="CX432">
        <v>0</v>
      </c>
      <c r="CY432">
        <v>0</v>
      </c>
      <c r="CZ432">
        <v>0</v>
      </c>
      <c r="DA432">
        <v>0</v>
      </c>
      <c r="DB432">
        <v>0</v>
      </c>
      <c r="DC432">
        <v>0</v>
      </c>
      <c r="DD432">
        <v>0</v>
      </c>
      <c r="DE432">
        <v>0</v>
      </c>
      <c r="DF432">
        <v>0</v>
      </c>
      <c r="DG432">
        <v>0</v>
      </c>
      <c r="DH432">
        <v>0</v>
      </c>
      <c r="DI432">
        <v>0</v>
      </c>
      <c r="DJ432">
        <v>0</v>
      </c>
      <c r="DK432">
        <v>0</v>
      </c>
      <c r="DL432">
        <v>0</v>
      </c>
      <c r="DM432">
        <v>0</v>
      </c>
      <c r="DN432">
        <v>0</v>
      </c>
      <c r="DO432">
        <v>0</v>
      </c>
      <c r="DP432">
        <v>0</v>
      </c>
      <c r="DQ432">
        <v>0</v>
      </c>
      <c r="DR432">
        <v>0</v>
      </c>
      <c r="DS432">
        <v>0</v>
      </c>
      <c r="DT432">
        <v>0</v>
      </c>
      <c r="DU432">
        <v>0</v>
      </c>
      <c r="DV432">
        <v>0</v>
      </c>
      <c r="DW432">
        <v>0</v>
      </c>
      <c r="DX432">
        <v>0</v>
      </c>
      <c r="DY432">
        <v>0</v>
      </c>
      <c r="DZ432">
        <v>0</v>
      </c>
      <c r="EA432">
        <v>0</v>
      </c>
      <c r="EB432">
        <v>0</v>
      </c>
      <c r="EC432">
        <v>0</v>
      </c>
      <c r="ED432">
        <v>0</v>
      </c>
      <c r="EE432">
        <v>0</v>
      </c>
      <c r="EF432">
        <v>0</v>
      </c>
      <c r="EG432">
        <v>0</v>
      </c>
      <c r="EH432">
        <v>0</v>
      </c>
      <c r="EI432">
        <v>0</v>
      </c>
      <c r="EJ432">
        <v>0</v>
      </c>
      <c r="EK432">
        <v>0</v>
      </c>
      <c r="EL432">
        <v>0</v>
      </c>
      <c r="EM432">
        <v>0</v>
      </c>
      <c r="EN432">
        <v>0</v>
      </c>
      <c r="EO432">
        <v>0</v>
      </c>
      <c r="EP432">
        <v>0</v>
      </c>
      <c r="EQ432">
        <v>0</v>
      </c>
      <c r="ER432">
        <v>0</v>
      </c>
      <c r="ES432">
        <v>0</v>
      </c>
      <c r="ET432">
        <v>0</v>
      </c>
      <c r="EU432">
        <v>0</v>
      </c>
      <c r="EV432">
        <v>0</v>
      </c>
      <c r="EW432">
        <v>0</v>
      </c>
      <c r="EX432">
        <v>0</v>
      </c>
      <c r="EY432">
        <v>0</v>
      </c>
      <c r="EZ432">
        <v>0</v>
      </c>
      <c r="FA432">
        <v>0</v>
      </c>
      <c r="FB432">
        <v>0</v>
      </c>
      <c r="FC432">
        <v>0</v>
      </c>
      <c r="FD432">
        <v>0</v>
      </c>
      <c r="FE432">
        <v>0</v>
      </c>
      <c r="FF432">
        <v>0</v>
      </c>
      <c r="FG432">
        <v>0</v>
      </c>
      <c r="FH432">
        <v>0</v>
      </c>
      <c r="FI432">
        <v>0</v>
      </c>
      <c r="FJ432">
        <v>0</v>
      </c>
      <c r="FK432">
        <v>0</v>
      </c>
      <c r="FL432">
        <v>0</v>
      </c>
      <c r="FM432">
        <v>0</v>
      </c>
      <c r="FN432">
        <v>0</v>
      </c>
      <c r="FO432">
        <v>0</v>
      </c>
      <c r="FP432">
        <v>0</v>
      </c>
      <c r="FQ432">
        <v>0</v>
      </c>
      <c r="FR432">
        <v>0</v>
      </c>
      <c r="FT432" s="44"/>
    </row>
    <row r="433" spans="1:176" x14ac:dyDescent="0.2">
      <c r="A433" t="s">
        <v>198</v>
      </c>
      <c r="B433" t="s">
        <v>204</v>
      </c>
      <c r="C433" s="70">
        <v>41827</v>
      </c>
      <c r="D433">
        <v>0</v>
      </c>
      <c r="E433" s="70">
        <v>0</v>
      </c>
      <c r="F433">
        <v>0</v>
      </c>
      <c r="G433">
        <v>0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0</v>
      </c>
      <c r="O433">
        <v>0</v>
      </c>
      <c r="P433">
        <v>0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0</v>
      </c>
      <c r="AG433">
        <v>0</v>
      </c>
      <c r="AH433">
        <v>0</v>
      </c>
      <c r="AI433">
        <v>0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  <c r="AS433">
        <v>0</v>
      </c>
      <c r="AT433">
        <v>0</v>
      </c>
      <c r="AU433">
        <v>0</v>
      </c>
      <c r="AV433">
        <v>0</v>
      </c>
      <c r="AW433">
        <v>0</v>
      </c>
      <c r="AX433">
        <v>0</v>
      </c>
      <c r="AY433">
        <v>0</v>
      </c>
      <c r="AZ433">
        <v>0</v>
      </c>
      <c r="BA433">
        <v>0</v>
      </c>
      <c r="BB433">
        <v>0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0</v>
      </c>
      <c r="BL433">
        <v>0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0</v>
      </c>
      <c r="BS433">
        <v>0</v>
      </c>
      <c r="BT433">
        <v>0</v>
      </c>
      <c r="BU433">
        <v>0</v>
      </c>
      <c r="BV433">
        <v>0</v>
      </c>
      <c r="BW433">
        <v>0</v>
      </c>
      <c r="BX433">
        <v>0</v>
      </c>
      <c r="BY433">
        <v>0</v>
      </c>
      <c r="BZ433">
        <v>0</v>
      </c>
      <c r="CA433">
        <v>0</v>
      </c>
      <c r="CB433">
        <v>0</v>
      </c>
      <c r="CC433">
        <v>0</v>
      </c>
      <c r="CD433">
        <v>0</v>
      </c>
      <c r="CE433">
        <v>0</v>
      </c>
      <c r="CF433">
        <v>0</v>
      </c>
      <c r="CG433">
        <v>0</v>
      </c>
      <c r="CH433">
        <v>0</v>
      </c>
      <c r="CI433">
        <v>0</v>
      </c>
      <c r="CJ433">
        <v>0</v>
      </c>
      <c r="CK433">
        <v>0</v>
      </c>
      <c r="CL433">
        <v>0</v>
      </c>
      <c r="CM433">
        <v>0</v>
      </c>
      <c r="CN433">
        <v>0</v>
      </c>
      <c r="CO433">
        <v>0</v>
      </c>
      <c r="CP433">
        <v>0</v>
      </c>
      <c r="CQ433">
        <v>0</v>
      </c>
      <c r="CR433">
        <v>0</v>
      </c>
      <c r="CS433">
        <v>0</v>
      </c>
      <c r="CT433">
        <v>0</v>
      </c>
      <c r="CU433">
        <v>0</v>
      </c>
      <c r="CV433">
        <v>0</v>
      </c>
      <c r="CW433">
        <v>0</v>
      </c>
      <c r="CX433">
        <v>0</v>
      </c>
      <c r="CY433">
        <v>0</v>
      </c>
      <c r="CZ433">
        <v>0</v>
      </c>
      <c r="DA433">
        <v>0</v>
      </c>
      <c r="DB433">
        <v>0</v>
      </c>
      <c r="DC433">
        <v>0</v>
      </c>
      <c r="DD433">
        <v>0</v>
      </c>
      <c r="DE433">
        <v>0</v>
      </c>
      <c r="DF433">
        <v>0</v>
      </c>
      <c r="DG433">
        <v>0</v>
      </c>
      <c r="DH433">
        <v>0</v>
      </c>
      <c r="DI433">
        <v>0</v>
      </c>
      <c r="DJ433">
        <v>0</v>
      </c>
      <c r="DK433">
        <v>0</v>
      </c>
      <c r="DL433">
        <v>0</v>
      </c>
      <c r="DM433">
        <v>0</v>
      </c>
      <c r="DN433">
        <v>0</v>
      </c>
      <c r="DO433">
        <v>0</v>
      </c>
      <c r="DP433">
        <v>0</v>
      </c>
      <c r="DQ433">
        <v>0</v>
      </c>
      <c r="DR433">
        <v>0</v>
      </c>
      <c r="DS433">
        <v>0</v>
      </c>
      <c r="DT433">
        <v>0</v>
      </c>
      <c r="DU433">
        <v>0</v>
      </c>
      <c r="DV433">
        <v>0</v>
      </c>
      <c r="DW433">
        <v>0</v>
      </c>
      <c r="DX433">
        <v>0</v>
      </c>
      <c r="DY433">
        <v>0</v>
      </c>
      <c r="DZ433">
        <v>0</v>
      </c>
      <c r="EA433">
        <v>0</v>
      </c>
      <c r="EB433">
        <v>0</v>
      </c>
      <c r="EC433">
        <v>0</v>
      </c>
      <c r="ED433">
        <v>0</v>
      </c>
      <c r="EE433">
        <v>0</v>
      </c>
      <c r="EF433">
        <v>0</v>
      </c>
      <c r="EG433">
        <v>0</v>
      </c>
      <c r="EH433">
        <v>0</v>
      </c>
      <c r="EI433">
        <v>0</v>
      </c>
      <c r="EJ433">
        <v>0</v>
      </c>
      <c r="EK433">
        <v>0</v>
      </c>
      <c r="EL433">
        <v>0</v>
      </c>
      <c r="EM433">
        <v>0</v>
      </c>
      <c r="EN433">
        <v>0</v>
      </c>
      <c r="EO433">
        <v>0</v>
      </c>
      <c r="EP433">
        <v>0</v>
      </c>
      <c r="EQ433">
        <v>0</v>
      </c>
      <c r="ER433">
        <v>0</v>
      </c>
      <c r="ES433">
        <v>0</v>
      </c>
      <c r="ET433">
        <v>0</v>
      </c>
      <c r="EU433">
        <v>0</v>
      </c>
      <c r="EV433">
        <v>0</v>
      </c>
      <c r="EW433">
        <v>0</v>
      </c>
      <c r="EX433">
        <v>0</v>
      </c>
      <c r="EY433">
        <v>0</v>
      </c>
      <c r="EZ433">
        <v>0</v>
      </c>
      <c r="FA433">
        <v>0</v>
      </c>
      <c r="FB433">
        <v>0</v>
      </c>
      <c r="FC433">
        <v>0</v>
      </c>
      <c r="FD433">
        <v>0</v>
      </c>
      <c r="FE433">
        <v>0</v>
      </c>
      <c r="FF433">
        <v>0</v>
      </c>
      <c r="FG433">
        <v>0</v>
      </c>
      <c r="FH433">
        <v>0</v>
      </c>
      <c r="FI433">
        <v>0</v>
      </c>
      <c r="FJ433">
        <v>0</v>
      </c>
      <c r="FK433">
        <v>0</v>
      </c>
      <c r="FL433">
        <v>0</v>
      </c>
      <c r="FM433">
        <v>0</v>
      </c>
      <c r="FN433">
        <v>0</v>
      </c>
      <c r="FO433">
        <v>0</v>
      </c>
      <c r="FP433">
        <v>0</v>
      </c>
      <c r="FQ433">
        <v>0</v>
      </c>
      <c r="FR433">
        <v>0</v>
      </c>
      <c r="FT433" s="44"/>
    </row>
    <row r="434" spans="1:176" x14ac:dyDescent="0.2">
      <c r="A434" t="s">
        <v>198</v>
      </c>
      <c r="B434" t="s">
        <v>204</v>
      </c>
      <c r="C434" s="70">
        <v>41834</v>
      </c>
      <c r="D434">
        <v>0</v>
      </c>
      <c r="E434" s="70">
        <v>0</v>
      </c>
      <c r="F434">
        <v>0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  <c r="AS434">
        <v>0</v>
      </c>
      <c r="AT434">
        <v>0</v>
      </c>
      <c r="AU434">
        <v>0</v>
      </c>
      <c r="AV434">
        <v>0</v>
      </c>
      <c r="AW434">
        <v>0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0</v>
      </c>
      <c r="BL434">
        <v>0</v>
      </c>
      <c r="BM434">
        <v>0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0</v>
      </c>
      <c r="BX434">
        <v>0</v>
      </c>
      <c r="BY434">
        <v>0</v>
      </c>
      <c r="BZ434">
        <v>0</v>
      </c>
      <c r="CA434">
        <v>0</v>
      </c>
      <c r="CB434">
        <v>0</v>
      </c>
      <c r="CC434">
        <v>0</v>
      </c>
      <c r="CD434">
        <v>0</v>
      </c>
      <c r="CE434">
        <v>0</v>
      </c>
      <c r="CF434">
        <v>0</v>
      </c>
      <c r="CG434">
        <v>0</v>
      </c>
      <c r="CH434">
        <v>0</v>
      </c>
      <c r="CI434">
        <v>0</v>
      </c>
      <c r="CJ434">
        <v>0</v>
      </c>
      <c r="CK434">
        <v>0</v>
      </c>
      <c r="CL434">
        <v>0</v>
      </c>
      <c r="CM434">
        <v>0</v>
      </c>
      <c r="CN434">
        <v>0</v>
      </c>
      <c r="CO434">
        <v>0</v>
      </c>
      <c r="CP434">
        <v>0</v>
      </c>
      <c r="CQ434">
        <v>0</v>
      </c>
      <c r="CR434">
        <v>0</v>
      </c>
      <c r="CS434">
        <v>0</v>
      </c>
      <c r="CT434">
        <v>0</v>
      </c>
      <c r="CU434">
        <v>0</v>
      </c>
      <c r="CV434">
        <v>0</v>
      </c>
      <c r="CW434">
        <v>0</v>
      </c>
      <c r="CX434">
        <v>0</v>
      </c>
      <c r="CY434">
        <v>0</v>
      </c>
      <c r="CZ434">
        <v>0</v>
      </c>
      <c r="DA434">
        <v>0</v>
      </c>
      <c r="DB434">
        <v>0</v>
      </c>
      <c r="DC434">
        <v>0</v>
      </c>
      <c r="DD434">
        <v>0</v>
      </c>
      <c r="DE434">
        <v>0</v>
      </c>
      <c r="DF434">
        <v>0</v>
      </c>
      <c r="DG434">
        <v>0</v>
      </c>
      <c r="DH434">
        <v>0</v>
      </c>
      <c r="DI434">
        <v>0</v>
      </c>
      <c r="DJ434">
        <v>0</v>
      </c>
      <c r="DK434">
        <v>0</v>
      </c>
      <c r="DL434">
        <v>0</v>
      </c>
      <c r="DM434">
        <v>0</v>
      </c>
      <c r="DN434">
        <v>0</v>
      </c>
      <c r="DO434">
        <v>0</v>
      </c>
      <c r="DP434">
        <v>0</v>
      </c>
      <c r="DQ434">
        <v>0</v>
      </c>
      <c r="DR434">
        <v>0</v>
      </c>
      <c r="DS434">
        <v>0</v>
      </c>
      <c r="DT434">
        <v>0</v>
      </c>
      <c r="DU434">
        <v>0</v>
      </c>
      <c r="DV434">
        <v>0</v>
      </c>
      <c r="DW434">
        <v>0</v>
      </c>
      <c r="DX434">
        <v>0</v>
      </c>
      <c r="DY434">
        <v>0</v>
      </c>
      <c r="DZ434">
        <v>0</v>
      </c>
      <c r="EA434">
        <v>0</v>
      </c>
      <c r="EB434">
        <v>0</v>
      </c>
      <c r="EC434">
        <v>0</v>
      </c>
      <c r="ED434">
        <v>0</v>
      </c>
      <c r="EE434">
        <v>0</v>
      </c>
      <c r="EF434">
        <v>0</v>
      </c>
      <c r="EG434">
        <v>0</v>
      </c>
      <c r="EH434">
        <v>0</v>
      </c>
      <c r="EI434">
        <v>0</v>
      </c>
      <c r="EJ434">
        <v>0</v>
      </c>
      <c r="EK434">
        <v>0</v>
      </c>
      <c r="EL434">
        <v>0</v>
      </c>
      <c r="EM434">
        <v>0</v>
      </c>
      <c r="EN434">
        <v>0</v>
      </c>
      <c r="EO434">
        <v>0</v>
      </c>
      <c r="EP434">
        <v>0</v>
      </c>
      <c r="EQ434">
        <v>0</v>
      </c>
      <c r="ER434">
        <v>0</v>
      </c>
      <c r="ES434">
        <v>0</v>
      </c>
      <c r="ET434">
        <v>0</v>
      </c>
      <c r="EU434">
        <v>0</v>
      </c>
      <c r="EV434">
        <v>0</v>
      </c>
      <c r="EW434">
        <v>0</v>
      </c>
      <c r="EX434">
        <v>0</v>
      </c>
      <c r="EY434">
        <v>0</v>
      </c>
      <c r="EZ434">
        <v>0</v>
      </c>
      <c r="FA434">
        <v>0</v>
      </c>
      <c r="FB434">
        <v>0</v>
      </c>
      <c r="FC434">
        <v>0</v>
      </c>
      <c r="FD434">
        <v>0</v>
      </c>
      <c r="FE434">
        <v>0</v>
      </c>
      <c r="FF434">
        <v>0</v>
      </c>
      <c r="FG434">
        <v>0</v>
      </c>
      <c r="FH434">
        <v>0</v>
      </c>
      <c r="FI434">
        <v>0</v>
      </c>
      <c r="FJ434">
        <v>0</v>
      </c>
      <c r="FK434">
        <v>0</v>
      </c>
      <c r="FL434">
        <v>0</v>
      </c>
      <c r="FM434">
        <v>0</v>
      </c>
      <c r="FN434">
        <v>0</v>
      </c>
      <c r="FO434">
        <v>0</v>
      </c>
      <c r="FP434">
        <v>0</v>
      </c>
      <c r="FQ434">
        <v>0</v>
      </c>
      <c r="FR434">
        <v>0</v>
      </c>
      <c r="FT434" s="44"/>
    </row>
    <row r="435" spans="1:176" x14ac:dyDescent="0.2">
      <c r="A435" t="s">
        <v>198</v>
      </c>
      <c r="B435" t="s">
        <v>204</v>
      </c>
      <c r="C435" s="70">
        <v>41848</v>
      </c>
      <c r="D435">
        <v>0</v>
      </c>
      <c r="E435" s="70">
        <v>0</v>
      </c>
      <c r="F435">
        <v>0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0</v>
      </c>
      <c r="AH435">
        <v>0</v>
      </c>
      <c r="AI435">
        <v>0</v>
      </c>
      <c r="AJ435">
        <v>0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  <c r="AS435">
        <v>0</v>
      </c>
      <c r="AT435">
        <v>0</v>
      </c>
      <c r="AU435">
        <v>0</v>
      </c>
      <c r="AV435">
        <v>0</v>
      </c>
      <c r="AW435">
        <v>0</v>
      </c>
      <c r="AX435">
        <v>0</v>
      </c>
      <c r="AY435">
        <v>0</v>
      </c>
      <c r="AZ435">
        <v>0</v>
      </c>
      <c r="BA435">
        <v>0</v>
      </c>
      <c r="BB435">
        <v>0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0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0</v>
      </c>
      <c r="BX435">
        <v>0</v>
      </c>
      <c r="BY435">
        <v>0</v>
      </c>
      <c r="BZ435">
        <v>0</v>
      </c>
      <c r="CA435">
        <v>0</v>
      </c>
      <c r="CB435">
        <v>0</v>
      </c>
      <c r="CC435">
        <v>0</v>
      </c>
      <c r="CD435">
        <v>0</v>
      </c>
      <c r="CE435">
        <v>0</v>
      </c>
      <c r="CF435">
        <v>0</v>
      </c>
      <c r="CG435">
        <v>0</v>
      </c>
      <c r="CH435">
        <v>0</v>
      </c>
      <c r="CI435">
        <v>0</v>
      </c>
      <c r="CJ435">
        <v>0</v>
      </c>
      <c r="CK435">
        <v>0</v>
      </c>
      <c r="CL435">
        <v>0</v>
      </c>
      <c r="CM435">
        <v>0</v>
      </c>
      <c r="CN435">
        <v>0</v>
      </c>
      <c r="CO435">
        <v>0</v>
      </c>
      <c r="CP435">
        <v>0</v>
      </c>
      <c r="CQ435">
        <v>0</v>
      </c>
      <c r="CR435">
        <v>0</v>
      </c>
      <c r="CS435">
        <v>0</v>
      </c>
      <c r="CT435">
        <v>0</v>
      </c>
      <c r="CU435">
        <v>0</v>
      </c>
      <c r="CV435">
        <v>0</v>
      </c>
      <c r="CW435">
        <v>0</v>
      </c>
      <c r="CX435">
        <v>0</v>
      </c>
      <c r="CY435">
        <v>0</v>
      </c>
      <c r="CZ435">
        <v>0</v>
      </c>
      <c r="DA435">
        <v>0</v>
      </c>
      <c r="DB435">
        <v>0</v>
      </c>
      <c r="DC435">
        <v>0</v>
      </c>
      <c r="DD435">
        <v>0</v>
      </c>
      <c r="DE435">
        <v>0</v>
      </c>
      <c r="DF435">
        <v>0</v>
      </c>
      <c r="DG435">
        <v>0</v>
      </c>
      <c r="DH435">
        <v>0</v>
      </c>
      <c r="DI435">
        <v>0</v>
      </c>
      <c r="DJ435">
        <v>0</v>
      </c>
      <c r="DK435">
        <v>0</v>
      </c>
      <c r="DL435">
        <v>0</v>
      </c>
      <c r="DM435">
        <v>0</v>
      </c>
      <c r="DN435">
        <v>0</v>
      </c>
      <c r="DO435">
        <v>0</v>
      </c>
      <c r="DP435">
        <v>0</v>
      </c>
      <c r="DQ435">
        <v>0</v>
      </c>
      <c r="DR435">
        <v>0</v>
      </c>
      <c r="DS435">
        <v>0</v>
      </c>
      <c r="DT435">
        <v>0</v>
      </c>
      <c r="DU435">
        <v>0</v>
      </c>
      <c r="DV435">
        <v>0</v>
      </c>
      <c r="DW435">
        <v>0</v>
      </c>
      <c r="DX435">
        <v>0</v>
      </c>
      <c r="DY435">
        <v>0</v>
      </c>
      <c r="DZ435">
        <v>0</v>
      </c>
      <c r="EA435">
        <v>0</v>
      </c>
      <c r="EB435">
        <v>0</v>
      </c>
      <c r="EC435">
        <v>0</v>
      </c>
      <c r="ED435">
        <v>0</v>
      </c>
      <c r="EE435">
        <v>0</v>
      </c>
      <c r="EF435">
        <v>0</v>
      </c>
      <c r="EG435">
        <v>0</v>
      </c>
      <c r="EH435">
        <v>0</v>
      </c>
      <c r="EI435">
        <v>0</v>
      </c>
      <c r="EJ435">
        <v>0</v>
      </c>
      <c r="EK435">
        <v>0</v>
      </c>
      <c r="EL435">
        <v>0</v>
      </c>
      <c r="EM435">
        <v>0</v>
      </c>
      <c r="EN435">
        <v>0</v>
      </c>
      <c r="EO435">
        <v>0</v>
      </c>
      <c r="EP435">
        <v>0</v>
      </c>
      <c r="EQ435">
        <v>0</v>
      </c>
      <c r="ER435">
        <v>0</v>
      </c>
      <c r="ES435">
        <v>0</v>
      </c>
      <c r="ET435">
        <v>0</v>
      </c>
      <c r="EU435">
        <v>0</v>
      </c>
      <c r="EV435">
        <v>0</v>
      </c>
      <c r="EW435">
        <v>0</v>
      </c>
      <c r="EX435">
        <v>0</v>
      </c>
      <c r="EY435">
        <v>0</v>
      </c>
      <c r="EZ435">
        <v>0</v>
      </c>
      <c r="FA435">
        <v>0</v>
      </c>
      <c r="FB435">
        <v>0</v>
      </c>
      <c r="FC435">
        <v>0</v>
      </c>
      <c r="FD435">
        <v>0</v>
      </c>
      <c r="FE435">
        <v>0</v>
      </c>
      <c r="FF435">
        <v>0</v>
      </c>
      <c r="FG435">
        <v>0</v>
      </c>
      <c r="FH435">
        <v>0</v>
      </c>
      <c r="FI435">
        <v>0</v>
      </c>
      <c r="FJ435">
        <v>0</v>
      </c>
      <c r="FK435">
        <v>0</v>
      </c>
      <c r="FL435">
        <v>0</v>
      </c>
      <c r="FM435">
        <v>0</v>
      </c>
      <c r="FN435">
        <v>0</v>
      </c>
      <c r="FO435">
        <v>0</v>
      </c>
      <c r="FP435">
        <v>0</v>
      </c>
      <c r="FQ435">
        <v>0</v>
      </c>
      <c r="FR435">
        <v>0</v>
      </c>
      <c r="FT435" s="44"/>
    </row>
    <row r="436" spans="1:176" x14ac:dyDescent="0.2">
      <c r="A436" t="s">
        <v>198</v>
      </c>
      <c r="B436" t="s">
        <v>204</v>
      </c>
      <c r="C436" s="70">
        <v>41849</v>
      </c>
      <c r="D436">
        <v>0</v>
      </c>
      <c r="E436" s="70">
        <v>0</v>
      </c>
      <c r="F436">
        <v>0</v>
      </c>
      <c r="G436">
        <v>0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0</v>
      </c>
      <c r="O436">
        <v>0</v>
      </c>
      <c r="P436">
        <v>0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>
        <v>0</v>
      </c>
      <c r="AH436">
        <v>0</v>
      </c>
      <c r="AI436">
        <v>0</v>
      </c>
      <c r="AJ436">
        <v>0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  <c r="AS436">
        <v>0</v>
      </c>
      <c r="AT436">
        <v>0</v>
      </c>
      <c r="AU436">
        <v>0</v>
      </c>
      <c r="AV436">
        <v>0</v>
      </c>
      <c r="AW436">
        <v>0</v>
      </c>
      <c r="AX436">
        <v>0</v>
      </c>
      <c r="AY436">
        <v>0</v>
      </c>
      <c r="AZ436">
        <v>0</v>
      </c>
      <c r="BA436">
        <v>0</v>
      </c>
      <c r="BB436">
        <v>0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0</v>
      </c>
      <c r="BX436">
        <v>0</v>
      </c>
      <c r="BY436">
        <v>0</v>
      </c>
      <c r="BZ436">
        <v>0</v>
      </c>
      <c r="CA436">
        <v>0</v>
      </c>
      <c r="CB436">
        <v>0</v>
      </c>
      <c r="CC436">
        <v>0</v>
      </c>
      <c r="CD436">
        <v>0</v>
      </c>
      <c r="CE436">
        <v>0</v>
      </c>
      <c r="CF436">
        <v>0</v>
      </c>
      <c r="CG436">
        <v>0</v>
      </c>
      <c r="CH436">
        <v>0</v>
      </c>
      <c r="CI436">
        <v>0</v>
      </c>
      <c r="CJ436">
        <v>0</v>
      </c>
      <c r="CK436">
        <v>0</v>
      </c>
      <c r="CL436">
        <v>0</v>
      </c>
      <c r="CM436">
        <v>0</v>
      </c>
      <c r="CN436">
        <v>0</v>
      </c>
      <c r="CO436">
        <v>0</v>
      </c>
      <c r="CP436">
        <v>0</v>
      </c>
      <c r="CQ436">
        <v>0</v>
      </c>
      <c r="CR436">
        <v>0</v>
      </c>
      <c r="CS436">
        <v>0</v>
      </c>
      <c r="CT436">
        <v>0</v>
      </c>
      <c r="CU436">
        <v>0</v>
      </c>
      <c r="CV436">
        <v>0</v>
      </c>
      <c r="CW436">
        <v>0</v>
      </c>
      <c r="CX436">
        <v>0</v>
      </c>
      <c r="CY436">
        <v>0</v>
      </c>
      <c r="CZ436">
        <v>0</v>
      </c>
      <c r="DA436">
        <v>0</v>
      </c>
      <c r="DB436">
        <v>0</v>
      </c>
      <c r="DC436">
        <v>0</v>
      </c>
      <c r="DD436">
        <v>0</v>
      </c>
      <c r="DE436">
        <v>0</v>
      </c>
      <c r="DF436">
        <v>0</v>
      </c>
      <c r="DG436">
        <v>0</v>
      </c>
      <c r="DH436">
        <v>0</v>
      </c>
      <c r="DI436">
        <v>0</v>
      </c>
      <c r="DJ436">
        <v>0</v>
      </c>
      <c r="DK436">
        <v>0</v>
      </c>
      <c r="DL436">
        <v>0</v>
      </c>
      <c r="DM436">
        <v>0</v>
      </c>
      <c r="DN436">
        <v>0</v>
      </c>
      <c r="DO436">
        <v>0</v>
      </c>
      <c r="DP436">
        <v>0</v>
      </c>
      <c r="DQ436">
        <v>0</v>
      </c>
      <c r="DR436">
        <v>0</v>
      </c>
      <c r="DS436">
        <v>0</v>
      </c>
      <c r="DT436">
        <v>0</v>
      </c>
      <c r="DU436">
        <v>0</v>
      </c>
      <c r="DV436">
        <v>0</v>
      </c>
      <c r="DW436">
        <v>0</v>
      </c>
      <c r="DX436">
        <v>0</v>
      </c>
      <c r="DY436">
        <v>0</v>
      </c>
      <c r="DZ436">
        <v>0</v>
      </c>
      <c r="EA436">
        <v>0</v>
      </c>
      <c r="EB436">
        <v>0</v>
      </c>
      <c r="EC436">
        <v>0</v>
      </c>
      <c r="ED436">
        <v>0</v>
      </c>
      <c r="EE436">
        <v>0</v>
      </c>
      <c r="EF436">
        <v>0</v>
      </c>
      <c r="EG436">
        <v>0</v>
      </c>
      <c r="EH436">
        <v>0</v>
      </c>
      <c r="EI436">
        <v>0</v>
      </c>
      <c r="EJ436">
        <v>0</v>
      </c>
      <c r="EK436">
        <v>0</v>
      </c>
      <c r="EL436">
        <v>0</v>
      </c>
      <c r="EM436">
        <v>0</v>
      </c>
      <c r="EN436">
        <v>0</v>
      </c>
      <c r="EO436">
        <v>0</v>
      </c>
      <c r="EP436">
        <v>0</v>
      </c>
      <c r="EQ436">
        <v>0</v>
      </c>
      <c r="ER436">
        <v>0</v>
      </c>
      <c r="ES436">
        <v>0</v>
      </c>
      <c r="ET436">
        <v>0</v>
      </c>
      <c r="EU436">
        <v>0</v>
      </c>
      <c r="EV436">
        <v>0</v>
      </c>
      <c r="EW436">
        <v>0</v>
      </c>
      <c r="EX436">
        <v>0</v>
      </c>
      <c r="EY436">
        <v>0</v>
      </c>
      <c r="EZ436">
        <v>0</v>
      </c>
      <c r="FA436">
        <v>0</v>
      </c>
      <c r="FB436">
        <v>0</v>
      </c>
      <c r="FC436">
        <v>0</v>
      </c>
      <c r="FD436">
        <v>0</v>
      </c>
      <c r="FE436">
        <v>0</v>
      </c>
      <c r="FF436">
        <v>0</v>
      </c>
      <c r="FG436">
        <v>0</v>
      </c>
      <c r="FH436">
        <v>0</v>
      </c>
      <c r="FI436">
        <v>0</v>
      </c>
      <c r="FJ436">
        <v>0</v>
      </c>
      <c r="FK436">
        <v>0</v>
      </c>
      <c r="FL436">
        <v>0</v>
      </c>
      <c r="FM436">
        <v>0</v>
      </c>
      <c r="FN436">
        <v>0</v>
      </c>
      <c r="FO436">
        <v>0</v>
      </c>
      <c r="FP436">
        <v>0</v>
      </c>
      <c r="FQ436">
        <v>0</v>
      </c>
      <c r="FR436">
        <v>0</v>
      </c>
      <c r="FT436" s="44"/>
    </row>
    <row r="437" spans="1:176" x14ac:dyDescent="0.2">
      <c r="A437" t="s">
        <v>198</v>
      </c>
      <c r="B437" t="s">
        <v>204</v>
      </c>
      <c r="C437" s="70">
        <v>41850</v>
      </c>
      <c r="D437">
        <v>0</v>
      </c>
      <c r="E437" s="70">
        <v>0</v>
      </c>
      <c r="F437">
        <v>0</v>
      </c>
      <c r="G437">
        <v>0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0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  <c r="AS437">
        <v>0</v>
      </c>
      <c r="AT437">
        <v>0</v>
      </c>
      <c r="AU437">
        <v>0</v>
      </c>
      <c r="AV437">
        <v>0</v>
      </c>
      <c r="AW437">
        <v>0</v>
      </c>
      <c r="AX437">
        <v>0</v>
      </c>
      <c r="AY437">
        <v>0</v>
      </c>
      <c r="AZ437">
        <v>0</v>
      </c>
      <c r="BA437">
        <v>0</v>
      </c>
      <c r="BB437">
        <v>0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BX437">
        <v>0</v>
      </c>
      <c r="BY437">
        <v>0</v>
      </c>
      <c r="BZ437">
        <v>0</v>
      </c>
      <c r="CA437">
        <v>0</v>
      </c>
      <c r="CB437">
        <v>0</v>
      </c>
      <c r="CC437">
        <v>0</v>
      </c>
      <c r="CD437">
        <v>0</v>
      </c>
      <c r="CE437">
        <v>0</v>
      </c>
      <c r="CF437">
        <v>0</v>
      </c>
      <c r="CG437">
        <v>0</v>
      </c>
      <c r="CH437">
        <v>0</v>
      </c>
      <c r="CI437">
        <v>0</v>
      </c>
      <c r="CJ437">
        <v>0</v>
      </c>
      <c r="CK437">
        <v>0</v>
      </c>
      <c r="CL437">
        <v>0</v>
      </c>
      <c r="CM437">
        <v>0</v>
      </c>
      <c r="CN437">
        <v>0</v>
      </c>
      <c r="CO437">
        <v>0</v>
      </c>
      <c r="CP437">
        <v>0</v>
      </c>
      <c r="CQ437">
        <v>0</v>
      </c>
      <c r="CR437">
        <v>0</v>
      </c>
      <c r="CS437">
        <v>0</v>
      </c>
      <c r="CT437">
        <v>0</v>
      </c>
      <c r="CU437">
        <v>0</v>
      </c>
      <c r="CV437">
        <v>0</v>
      </c>
      <c r="CW437">
        <v>0</v>
      </c>
      <c r="CX437">
        <v>0</v>
      </c>
      <c r="CY437">
        <v>0</v>
      </c>
      <c r="CZ437">
        <v>0</v>
      </c>
      <c r="DA437">
        <v>0</v>
      </c>
      <c r="DB437">
        <v>0</v>
      </c>
      <c r="DC437">
        <v>0</v>
      </c>
      <c r="DD437">
        <v>0</v>
      </c>
      <c r="DE437">
        <v>0</v>
      </c>
      <c r="DF437">
        <v>0</v>
      </c>
      <c r="DG437">
        <v>0</v>
      </c>
      <c r="DH437">
        <v>0</v>
      </c>
      <c r="DI437">
        <v>0</v>
      </c>
      <c r="DJ437">
        <v>0</v>
      </c>
      <c r="DK437">
        <v>0</v>
      </c>
      <c r="DL437">
        <v>0</v>
      </c>
      <c r="DM437">
        <v>0</v>
      </c>
      <c r="DN437">
        <v>0</v>
      </c>
      <c r="DO437">
        <v>0</v>
      </c>
      <c r="DP437">
        <v>0</v>
      </c>
      <c r="DQ437">
        <v>0</v>
      </c>
      <c r="DR437">
        <v>0</v>
      </c>
      <c r="DS437">
        <v>0</v>
      </c>
      <c r="DT437">
        <v>0</v>
      </c>
      <c r="DU437">
        <v>0</v>
      </c>
      <c r="DV437">
        <v>0</v>
      </c>
      <c r="DW437">
        <v>0</v>
      </c>
      <c r="DX437">
        <v>0</v>
      </c>
      <c r="DY437">
        <v>0</v>
      </c>
      <c r="DZ437">
        <v>0</v>
      </c>
      <c r="EA437">
        <v>0</v>
      </c>
      <c r="EB437">
        <v>0</v>
      </c>
      <c r="EC437">
        <v>0</v>
      </c>
      <c r="ED437">
        <v>0</v>
      </c>
      <c r="EE437">
        <v>0</v>
      </c>
      <c r="EF437">
        <v>0</v>
      </c>
      <c r="EG437">
        <v>0</v>
      </c>
      <c r="EH437">
        <v>0</v>
      </c>
      <c r="EI437">
        <v>0</v>
      </c>
      <c r="EJ437">
        <v>0</v>
      </c>
      <c r="EK437">
        <v>0</v>
      </c>
      <c r="EL437">
        <v>0</v>
      </c>
      <c r="EM437">
        <v>0</v>
      </c>
      <c r="EN437">
        <v>0</v>
      </c>
      <c r="EO437">
        <v>0</v>
      </c>
      <c r="EP437">
        <v>0</v>
      </c>
      <c r="EQ437">
        <v>0</v>
      </c>
      <c r="ER437">
        <v>0</v>
      </c>
      <c r="ES437">
        <v>0</v>
      </c>
      <c r="ET437">
        <v>0</v>
      </c>
      <c r="EU437">
        <v>0</v>
      </c>
      <c r="EV437">
        <v>0</v>
      </c>
      <c r="EW437">
        <v>0</v>
      </c>
      <c r="EX437">
        <v>0</v>
      </c>
      <c r="EY437">
        <v>0</v>
      </c>
      <c r="EZ437">
        <v>0</v>
      </c>
      <c r="FA437">
        <v>0</v>
      </c>
      <c r="FB437">
        <v>0</v>
      </c>
      <c r="FC437">
        <v>0</v>
      </c>
      <c r="FD437">
        <v>0</v>
      </c>
      <c r="FE437">
        <v>0</v>
      </c>
      <c r="FF437">
        <v>0</v>
      </c>
      <c r="FG437">
        <v>0</v>
      </c>
      <c r="FH437">
        <v>0</v>
      </c>
      <c r="FI437">
        <v>0</v>
      </c>
      <c r="FJ437">
        <v>0</v>
      </c>
      <c r="FK437">
        <v>0</v>
      </c>
      <c r="FL437">
        <v>0</v>
      </c>
      <c r="FM437">
        <v>0</v>
      </c>
      <c r="FN437">
        <v>0</v>
      </c>
      <c r="FO437">
        <v>0</v>
      </c>
      <c r="FP437">
        <v>0</v>
      </c>
      <c r="FQ437">
        <v>0</v>
      </c>
      <c r="FR437">
        <v>0</v>
      </c>
      <c r="FT437" s="44"/>
    </row>
    <row r="438" spans="1:176" x14ac:dyDescent="0.2">
      <c r="A438" t="s">
        <v>198</v>
      </c>
      <c r="B438" t="s">
        <v>204</v>
      </c>
      <c r="C438" s="70">
        <v>41851</v>
      </c>
      <c r="D438">
        <v>0</v>
      </c>
      <c r="E438" s="70">
        <v>0</v>
      </c>
      <c r="F438">
        <v>0</v>
      </c>
      <c r="G438">
        <v>0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0</v>
      </c>
      <c r="AG438">
        <v>0</v>
      </c>
      <c r="AH438">
        <v>0</v>
      </c>
      <c r="AI438">
        <v>0</v>
      </c>
      <c r="AJ438">
        <v>0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  <c r="AS438">
        <v>0</v>
      </c>
      <c r="AT438">
        <v>0</v>
      </c>
      <c r="AU438">
        <v>0</v>
      </c>
      <c r="AV438">
        <v>0</v>
      </c>
      <c r="AW438">
        <v>0</v>
      </c>
      <c r="AX438">
        <v>0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0</v>
      </c>
      <c r="BL438">
        <v>0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0</v>
      </c>
      <c r="BS438">
        <v>0</v>
      </c>
      <c r="BT438">
        <v>0</v>
      </c>
      <c r="BU438">
        <v>0</v>
      </c>
      <c r="BV438">
        <v>0</v>
      </c>
      <c r="BW438">
        <v>0</v>
      </c>
      <c r="BX438">
        <v>0</v>
      </c>
      <c r="BY438">
        <v>0</v>
      </c>
      <c r="BZ438">
        <v>0</v>
      </c>
      <c r="CA438">
        <v>0</v>
      </c>
      <c r="CB438">
        <v>0</v>
      </c>
      <c r="CC438">
        <v>0</v>
      </c>
      <c r="CD438">
        <v>0</v>
      </c>
      <c r="CE438">
        <v>0</v>
      </c>
      <c r="CF438">
        <v>0</v>
      </c>
      <c r="CG438">
        <v>0</v>
      </c>
      <c r="CH438">
        <v>0</v>
      </c>
      <c r="CI438">
        <v>0</v>
      </c>
      <c r="CJ438">
        <v>0</v>
      </c>
      <c r="CK438">
        <v>0</v>
      </c>
      <c r="CL438">
        <v>0</v>
      </c>
      <c r="CM438">
        <v>0</v>
      </c>
      <c r="CN438">
        <v>0</v>
      </c>
      <c r="CO438">
        <v>0</v>
      </c>
      <c r="CP438">
        <v>0</v>
      </c>
      <c r="CQ438">
        <v>0</v>
      </c>
      <c r="CR438">
        <v>0</v>
      </c>
      <c r="CS438">
        <v>0</v>
      </c>
      <c r="CT438">
        <v>0</v>
      </c>
      <c r="CU438">
        <v>0</v>
      </c>
      <c r="CV438">
        <v>0</v>
      </c>
      <c r="CW438">
        <v>0</v>
      </c>
      <c r="CX438">
        <v>0</v>
      </c>
      <c r="CY438">
        <v>0</v>
      </c>
      <c r="CZ438">
        <v>0</v>
      </c>
      <c r="DA438">
        <v>0</v>
      </c>
      <c r="DB438">
        <v>0</v>
      </c>
      <c r="DC438">
        <v>0</v>
      </c>
      <c r="DD438">
        <v>0</v>
      </c>
      <c r="DE438">
        <v>0</v>
      </c>
      <c r="DF438">
        <v>0</v>
      </c>
      <c r="DG438">
        <v>0</v>
      </c>
      <c r="DH438">
        <v>0</v>
      </c>
      <c r="DI438">
        <v>0</v>
      </c>
      <c r="DJ438">
        <v>0</v>
      </c>
      <c r="DK438">
        <v>0</v>
      </c>
      <c r="DL438">
        <v>0</v>
      </c>
      <c r="DM438">
        <v>0</v>
      </c>
      <c r="DN438">
        <v>0</v>
      </c>
      <c r="DO438">
        <v>0</v>
      </c>
      <c r="DP438">
        <v>0</v>
      </c>
      <c r="DQ438">
        <v>0</v>
      </c>
      <c r="DR438">
        <v>0</v>
      </c>
      <c r="DS438">
        <v>0</v>
      </c>
      <c r="DT438">
        <v>0</v>
      </c>
      <c r="DU438">
        <v>0</v>
      </c>
      <c r="DV438">
        <v>0</v>
      </c>
      <c r="DW438">
        <v>0</v>
      </c>
      <c r="DX438">
        <v>0</v>
      </c>
      <c r="DY438">
        <v>0</v>
      </c>
      <c r="DZ438">
        <v>0</v>
      </c>
      <c r="EA438">
        <v>0</v>
      </c>
      <c r="EB438">
        <v>0</v>
      </c>
      <c r="EC438">
        <v>0</v>
      </c>
      <c r="ED438">
        <v>0</v>
      </c>
      <c r="EE438">
        <v>0</v>
      </c>
      <c r="EF438">
        <v>0</v>
      </c>
      <c r="EG438">
        <v>0</v>
      </c>
      <c r="EH438">
        <v>0</v>
      </c>
      <c r="EI438">
        <v>0</v>
      </c>
      <c r="EJ438">
        <v>0</v>
      </c>
      <c r="EK438">
        <v>0</v>
      </c>
      <c r="EL438">
        <v>0</v>
      </c>
      <c r="EM438">
        <v>0</v>
      </c>
      <c r="EN438">
        <v>0</v>
      </c>
      <c r="EO438">
        <v>0</v>
      </c>
      <c r="EP438">
        <v>0</v>
      </c>
      <c r="EQ438">
        <v>0</v>
      </c>
      <c r="ER438">
        <v>0</v>
      </c>
      <c r="ES438">
        <v>0</v>
      </c>
      <c r="ET438">
        <v>0</v>
      </c>
      <c r="EU438">
        <v>0</v>
      </c>
      <c r="EV438">
        <v>0</v>
      </c>
      <c r="EW438">
        <v>0</v>
      </c>
      <c r="EX438">
        <v>0</v>
      </c>
      <c r="EY438">
        <v>0</v>
      </c>
      <c r="EZ438">
        <v>0</v>
      </c>
      <c r="FA438">
        <v>0</v>
      </c>
      <c r="FB438">
        <v>0</v>
      </c>
      <c r="FC438">
        <v>0</v>
      </c>
      <c r="FD438">
        <v>0</v>
      </c>
      <c r="FE438">
        <v>0</v>
      </c>
      <c r="FF438">
        <v>0</v>
      </c>
      <c r="FG438">
        <v>0</v>
      </c>
      <c r="FH438">
        <v>0</v>
      </c>
      <c r="FI438">
        <v>0</v>
      </c>
      <c r="FJ438">
        <v>0</v>
      </c>
      <c r="FK438">
        <v>0</v>
      </c>
      <c r="FL438">
        <v>0</v>
      </c>
      <c r="FM438">
        <v>0</v>
      </c>
      <c r="FN438">
        <v>0</v>
      </c>
      <c r="FO438">
        <v>0</v>
      </c>
      <c r="FP438">
        <v>0</v>
      </c>
      <c r="FQ438">
        <v>0</v>
      </c>
      <c r="FR438">
        <v>0</v>
      </c>
      <c r="FT438" s="44"/>
    </row>
    <row r="439" spans="1:176" x14ac:dyDescent="0.2">
      <c r="A439" t="s">
        <v>198</v>
      </c>
      <c r="B439" t="s">
        <v>204</v>
      </c>
      <c r="C439" s="70">
        <v>41852</v>
      </c>
      <c r="D439">
        <v>0</v>
      </c>
      <c r="E439" s="70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0</v>
      </c>
      <c r="AE439">
        <v>0</v>
      </c>
      <c r="AF439">
        <v>0</v>
      </c>
      <c r="AG439">
        <v>0</v>
      </c>
      <c r="AH439">
        <v>0</v>
      </c>
      <c r="AI439">
        <v>0</v>
      </c>
      <c r="AJ439">
        <v>0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  <c r="AS439">
        <v>0</v>
      </c>
      <c r="AT439">
        <v>0</v>
      </c>
      <c r="AU439">
        <v>0</v>
      </c>
      <c r="AV439">
        <v>0</v>
      </c>
      <c r="AW439">
        <v>0</v>
      </c>
      <c r="AX439">
        <v>0</v>
      </c>
      <c r="AY439">
        <v>0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0</v>
      </c>
      <c r="BL439">
        <v>0</v>
      </c>
      <c r="BM439">
        <v>0</v>
      </c>
      <c r="BN439">
        <v>0</v>
      </c>
      <c r="BO439">
        <v>0</v>
      </c>
      <c r="BP439">
        <v>0</v>
      </c>
      <c r="BQ439">
        <v>0</v>
      </c>
      <c r="BR439">
        <v>0</v>
      </c>
      <c r="BS439">
        <v>0</v>
      </c>
      <c r="BT439">
        <v>0</v>
      </c>
      <c r="BU439">
        <v>0</v>
      </c>
      <c r="BV439">
        <v>0</v>
      </c>
      <c r="BW439">
        <v>0</v>
      </c>
      <c r="BX439">
        <v>0</v>
      </c>
      <c r="BY439">
        <v>0</v>
      </c>
      <c r="BZ439">
        <v>0</v>
      </c>
      <c r="CA439">
        <v>0</v>
      </c>
      <c r="CB439">
        <v>0</v>
      </c>
      <c r="CC439">
        <v>0</v>
      </c>
      <c r="CD439">
        <v>0</v>
      </c>
      <c r="CE439">
        <v>0</v>
      </c>
      <c r="CF439">
        <v>0</v>
      </c>
      <c r="CG439">
        <v>0</v>
      </c>
      <c r="CH439">
        <v>0</v>
      </c>
      <c r="CI439">
        <v>0</v>
      </c>
      <c r="CJ439">
        <v>0</v>
      </c>
      <c r="CK439">
        <v>0</v>
      </c>
      <c r="CL439">
        <v>0</v>
      </c>
      <c r="CM439">
        <v>0</v>
      </c>
      <c r="CN439">
        <v>0</v>
      </c>
      <c r="CO439">
        <v>0</v>
      </c>
      <c r="CP439">
        <v>0</v>
      </c>
      <c r="CQ439">
        <v>0</v>
      </c>
      <c r="CR439">
        <v>0</v>
      </c>
      <c r="CS439">
        <v>0</v>
      </c>
      <c r="CT439">
        <v>0</v>
      </c>
      <c r="CU439">
        <v>0</v>
      </c>
      <c r="CV439">
        <v>0</v>
      </c>
      <c r="CW439">
        <v>0</v>
      </c>
      <c r="CX439">
        <v>0</v>
      </c>
      <c r="CY439">
        <v>0</v>
      </c>
      <c r="CZ439">
        <v>0</v>
      </c>
      <c r="DA439">
        <v>0</v>
      </c>
      <c r="DB439">
        <v>0</v>
      </c>
      <c r="DC439">
        <v>0</v>
      </c>
      <c r="DD439">
        <v>0</v>
      </c>
      <c r="DE439">
        <v>0</v>
      </c>
      <c r="DF439">
        <v>0</v>
      </c>
      <c r="DG439">
        <v>0</v>
      </c>
      <c r="DH439">
        <v>0</v>
      </c>
      <c r="DI439">
        <v>0</v>
      </c>
      <c r="DJ439">
        <v>0</v>
      </c>
      <c r="DK439">
        <v>0</v>
      </c>
      <c r="DL439">
        <v>0</v>
      </c>
      <c r="DM439">
        <v>0</v>
      </c>
      <c r="DN439">
        <v>0</v>
      </c>
      <c r="DO439">
        <v>0</v>
      </c>
      <c r="DP439">
        <v>0</v>
      </c>
      <c r="DQ439">
        <v>0</v>
      </c>
      <c r="DR439">
        <v>0</v>
      </c>
      <c r="DS439">
        <v>0</v>
      </c>
      <c r="DT439">
        <v>0</v>
      </c>
      <c r="DU439">
        <v>0</v>
      </c>
      <c r="DV439">
        <v>0</v>
      </c>
      <c r="DW439">
        <v>0</v>
      </c>
      <c r="DX439">
        <v>0</v>
      </c>
      <c r="DY439">
        <v>0</v>
      </c>
      <c r="DZ439">
        <v>0</v>
      </c>
      <c r="EA439">
        <v>0</v>
      </c>
      <c r="EB439">
        <v>0</v>
      </c>
      <c r="EC439">
        <v>0</v>
      </c>
      <c r="ED439">
        <v>0</v>
      </c>
      <c r="EE439">
        <v>0</v>
      </c>
      <c r="EF439">
        <v>0</v>
      </c>
      <c r="EG439">
        <v>0</v>
      </c>
      <c r="EH439">
        <v>0</v>
      </c>
      <c r="EI439">
        <v>0</v>
      </c>
      <c r="EJ439">
        <v>0</v>
      </c>
      <c r="EK439">
        <v>0</v>
      </c>
      <c r="EL439">
        <v>0</v>
      </c>
      <c r="EM439">
        <v>0</v>
      </c>
      <c r="EN439">
        <v>0</v>
      </c>
      <c r="EO439">
        <v>0</v>
      </c>
      <c r="EP439">
        <v>0</v>
      </c>
      <c r="EQ439">
        <v>0</v>
      </c>
      <c r="ER439">
        <v>0</v>
      </c>
      <c r="ES439">
        <v>0</v>
      </c>
      <c r="ET439">
        <v>0</v>
      </c>
      <c r="EU439">
        <v>0</v>
      </c>
      <c r="EV439">
        <v>0</v>
      </c>
      <c r="EW439">
        <v>0</v>
      </c>
      <c r="EX439">
        <v>0</v>
      </c>
      <c r="EY439">
        <v>0</v>
      </c>
      <c r="EZ439">
        <v>0</v>
      </c>
      <c r="FA439">
        <v>0</v>
      </c>
      <c r="FB439">
        <v>0</v>
      </c>
      <c r="FC439">
        <v>0</v>
      </c>
      <c r="FD439">
        <v>0</v>
      </c>
      <c r="FE439">
        <v>0</v>
      </c>
      <c r="FF439">
        <v>0</v>
      </c>
      <c r="FG439">
        <v>0</v>
      </c>
      <c r="FH439">
        <v>0</v>
      </c>
      <c r="FI439">
        <v>0</v>
      </c>
      <c r="FJ439">
        <v>0</v>
      </c>
      <c r="FK439">
        <v>0</v>
      </c>
      <c r="FL439">
        <v>0</v>
      </c>
      <c r="FM439">
        <v>0</v>
      </c>
      <c r="FN439">
        <v>0</v>
      </c>
      <c r="FO439">
        <v>0</v>
      </c>
      <c r="FP439">
        <v>0</v>
      </c>
      <c r="FQ439">
        <v>0</v>
      </c>
      <c r="FR439">
        <v>0</v>
      </c>
      <c r="FT439" s="44"/>
    </row>
    <row r="440" spans="1:176" x14ac:dyDescent="0.2">
      <c r="A440" t="s">
        <v>198</v>
      </c>
      <c r="B440" t="s">
        <v>204</v>
      </c>
      <c r="C440" s="70">
        <v>41894</v>
      </c>
      <c r="D440">
        <v>0</v>
      </c>
      <c r="E440" s="7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0</v>
      </c>
      <c r="AH440">
        <v>0</v>
      </c>
      <c r="AI440">
        <v>0</v>
      </c>
      <c r="AJ440">
        <v>0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  <c r="AS440">
        <v>0</v>
      </c>
      <c r="AT440">
        <v>0</v>
      </c>
      <c r="AU440">
        <v>0</v>
      </c>
      <c r="AV440">
        <v>0</v>
      </c>
      <c r="AW440">
        <v>0</v>
      </c>
      <c r="AX440">
        <v>0</v>
      </c>
      <c r="AY440">
        <v>0</v>
      </c>
      <c r="AZ440">
        <v>0</v>
      </c>
      <c r="BA440">
        <v>0</v>
      </c>
      <c r="BB440">
        <v>0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0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0</v>
      </c>
      <c r="BQ440">
        <v>0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0</v>
      </c>
      <c r="BX440">
        <v>0</v>
      </c>
      <c r="BY440">
        <v>0</v>
      </c>
      <c r="BZ440">
        <v>0</v>
      </c>
      <c r="CA440">
        <v>0</v>
      </c>
      <c r="CB440">
        <v>0</v>
      </c>
      <c r="CC440">
        <v>0</v>
      </c>
      <c r="CD440">
        <v>0</v>
      </c>
      <c r="CE440">
        <v>0</v>
      </c>
      <c r="CF440">
        <v>0</v>
      </c>
      <c r="CG440">
        <v>0</v>
      </c>
      <c r="CH440">
        <v>0</v>
      </c>
      <c r="CI440">
        <v>0</v>
      </c>
      <c r="CJ440">
        <v>0</v>
      </c>
      <c r="CK440">
        <v>0</v>
      </c>
      <c r="CL440">
        <v>0</v>
      </c>
      <c r="CM440">
        <v>0</v>
      </c>
      <c r="CN440">
        <v>0</v>
      </c>
      <c r="CO440">
        <v>0</v>
      </c>
      <c r="CP440">
        <v>0</v>
      </c>
      <c r="CQ440">
        <v>0</v>
      </c>
      <c r="CR440">
        <v>0</v>
      </c>
      <c r="CS440">
        <v>0</v>
      </c>
      <c r="CT440">
        <v>0</v>
      </c>
      <c r="CU440">
        <v>0</v>
      </c>
      <c r="CV440">
        <v>0</v>
      </c>
      <c r="CW440">
        <v>0</v>
      </c>
      <c r="CX440">
        <v>0</v>
      </c>
      <c r="CY440">
        <v>0</v>
      </c>
      <c r="CZ440">
        <v>0</v>
      </c>
      <c r="DA440">
        <v>0</v>
      </c>
      <c r="DB440">
        <v>0</v>
      </c>
      <c r="DC440">
        <v>0</v>
      </c>
      <c r="DD440">
        <v>0</v>
      </c>
      <c r="DE440">
        <v>0</v>
      </c>
      <c r="DF440">
        <v>0</v>
      </c>
      <c r="DG440">
        <v>0</v>
      </c>
      <c r="DH440">
        <v>0</v>
      </c>
      <c r="DI440">
        <v>0</v>
      </c>
      <c r="DJ440">
        <v>0</v>
      </c>
      <c r="DK440">
        <v>0</v>
      </c>
      <c r="DL440">
        <v>0</v>
      </c>
      <c r="DM440">
        <v>0</v>
      </c>
      <c r="DN440">
        <v>0</v>
      </c>
      <c r="DO440">
        <v>0</v>
      </c>
      <c r="DP440">
        <v>0</v>
      </c>
      <c r="DQ440">
        <v>0</v>
      </c>
      <c r="DR440">
        <v>0</v>
      </c>
      <c r="DS440">
        <v>0</v>
      </c>
      <c r="DT440">
        <v>0</v>
      </c>
      <c r="DU440">
        <v>0</v>
      </c>
      <c r="DV440">
        <v>0</v>
      </c>
      <c r="DW440">
        <v>0</v>
      </c>
      <c r="DX440">
        <v>0</v>
      </c>
      <c r="DY440">
        <v>0</v>
      </c>
      <c r="DZ440">
        <v>0</v>
      </c>
      <c r="EA440">
        <v>0</v>
      </c>
      <c r="EB440">
        <v>0</v>
      </c>
      <c r="EC440">
        <v>0</v>
      </c>
      <c r="ED440">
        <v>0</v>
      </c>
      <c r="EE440">
        <v>0</v>
      </c>
      <c r="EF440">
        <v>0</v>
      </c>
      <c r="EG440">
        <v>0</v>
      </c>
      <c r="EH440">
        <v>0</v>
      </c>
      <c r="EI440">
        <v>0</v>
      </c>
      <c r="EJ440">
        <v>0</v>
      </c>
      <c r="EK440">
        <v>0</v>
      </c>
      <c r="EL440">
        <v>0</v>
      </c>
      <c r="EM440">
        <v>0</v>
      </c>
      <c r="EN440">
        <v>0</v>
      </c>
      <c r="EO440">
        <v>0</v>
      </c>
      <c r="EP440">
        <v>0</v>
      </c>
      <c r="EQ440">
        <v>0</v>
      </c>
      <c r="ER440">
        <v>0</v>
      </c>
      <c r="ES440">
        <v>0</v>
      </c>
      <c r="ET440">
        <v>0</v>
      </c>
      <c r="EU440">
        <v>0</v>
      </c>
      <c r="EV440">
        <v>0</v>
      </c>
      <c r="EW440">
        <v>0</v>
      </c>
      <c r="EX440">
        <v>0</v>
      </c>
      <c r="EY440">
        <v>0</v>
      </c>
      <c r="EZ440">
        <v>0</v>
      </c>
      <c r="FA440">
        <v>0</v>
      </c>
      <c r="FB440">
        <v>0</v>
      </c>
      <c r="FC440">
        <v>0</v>
      </c>
      <c r="FD440">
        <v>0</v>
      </c>
      <c r="FE440">
        <v>0</v>
      </c>
      <c r="FF440">
        <v>0</v>
      </c>
      <c r="FG440">
        <v>0</v>
      </c>
      <c r="FH440">
        <v>0</v>
      </c>
      <c r="FI440">
        <v>0</v>
      </c>
      <c r="FJ440">
        <v>0</v>
      </c>
      <c r="FK440">
        <v>0</v>
      </c>
      <c r="FL440">
        <v>0</v>
      </c>
      <c r="FM440">
        <v>0</v>
      </c>
      <c r="FN440">
        <v>0</v>
      </c>
      <c r="FO440">
        <v>0</v>
      </c>
      <c r="FP440">
        <v>0</v>
      </c>
      <c r="FQ440">
        <v>0</v>
      </c>
      <c r="FR440">
        <v>0</v>
      </c>
      <c r="FT440" s="44"/>
    </row>
    <row r="441" spans="1:176" x14ac:dyDescent="0.2">
      <c r="A441" t="s">
        <v>198</v>
      </c>
      <c r="B441" t="s">
        <v>204</v>
      </c>
      <c r="C441" s="70">
        <v>41897</v>
      </c>
      <c r="D441">
        <v>0</v>
      </c>
      <c r="E441" s="70">
        <v>0</v>
      </c>
      <c r="F441">
        <v>0</v>
      </c>
      <c r="G441">
        <v>0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0</v>
      </c>
      <c r="AE441">
        <v>0</v>
      </c>
      <c r="AF441">
        <v>0</v>
      </c>
      <c r="AG441">
        <v>0</v>
      </c>
      <c r="AH441">
        <v>0</v>
      </c>
      <c r="AI441">
        <v>0</v>
      </c>
      <c r="AJ441">
        <v>0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  <c r="AS441">
        <v>0</v>
      </c>
      <c r="AT441">
        <v>0</v>
      </c>
      <c r="AU441">
        <v>0</v>
      </c>
      <c r="AV441">
        <v>0</v>
      </c>
      <c r="AW441">
        <v>0</v>
      </c>
      <c r="AX441">
        <v>0</v>
      </c>
      <c r="AY441">
        <v>0</v>
      </c>
      <c r="AZ441">
        <v>0</v>
      </c>
      <c r="BA441">
        <v>0</v>
      </c>
      <c r="BB441">
        <v>0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0</v>
      </c>
      <c r="BN441">
        <v>0</v>
      </c>
      <c r="BO441">
        <v>0</v>
      </c>
      <c r="BP441">
        <v>0</v>
      </c>
      <c r="BQ441">
        <v>0</v>
      </c>
      <c r="BR441">
        <v>0</v>
      </c>
      <c r="BS441">
        <v>0</v>
      </c>
      <c r="BT441">
        <v>0</v>
      </c>
      <c r="BU441">
        <v>0</v>
      </c>
      <c r="BV441">
        <v>0</v>
      </c>
      <c r="BW441">
        <v>0</v>
      </c>
      <c r="BX441">
        <v>0</v>
      </c>
      <c r="BY441">
        <v>0</v>
      </c>
      <c r="BZ441">
        <v>0</v>
      </c>
      <c r="CA441">
        <v>0</v>
      </c>
      <c r="CB441">
        <v>0</v>
      </c>
      <c r="CC441">
        <v>0</v>
      </c>
      <c r="CD441">
        <v>0</v>
      </c>
      <c r="CE441">
        <v>0</v>
      </c>
      <c r="CF441">
        <v>0</v>
      </c>
      <c r="CG441">
        <v>0</v>
      </c>
      <c r="CH441">
        <v>0</v>
      </c>
      <c r="CI441">
        <v>0</v>
      </c>
      <c r="CJ441">
        <v>0</v>
      </c>
      <c r="CK441">
        <v>0</v>
      </c>
      <c r="CL441">
        <v>0</v>
      </c>
      <c r="CM441">
        <v>0</v>
      </c>
      <c r="CN441">
        <v>0</v>
      </c>
      <c r="CO441">
        <v>0</v>
      </c>
      <c r="CP441">
        <v>0</v>
      </c>
      <c r="CQ441">
        <v>0</v>
      </c>
      <c r="CR441">
        <v>0</v>
      </c>
      <c r="CS441">
        <v>0</v>
      </c>
      <c r="CT441">
        <v>0</v>
      </c>
      <c r="CU441">
        <v>0</v>
      </c>
      <c r="CV441">
        <v>0</v>
      </c>
      <c r="CW441">
        <v>0</v>
      </c>
      <c r="CX441">
        <v>0</v>
      </c>
      <c r="CY441">
        <v>0</v>
      </c>
      <c r="CZ441">
        <v>0</v>
      </c>
      <c r="DA441">
        <v>0</v>
      </c>
      <c r="DB441">
        <v>0</v>
      </c>
      <c r="DC441">
        <v>0</v>
      </c>
      <c r="DD441">
        <v>0</v>
      </c>
      <c r="DE441">
        <v>0</v>
      </c>
      <c r="DF441">
        <v>0</v>
      </c>
      <c r="DG441">
        <v>0</v>
      </c>
      <c r="DH441">
        <v>0</v>
      </c>
      <c r="DI441">
        <v>0</v>
      </c>
      <c r="DJ441">
        <v>0</v>
      </c>
      <c r="DK441">
        <v>0</v>
      </c>
      <c r="DL441">
        <v>0</v>
      </c>
      <c r="DM441">
        <v>0</v>
      </c>
      <c r="DN441">
        <v>0</v>
      </c>
      <c r="DO441">
        <v>0</v>
      </c>
      <c r="DP441">
        <v>0</v>
      </c>
      <c r="DQ441">
        <v>0</v>
      </c>
      <c r="DR441">
        <v>0</v>
      </c>
      <c r="DS441">
        <v>0</v>
      </c>
      <c r="DT441">
        <v>0</v>
      </c>
      <c r="DU441">
        <v>0</v>
      </c>
      <c r="DV441">
        <v>0</v>
      </c>
      <c r="DW441">
        <v>0</v>
      </c>
      <c r="DX441">
        <v>0</v>
      </c>
      <c r="DY441">
        <v>0</v>
      </c>
      <c r="DZ441">
        <v>0</v>
      </c>
      <c r="EA441">
        <v>0</v>
      </c>
      <c r="EB441">
        <v>0</v>
      </c>
      <c r="EC441">
        <v>0</v>
      </c>
      <c r="ED441">
        <v>0</v>
      </c>
      <c r="EE441">
        <v>0</v>
      </c>
      <c r="EF441">
        <v>0</v>
      </c>
      <c r="EG441">
        <v>0</v>
      </c>
      <c r="EH441">
        <v>0</v>
      </c>
      <c r="EI441">
        <v>0</v>
      </c>
      <c r="EJ441">
        <v>0</v>
      </c>
      <c r="EK441">
        <v>0</v>
      </c>
      <c r="EL441">
        <v>0</v>
      </c>
      <c r="EM441">
        <v>0</v>
      </c>
      <c r="EN441">
        <v>0</v>
      </c>
      <c r="EO441">
        <v>0</v>
      </c>
      <c r="EP441">
        <v>0</v>
      </c>
      <c r="EQ441">
        <v>0</v>
      </c>
      <c r="ER441">
        <v>0</v>
      </c>
      <c r="ES441">
        <v>0</v>
      </c>
      <c r="ET441">
        <v>0</v>
      </c>
      <c r="EU441">
        <v>0</v>
      </c>
      <c r="EV441">
        <v>0</v>
      </c>
      <c r="EW441">
        <v>0</v>
      </c>
      <c r="EX441">
        <v>0</v>
      </c>
      <c r="EY441">
        <v>0</v>
      </c>
      <c r="EZ441">
        <v>0</v>
      </c>
      <c r="FA441">
        <v>0</v>
      </c>
      <c r="FB441">
        <v>0</v>
      </c>
      <c r="FC441">
        <v>0</v>
      </c>
      <c r="FD441">
        <v>0</v>
      </c>
      <c r="FE441">
        <v>0</v>
      </c>
      <c r="FF441">
        <v>0</v>
      </c>
      <c r="FG441">
        <v>0</v>
      </c>
      <c r="FH441">
        <v>0</v>
      </c>
      <c r="FI441">
        <v>0</v>
      </c>
      <c r="FJ441">
        <v>0</v>
      </c>
      <c r="FK441">
        <v>0</v>
      </c>
      <c r="FL441">
        <v>0</v>
      </c>
      <c r="FM441">
        <v>0</v>
      </c>
      <c r="FN441">
        <v>0</v>
      </c>
      <c r="FO441">
        <v>0</v>
      </c>
      <c r="FP441">
        <v>0</v>
      </c>
      <c r="FQ441">
        <v>0</v>
      </c>
      <c r="FR441">
        <v>0</v>
      </c>
      <c r="FT441" s="44"/>
    </row>
    <row r="442" spans="1:176" x14ac:dyDescent="0.2">
      <c r="A442" t="s">
        <v>198</v>
      </c>
      <c r="B442" t="s">
        <v>204</v>
      </c>
      <c r="C442" s="70">
        <v>41898</v>
      </c>
      <c r="D442">
        <v>0</v>
      </c>
      <c r="E442" s="70">
        <v>0</v>
      </c>
      <c r="F442">
        <v>0</v>
      </c>
      <c r="G442">
        <v>0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0</v>
      </c>
      <c r="P442">
        <v>0</v>
      </c>
      <c r="Q442">
        <v>0</v>
      </c>
      <c r="R442">
        <v>0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  <c r="Y442">
        <v>0</v>
      </c>
      <c r="Z442">
        <v>0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0</v>
      </c>
      <c r="AJ442">
        <v>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  <c r="AS442">
        <v>0</v>
      </c>
      <c r="AT442">
        <v>0</v>
      </c>
      <c r="AU442">
        <v>0</v>
      </c>
      <c r="AV442">
        <v>0</v>
      </c>
      <c r="AW442">
        <v>0</v>
      </c>
      <c r="AX442">
        <v>0</v>
      </c>
      <c r="AY442">
        <v>0</v>
      </c>
      <c r="AZ442">
        <v>0</v>
      </c>
      <c r="BA442">
        <v>0</v>
      </c>
      <c r="BB442">
        <v>0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BX442">
        <v>0</v>
      </c>
      <c r="BY442">
        <v>0</v>
      </c>
      <c r="BZ442">
        <v>0</v>
      </c>
      <c r="CA442">
        <v>0</v>
      </c>
      <c r="CB442">
        <v>0</v>
      </c>
      <c r="CC442">
        <v>0</v>
      </c>
      <c r="CD442">
        <v>0</v>
      </c>
      <c r="CE442">
        <v>0</v>
      </c>
      <c r="CF442">
        <v>0</v>
      </c>
      <c r="CG442">
        <v>0</v>
      </c>
      <c r="CH442">
        <v>0</v>
      </c>
      <c r="CI442">
        <v>0</v>
      </c>
      <c r="CJ442">
        <v>0</v>
      </c>
      <c r="CK442">
        <v>0</v>
      </c>
      <c r="CL442">
        <v>0</v>
      </c>
      <c r="CM442">
        <v>0</v>
      </c>
      <c r="CN442">
        <v>0</v>
      </c>
      <c r="CO442">
        <v>0</v>
      </c>
      <c r="CP442">
        <v>0</v>
      </c>
      <c r="CQ442">
        <v>0</v>
      </c>
      <c r="CR442">
        <v>0</v>
      </c>
      <c r="CS442">
        <v>0</v>
      </c>
      <c r="CT442">
        <v>0</v>
      </c>
      <c r="CU442">
        <v>0</v>
      </c>
      <c r="CV442">
        <v>0</v>
      </c>
      <c r="CW442">
        <v>0</v>
      </c>
      <c r="CX442">
        <v>0</v>
      </c>
      <c r="CY442">
        <v>0</v>
      </c>
      <c r="CZ442">
        <v>0</v>
      </c>
      <c r="DA442">
        <v>0</v>
      </c>
      <c r="DB442">
        <v>0</v>
      </c>
      <c r="DC442">
        <v>0</v>
      </c>
      <c r="DD442">
        <v>0</v>
      </c>
      <c r="DE442">
        <v>0</v>
      </c>
      <c r="DF442">
        <v>0</v>
      </c>
      <c r="DG442">
        <v>0</v>
      </c>
      <c r="DH442">
        <v>0</v>
      </c>
      <c r="DI442">
        <v>0</v>
      </c>
      <c r="DJ442">
        <v>0</v>
      </c>
      <c r="DK442">
        <v>0</v>
      </c>
      <c r="DL442">
        <v>0</v>
      </c>
      <c r="DM442">
        <v>0</v>
      </c>
      <c r="DN442">
        <v>0</v>
      </c>
      <c r="DO442">
        <v>0</v>
      </c>
      <c r="DP442">
        <v>0</v>
      </c>
      <c r="DQ442">
        <v>0</v>
      </c>
      <c r="DR442">
        <v>0</v>
      </c>
      <c r="DS442">
        <v>0</v>
      </c>
      <c r="DT442">
        <v>0</v>
      </c>
      <c r="DU442">
        <v>0</v>
      </c>
      <c r="DV442">
        <v>0</v>
      </c>
      <c r="DW442">
        <v>0</v>
      </c>
      <c r="DX442">
        <v>0</v>
      </c>
      <c r="DY442">
        <v>0</v>
      </c>
      <c r="DZ442">
        <v>0</v>
      </c>
      <c r="EA442">
        <v>0</v>
      </c>
      <c r="EB442">
        <v>0</v>
      </c>
      <c r="EC442">
        <v>0</v>
      </c>
      <c r="ED442">
        <v>0</v>
      </c>
      <c r="EE442">
        <v>0</v>
      </c>
      <c r="EF442">
        <v>0</v>
      </c>
      <c r="EG442">
        <v>0</v>
      </c>
      <c r="EH442">
        <v>0</v>
      </c>
      <c r="EI442">
        <v>0</v>
      </c>
      <c r="EJ442">
        <v>0</v>
      </c>
      <c r="EK442">
        <v>0</v>
      </c>
      <c r="EL442">
        <v>0</v>
      </c>
      <c r="EM442">
        <v>0</v>
      </c>
      <c r="EN442">
        <v>0</v>
      </c>
      <c r="EO442">
        <v>0</v>
      </c>
      <c r="EP442">
        <v>0</v>
      </c>
      <c r="EQ442">
        <v>0</v>
      </c>
      <c r="ER442">
        <v>0</v>
      </c>
      <c r="ES442">
        <v>0</v>
      </c>
      <c r="ET442">
        <v>0</v>
      </c>
      <c r="EU442">
        <v>0</v>
      </c>
      <c r="EV442">
        <v>0</v>
      </c>
      <c r="EW442">
        <v>0</v>
      </c>
      <c r="EX442">
        <v>0</v>
      </c>
      <c r="EY442">
        <v>0</v>
      </c>
      <c r="EZ442">
        <v>0</v>
      </c>
      <c r="FA442">
        <v>0</v>
      </c>
      <c r="FB442">
        <v>0</v>
      </c>
      <c r="FC442">
        <v>0</v>
      </c>
      <c r="FD442">
        <v>0</v>
      </c>
      <c r="FE442">
        <v>0</v>
      </c>
      <c r="FF442">
        <v>0</v>
      </c>
      <c r="FG442">
        <v>0</v>
      </c>
      <c r="FH442">
        <v>0</v>
      </c>
      <c r="FI442">
        <v>0</v>
      </c>
      <c r="FJ442">
        <v>0</v>
      </c>
      <c r="FK442">
        <v>0</v>
      </c>
      <c r="FL442">
        <v>0</v>
      </c>
      <c r="FM442">
        <v>0</v>
      </c>
      <c r="FN442">
        <v>0</v>
      </c>
      <c r="FO442">
        <v>0</v>
      </c>
      <c r="FP442">
        <v>0</v>
      </c>
      <c r="FQ442">
        <v>0</v>
      </c>
      <c r="FR442">
        <v>0</v>
      </c>
      <c r="FT442" s="44"/>
    </row>
    <row r="443" spans="1:176" x14ac:dyDescent="0.2">
      <c r="A443" t="s">
        <v>198</v>
      </c>
      <c r="B443" t="s">
        <v>204</v>
      </c>
      <c r="C443" s="70" t="s">
        <v>2</v>
      </c>
      <c r="D443">
        <v>0</v>
      </c>
      <c r="E443" s="70">
        <v>0</v>
      </c>
      <c r="F443">
        <v>0</v>
      </c>
      <c r="G443">
        <v>0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0</v>
      </c>
      <c r="O443">
        <v>0</v>
      </c>
      <c r="P443">
        <v>0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0</v>
      </c>
      <c r="AJ443">
        <v>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  <c r="AS443">
        <v>0</v>
      </c>
      <c r="AT443">
        <v>0</v>
      </c>
      <c r="AU443">
        <v>0</v>
      </c>
      <c r="AV443">
        <v>0</v>
      </c>
      <c r="AW443">
        <v>0</v>
      </c>
      <c r="AX443">
        <v>0</v>
      </c>
      <c r="AY443">
        <v>0</v>
      </c>
      <c r="AZ443">
        <v>0</v>
      </c>
      <c r="BA443">
        <v>0</v>
      </c>
      <c r="BB443">
        <v>0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0</v>
      </c>
      <c r="BL443">
        <v>0</v>
      </c>
      <c r="BM443">
        <v>0</v>
      </c>
      <c r="BN443">
        <v>0</v>
      </c>
      <c r="BO443">
        <v>0</v>
      </c>
      <c r="BP443">
        <v>0</v>
      </c>
      <c r="BQ443">
        <v>0</v>
      </c>
      <c r="BR443">
        <v>0</v>
      </c>
      <c r="BS443">
        <v>0</v>
      </c>
      <c r="BT443">
        <v>0</v>
      </c>
      <c r="BU443">
        <v>0</v>
      </c>
      <c r="BV443">
        <v>0</v>
      </c>
      <c r="BW443">
        <v>0</v>
      </c>
      <c r="BX443">
        <v>0</v>
      </c>
      <c r="BY443">
        <v>0</v>
      </c>
      <c r="BZ443">
        <v>0</v>
      </c>
      <c r="CA443">
        <v>0</v>
      </c>
      <c r="CB443">
        <v>0</v>
      </c>
      <c r="CC443">
        <v>0</v>
      </c>
      <c r="CD443">
        <v>0</v>
      </c>
      <c r="CE443">
        <v>0</v>
      </c>
      <c r="CF443">
        <v>0</v>
      </c>
      <c r="CG443">
        <v>0</v>
      </c>
      <c r="CH443">
        <v>0</v>
      </c>
      <c r="CI443">
        <v>0</v>
      </c>
      <c r="CJ443">
        <v>0</v>
      </c>
      <c r="CK443">
        <v>0</v>
      </c>
      <c r="CL443">
        <v>0</v>
      </c>
      <c r="CM443">
        <v>0</v>
      </c>
      <c r="CN443">
        <v>0</v>
      </c>
      <c r="CO443">
        <v>0</v>
      </c>
      <c r="CP443">
        <v>0</v>
      </c>
      <c r="CQ443">
        <v>0</v>
      </c>
      <c r="CR443">
        <v>0</v>
      </c>
      <c r="CS443">
        <v>0</v>
      </c>
      <c r="CT443">
        <v>0</v>
      </c>
      <c r="CU443">
        <v>0</v>
      </c>
      <c r="CV443">
        <v>0</v>
      </c>
      <c r="CW443">
        <v>0</v>
      </c>
      <c r="CX443">
        <v>0</v>
      </c>
      <c r="CY443">
        <v>0</v>
      </c>
      <c r="CZ443">
        <v>0</v>
      </c>
      <c r="DA443">
        <v>0</v>
      </c>
      <c r="DB443">
        <v>0</v>
      </c>
      <c r="DC443">
        <v>0</v>
      </c>
      <c r="DD443">
        <v>0</v>
      </c>
      <c r="DE443">
        <v>0</v>
      </c>
      <c r="DF443">
        <v>0</v>
      </c>
      <c r="DG443">
        <v>0</v>
      </c>
      <c r="DH443">
        <v>0</v>
      </c>
      <c r="DI443">
        <v>0</v>
      </c>
      <c r="DJ443">
        <v>0</v>
      </c>
      <c r="DK443">
        <v>0</v>
      </c>
      <c r="DL443">
        <v>0</v>
      </c>
      <c r="DM443">
        <v>0</v>
      </c>
      <c r="DN443">
        <v>0</v>
      </c>
      <c r="DO443">
        <v>0</v>
      </c>
      <c r="DP443">
        <v>0</v>
      </c>
      <c r="DQ443">
        <v>0</v>
      </c>
      <c r="DR443">
        <v>0</v>
      </c>
      <c r="DS443">
        <v>0</v>
      </c>
      <c r="DT443">
        <v>0</v>
      </c>
      <c r="DU443">
        <v>0</v>
      </c>
      <c r="DV443">
        <v>0</v>
      </c>
      <c r="DW443">
        <v>0</v>
      </c>
      <c r="DX443">
        <v>0</v>
      </c>
      <c r="DY443">
        <v>0</v>
      </c>
      <c r="DZ443">
        <v>0</v>
      </c>
      <c r="EA443">
        <v>0</v>
      </c>
      <c r="EB443">
        <v>0</v>
      </c>
      <c r="EC443">
        <v>0</v>
      </c>
      <c r="ED443">
        <v>0</v>
      </c>
      <c r="EE443">
        <v>0</v>
      </c>
      <c r="EF443">
        <v>0</v>
      </c>
      <c r="EG443">
        <v>0</v>
      </c>
      <c r="EH443">
        <v>0</v>
      </c>
      <c r="EI443">
        <v>0</v>
      </c>
      <c r="EJ443">
        <v>0</v>
      </c>
      <c r="EK443">
        <v>0</v>
      </c>
      <c r="EL443">
        <v>0</v>
      </c>
      <c r="EM443">
        <v>0</v>
      </c>
      <c r="EN443">
        <v>0</v>
      </c>
      <c r="EO443">
        <v>0</v>
      </c>
      <c r="EP443">
        <v>0</v>
      </c>
      <c r="EQ443">
        <v>0</v>
      </c>
      <c r="ER443">
        <v>0</v>
      </c>
      <c r="ES443">
        <v>0</v>
      </c>
      <c r="ET443">
        <v>0</v>
      </c>
      <c r="EU443">
        <v>0</v>
      </c>
      <c r="EV443">
        <v>0</v>
      </c>
      <c r="EW443">
        <v>0</v>
      </c>
      <c r="EX443">
        <v>0</v>
      </c>
      <c r="EY443">
        <v>0</v>
      </c>
      <c r="EZ443">
        <v>0</v>
      </c>
      <c r="FA443">
        <v>0</v>
      </c>
      <c r="FB443">
        <v>0</v>
      </c>
      <c r="FC443">
        <v>0</v>
      </c>
      <c r="FD443">
        <v>0</v>
      </c>
      <c r="FE443">
        <v>0</v>
      </c>
      <c r="FF443">
        <v>0</v>
      </c>
      <c r="FG443">
        <v>0</v>
      </c>
      <c r="FH443">
        <v>0</v>
      </c>
      <c r="FI443">
        <v>0</v>
      </c>
      <c r="FJ443">
        <v>0</v>
      </c>
      <c r="FK443">
        <v>0</v>
      </c>
      <c r="FL443">
        <v>0</v>
      </c>
      <c r="FM443">
        <v>0</v>
      </c>
      <c r="FN443">
        <v>0</v>
      </c>
      <c r="FO443">
        <v>0</v>
      </c>
      <c r="FP443">
        <v>0</v>
      </c>
      <c r="FQ443">
        <v>0</v>
      </c>
      <c r="FR443">
        <v>0</v>
      </c>
      <c r="FT443" s="44"/>
    </row>
    <row r="444" spans="1:176" x14ac:dyDescent="0.2">
      <c r="A444" t="s">
        <v>198</v>
      </c>
      <c r="B444" t="s">
        <v>1</v>
      </c>
      <c r="C444" s="70">
        <v>41773</v>
      </c>
      <c r="D444">
        <v>0</v>
      </c>
      <c r="E444" s="70">
        <v>22</v>
      </c>
      <c r="F444">
        <v>0</v>
      </c>
      <c r="G444">
        <v>0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0</v>
      </c>
      <c r="P444">
        <v>0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  <c r="W444">
        <v>0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0</v>
      </c>
      <c r="AH444">
        <v>0</v>
      </c>
      <c r="AI444">
        <v>0</v>
      </c>
      <c r="AJ444">
        <v>0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  <c r="AS444">
        <v>0</v>
      </c>
      <c r="AT444">
        <v>0</v>
      </c>
      <c r="AU444">
        <v>0</v>
      </c>
      <c r="AV444">
        <v>0</v>
      </c>
      <c r="AW444">
        <v>0</v>
      </c>
      <c r="AX444">
        <v>0</v>
      </c>
      <c r="AY444">
        <v>0</v>
      </c>
      <c r="AZ444">
        <v>0</v>
      </c>
      <c r="BA444">
        <v>0</v>
      </c>
      <c r="BB444">
        <v>0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0</v>
      </c>
      <c r="BL444">
        <v>0</v>
      </c>
      <c r="BM444">
        <v>0</v>
      </c>
      <c r="BN444">
        <v>0</v>
      </c>
      <c r="BO444">
        <v>0</v>
      </c>
      <c r="BP444">
        <v>0</v>
      </c>
      <c r="BQ444">
        <v>0</v>
      </c>
      <c r="BR444">
        <v>0</v>
      </c>
      <c r="BS444">
        <v>0</v>
      </c>
      <c r="BT444">
        <v>0</v>
      </c>
      <c r="BU444">
        <v>0</v>
      </c>
      <c r="BV444">
        <v>0</v>
      </c>
      <c r="BW444">
        <v>0</v>
      </c>
      <c r="BX444">
        <v>0</v>
      </c>
      <c r="BY444">
        <v>0</v>
      </c>
      <c r="BZ444">
        <v>0</v>
      </c>
      <c r="CA444">
        <v>0</v>
      </c>
      <c r="CB444">
        <v>0</v>
      </c>
      <c r="CC444">
        <v>0</v>
      </c>
      <c r="CD444">
        <v>0</v>
      </c>
      <c r="CE444">
        <v>0</v>
      </c>
      <c r="CF444">
        <v>0</v>
      </c>
      <c r="CG444">
        <v>0</v>
      </c>
      <c r="CH444">
        <v>0</v>
      </c>
      <c r="CI444">
        <v>0</v>
      </c>
      <c r="CJ444">
        <v>0</v>
      </c>
      <c r="CK444">
        <v>0</v>
      </c>
      <c r="CL444">
        <v>0</v>
      </c>
      <c r="CM444">
        <v>0</v>
      </c>
      <c r="CN444">
        <v>0</v>
      </c>
      <c r="CO444">
        <v>0</v>
      </c>
      <c r="CP444">
        <v>0</v>
      </c>
      <c r="CQ444">
        <v>0</v>
      </c>
      <c r="CR444">
        <v>0</v>
      </c>
      <c r="CS444">
        <v>0</v>
      </c>
      <c r="CT444">
        <v>0</v>
      </c>
      <c r="CU444">
        <v>0</v>
      </c>
      <c r="CV444">
        <v>0</v>
      </c>
      <c r="CW444">
        <v>0</v>
      </c>
      <c r="CX444">
        <v>0</v>
      </c>
      <c r="CY444">
        <v>0</v>
      </c>
      <c r="CZ444">
        <v>0</v>
      </c>
      <c r="DA444">
        <v>0</v>
      </c>
      <c r="DB444">
        <v>0</v>
      </c>
      <c r="DC444">
        <v>0</v>
      </c>
      <c r="DD444">
        <v>0</v>
      </c>
      <c r="DE444">
        <v>0</v>
      </c>
      <c r="DF444">
        <v>0</v>
      </c>
      <c r="DG444">
        <v>0</v>
      </c>
      <c r="DH444">
        <v>0</v>
      </c>
      <c r="DI444">
        <v>0</v>
      </c>
      <c r="DJ444">
        <v>0</v>
      </c>
      <c r="DK444">
        <v>0</v>
      </c>
      <c r="DL444">
        <v>0</v>
      </c>
      <c r="DM444">
        <v>0</v>
      </c>
      <c r="DN444">
        <v>0</v>
      </c>
      <c r="DO444">
        <v>0</v>
      </c>
      <c r="DP444">
        <v>0</v>
      </c>
      <c r="DQ444">
        <v>0</v>
      </c>
      <c r="DR444">
        <v>0</v>
      </c>
      <c r="DS444">
        <v>0</v>
      </c>
      <c r="DT444">
        <v>0</v>
      </c>
      <c r="DU444">
        <v>0</v>
      </c>
      <c r="DV444">
        <v>0</v>
      </c>
      <c r="DW444">
        <v>0</v>
      </c>
      <c r="DX444">
        <v>0</v>
      </c>
      <c r="DY444">
        <v>0</v>
      </c>
      <c r="DZ444">
        <v>0</v>
      </c>
      <c r="EA444">
        <v>0</v>
      </c>
      <c r="EB444">
        <v>0</v>
      </c>
      <c r="EC444">
        <v>0</v>
      </c>
      <c r="ED444">
        <v>0</v>
      </c>
      <c r="EE444">
        <v>0</v>
      </c>
      <c r="EF444">
        <v>0</v>
      </c>
      <c r="EG444">
        <v>0</v>
      </c>
      <c r="EH444">
        <v>0</v>
      </c>
      <c r="EI444">
        <v>0</v>
      </c>
      <c r="EJ444">
        <v>0</v>
      </c>
      <c r="EK444">
        <v>0</v>
      </c>
      <c r="EL444">
        <v>0</v>
      </c>
      <c r="EM444">
        <v>0</v>
      </c>
      <c r="EN444">
        <v>0</v>
      </c>
      <c r="EO444">
        <v>0</v>
      </c>
      <c r="EP444">
        <v>0</v>
      </c>
      <c r="EQ444">
        <v>0</v>
      </c>
      <c r="ER444">
        <v>0</v>
      </c>
      <c r="ES444">
        <v>0</v>
      </c>
      <c r="ET444">
        <v>0</v>
      </c>
      <c r="EU444">
        <v>0</v>
      </c>
      <c r="EV444">
        <v>0</v>
      </c>
      <c r="EW444">
        <v>0</v>
      </c>
      <c r="EX444">
        <v>0</v>
      </c>
      <c r="EY444">
        <v>0</v>
      </c>
      <c r="EZ444">
        <v>0</v>
      </c>
      <c r="FA444">
        <v>0</v>
      </c>
      <c r="FB444">
        <v>0</v>
      </c>
      <c r="FC444">
        <v>0</v>
      </c>
      <c r="FD444">
        <v>0</v>
      </c>
      <c r="FE444">
        <v>0</v>
      </c>
      <c r="FF444">
        <v>0</v>
      </c>
      <c r="FG444">
        <v>0</v>
      </c>
      <c r="FH444">
        <v>0</v>
      </c>
      <c r="FI444">
        <v>0</v>
      </c>
      <c r="FJ444">
        <v>0</v>
      </c>
      <c r="FK444">
        <v>0</v>
      </c>
      <c r="FL444">
        <v>0</v>
      </c>
      <c r="FM444">
        <v>0</v>
      </c>
      <c r="FN444">
        <v>0</v>
      </c>
      <c r="FO444">
        <v>0</v>
      </c>
      <c r="FP444">
        <v>0</v>
      </c>
      <c r="FQ444">
        <v>0</v>
      </c>
      <c r="FR444">
        <v>0</v>
      </c>
      <c r="FT444" s="44"/>
    </row>
    <row r="445" spans="1:176" x14ac:dyDescent="0.2">
      <c r="A445" t="s">
        <v>198</v>
      </c>
      <c r="B445" t="s">
        <v>1</v>
      </c>
      <c r="C445" s="70">
        <v>41820</v>
      </c>
      <c r="D445">
        <v>0</v>
      </c>
      <c r="E445" s="70">
        <v>0</v>
      </c>
      <c r="F445">
        <v>0</v>
      </c>
      <c r="G445">
        <v>0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0</v>
      </c>
      <c r="AG445">
        <v>0</v>
      </c>
      <c r="AH445">
        <v>0</v>
      </c>
      <c r="AI445">
        <v>0</v>
      </c>
      <c r="AJ445">
        <v>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  <c r="AS445">
        <v>0</v>
      </c>
      <c r="AT445">
        <v>0</v>
      </c>
      <c r="AU445">
        <v>0</v>
      </c>
      <c r="AV445">
        <v>0</v>
      </c>
      <c r="AW445">
        <v>0</v>
      </c>
      <c r="AX445">
        <v>0</v>
      </c>
      <c r="AY445">
        <v>0</v>
      </c>
      <c r="AZ445">
        <v>0</v>
      </c>
      <c r="BA445">
        <v>0</v>
      </c>
      <c r="BB445">
        <v>0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0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0</v>
      </c>
      <c r="BQ445">
        <v>0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0</v>
      </c>
      <c r="BX445">
        <v>0</v>
      </c>
      <c r="BY445">
        <v>0</v>
      </c>
      <c r="BZ445">
        <v>0</v>
      </c>
      <c r="CA445">
        <v>0</v>
      </c>
      <c r="CB445">
        <v>0</v>
      </c>
      <c r="CC445">
        <v>0</v>
      </c>
      <c r="CD445">
        <v>0</v>
      </c>
      <c r="CE445">
        <v>0</v>
      </c>
      <c r="CF445">
        <v>0</v>
      </c>
      <c r="CG445">
        <v>0</v>
      </c>
      <c r="CH445">
        <v>0</v>
      </c>
      <c r="CI445">
        <v>0</v>
      </c>
      <c r="CJ445">
        <v>0</v>
      </c>
      <c r="CK445">
        <v>0</v>
      </c>
      <c r="CL445">
        <v>0</v>
      </c>
      <c r="CM445">
        <v>0</v>
      </c>
      <c r="CN445">
        <v>0</v>
      </c>
      <c r="CO445">
        <v>0</v>
      </c>
      <c r="CP445">
        <v>0</v>
      </c>
      <c r="CQ445">
        <v>0</v>
      </c>
      <c r="CR445">
        <v>0</v>
      </c>
      <c r="CS445">
        <v>0</v>
      </c>
      <c r="CT445">
        <v>0</v>
      </c>
      <c r="CU445">
        <v>0</v>
      </c>
      <c r="CV445">
        <v>0</v>
      </c>
      <c r="CW445">
        <v>0</v>
      </c>
      <c r="CX445">
        <v>0</v>
      </c>
      <c r="CY445">
        <v>0</v>
      </c>
      <c r="CZ445">
        <v>0</v>
      </c>
      <c r="DA445">
        <v>0</v>
      </c>
      <c r="DB445">
        <v>0</v>
      </c>
      <c r="DC445">
        <v>0</v>
      </c>
      <c r="DD445">
        <v>0</v>
      </c>
      <c r="DE445">
        <v>0</v>
      </c>
      <c r="DF445">
        <v>0</v>
      </c>
      <c r="DG445">
        <v>0</v>
      </c>
      <c r="DH445">
        <v>0</v>
      </c>
      <c r="DI445">
        <v>0</v>
      </c>
      <c r="DJ445">
        <v>0</v>
      </c>
      <c r="DK445">
        <v>0</v>
      </c>
      <c r="DL445">
        <v>0</v>
      </c>
      <c r="DM445">
        <v>0</v>
      </c>
      <c r="DN445">
        <v>0</v>
      </c>
      <c r="DO445">
        <v>0</v>
      </c>
      <c r="DP445">
        <v>0</v>
      </c>
      <c r="DQ445">
        <v>0</v>
      </c>
      <c r="DR445">
        <v>0</v>
      </c>
      <c r="DS445">
        <v>0</v>
      </c>
      <c r="DT445">
        <v>0</v>
      </c>
      <c r="DU445">
        <v>0</v>
      </c>
      <c r="DV445">
        <v>0</v>
      </c>
      <c r="DW445">
        <v>0</v>
      </c>
      <c r="DX445">
        <v>0</v>
      </c>
      <c r="DY445">
        <v>0</v>
      </c>
      <c r="DZ445">
        <v>0</v>
      </c>
      <c r="EA445">
        <v>0</v>
      </c>
      <c r="EB445">
        <v>0</v>
      </c>
      <c r="EC445">
        <v>0</v>
      </c>
      <c r="ED445">
        <v>0</v>
      </c>
      <c r="EE445">
        <v>0</v>
      </c>
      <c r="EF445">
        <v>0</v>
      </c>
      <c r="EG445">
        <v>0</v>
      </c>
      <c r="EH445">
        <v>0</v>
      </c>
      <c r="EI445">
        <v>0</v>
      </c>
      <c r="EJ445">
        <v>0</v>
      </c>
      <c r="EK445">
        <v>0</v>
      </c>
      <c r="EL445">
        <v>0</v>
      </c>
      <c r="EM445">
        <v>0</v>
      </c>
      <c r="EN445">
        <v>0</v>
      </c>
      <c r="EO445">
        <v>0</v>
      </c>
      <c r="EP445">
        <v>0</v>
      </c>
      <c r="EQ445">
        <v>0</v>
      </c>
      <c r="ER445">
        <v>0</v>
      </c>
      <c r="ES445">
        <v>0</v>
      </c>
      <c r="ET445">
        <v>0</v>
      </c>
      <c r="EU445">
        <v>0</v>
      </c>
      <c r="EV445">
        <v>0</v>
      </c>
      <c r="EW445">
        <v>0</v>
      </c>
      <c r="EX445">
        <v>0</v>
      </c>
      <c r="EY445">
        <v>0</v>
      </c>
      <c r="EZ445">
        <v>0</v>
      </c>
      <c r="FA445">
        <v>0</v>
      </c>
      <c r="FB445">
        <v>0</v>
      </c>
      <c r="FC445">
        <v>0</v>
      </c>
      <c r="FD445">
        <v>0</v>
      </c>
      <c r="FE445">
        <v>0</v>
      </c>
      <c r="FF445">
        <v>0</v>
      </c>
      <c r="FG445">
        <v>0</v>
      </c>
      <c r="FH445">
        <v>0</v>
      </c>
      <c r="FI445">
        <v>0</v>
      </c>
      <c r="FJ445">
        <v>0</v>
      </c>
      <c r="FK445">
        <v>0</v>
      </c>
      <c r="FL445">
        <v>0</v>
      </c>
      <c r="FM445">
        <v>0</v>
      </c>
      <c r="FN445">
        <v>0</v>
      </c>
      <c r="FO445">
        <v>0</v>
      </c>
      <c r="FP445">
        <v>0</v>
      </c>
      <c r="FQ445">
        <v>0</v>
      </c>
      <c r="FR445">
        <v>0</v>
      </c>
      <c r="FT445" s="44"/>
    </row>
    <row r="446" spans="1:176" x14ac:dyDescent="0.2">
      <c r="A446" t="s">
        <v>198</v>
      </c>
      <c r="B446" t="s">
        <v>1</v>
      </c>
      <c r="C446" s="70">
        <v>41827</v>
      </c>
      <c r="D446">
        <v>0</v>
      </c>
      <c r="E446" s="70">
        <v>0</v>
      </c>
      <c r="F446">
        <v>0</v>
      </c>
      <c r="G446">
        <v>0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0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  <c r="U446">
        <v>0</v>
      </c>
      <c r="V446">
        <v>0</v>
      </c>
      <c r="W446">
        <v>0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0</v>
      </c>
      <c r="AG446">
        <v>0</v>
      </c>
      <c r="AH446">
        <v>0</v>
      </c>
      <c r="AI446">
        <v>0</v>
      </c>
      <c r="AJ446">
        <v>0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  <c r="AS446">
        <v>0</v>
      </c>
      <c r="AT446">
        <v>0</v>
      </c>
      <c r="AU446">
        <v>0</v>
      </c>
      <c r="AV446">
        <v>0</v>
      </c>
      <c r="AW446">
        <v>0</v>
      </c>
      <c r="AX446">
        <v>0</v>
      </c>
      <c r="AY446">
        <v>0</v>
      </c>
      <c r="AZ446">
        <v>0</v>
      </c>
      <c r="BA446">
        <v>0</v>
      </c>
      <c r="BB446">
        <v>0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0</v>
      </c>
      <c r="BN446">
        <v>0</v>
      </c>
      <c r="BO446">
        <v>0</v>
      </c>
      <c r="BP446">
        <v>0</v>
      </c>
      <c r="BQ446">
        <v>0</v>
      </c>
      <c r="BR446">
        <v>0</v>
      </c>
      <c r="BS446">
        <v>0</v>
      </c>
      <c r="BT446">
        <v>0</v>
      </c>
      <c r="BU446">
        <v>0</v>
      </c>
      <c r="BV446">
        <v>0</v>
      </c>
      <c r="BW446">
        <v>0</v>
      </c>
      <c r="BX446">
        <v>0</v>
      </c>
      <c r="BY446">
        <v>0</v>
      </c>
      <c r="BZ446">
        <v>0</v>
      </c>
      <c r="CA446">
        <v>0</v>
      </c>
      <c r="CB446">
        <v>0</v>
      </c>
      <c r="CC446">
        <v>0</v>
      </c>
      <c r="CD446">
        <v>0</v>
      </c>
      <c r="CE446">
        <v>0</v>
      </c>
      <c r="CF446">
        <v>0</v>
      </c>
      <c r="CG446">
        <v>0</v>
      </c>
      <c r="CH446">
        <v>0</v>
      </c>
      <c r="CI446">
        <v>0</v>
      </c>
      <c r="CJ446">
        <v>0</v>
      </c>
      <c r="CK446">
        <v>0</v>
      </c>
      <c r="CL446">
        <v>0</v>
      </c>
      <c r="CM446">
        <v>0</v>
      </c>
      <c r="CN446">
        <v>0</v>
      </c>
      <c r="CO446">
        <v>0</v>
      </c>
      <c r="CP446">
        <v>0</v>
      </c>
      <c r="CQ446">
        <v>0</v>
      </c>
      <c r="CR446">
        <v>0</v>
      </c>
      <c r="CS446">
        <v>0</v>
      </c>
      <c r="CT446">
        <v>0</v>
      </c>
      <c r="CU446">
        <v>0</v>
      </c>
      <c r="CV446">
        <v>0</v>
      </c>
      <c r="CW446">
        <v>0</v>
      </c>
      <c r="CX446">
        <v>0</v>
      </c>
      <c r="CY446">
        <v>0</v>
      </c>
      <c r="CZ446">
        <v>0</v>
      </c>
      <c r="DA446">
        <v>0</v>
      </c>
      <c r="DB446">
        <v>0</v>
      </c>
      <c r="DC446">
        <v>0</v>
      </c>
      <c r="DD446">
        <v>0</v>
      </c>
      <c r="DE446">
        <v>0</v>
      </c>
      <c r="DF446">
        <v>0</v>
      </c>
      <c r="DG446">
        <v>0</v>
      </c>
      <c r="DH446">
        <v>0</v>
      </c>
      <c r="DI446">
        <v>0</v>
      </c>
      <c r="DJ446">
        <v>0</v>
      </c>
      <c r="DK446">
        <v>0</v>
      </c>
      <c r="DL446">
        <v>0</v>
      </c>
      <c r="DM446">
        <v>0</v>
      </c>
      <c r="DN446">
        <v>0</v>
      </c>
      <c r="DO446">
        <v>0</v>
      </c>
      <c r="DP446">
        <v>0</v>
      </c>
      <c r="DQ446">
        <v>0</v>
      </c>
      <c r="DR446">
        <v>0</v>
      </c>
      <c r="DS446">
        <v>0</v>
      </c>
      <c r="DT446">
        <v>0</v>
      </c>
      <c r="DU446">
        <v>0</v>
      </c>
      <c r="DV446">
        <v>0</v>
      </c>
      <c r="DW446">
        <v>0</v>
      </c>
      <c r="DX446">
        <v>0</v>
      </c>
      <c r="DY446">
        <v>0</v>
      </c>
      <c r="DZ446">
        <v>0</v>
      </c>
      <c r="EA446">
        <v>0</v>
      </c>
      <c r="EB446">
        <v>0</v>
      </c>
      <c r="EC446">
        <v>0</v>
      </c>
      <c r="ED446">
        <v>0</v>
      </c>
      <c r="EE446">
        <v>0</v>
      </c>
      <c r="EF446">
        <v>0</v>
      </c>
      <c r="EG446">
        <v>0</v>
      </c>
      <c r="EH446">
        <v>0</v>
      </c>
      <c r="EI446">
        <v>0</v>
      </c>
      <c r="EJ446">
        <v>0</v>
      </c>
      <c r="EK446">
        <v>0</v>
      </c>
      <c r="EL446">
        <v>0</v>
      </c>
      <c r="EM446">
        <v>0</v>
      </c>
      <c r="EN446">
        <v>0</v>
      </c>
      <c r="EO446">
        <v>0</v>
      </c>
      <c r="EP446">
        <v>0</v>
      </c>
      <c r="EQ446">
        <v>0</v>
      </c>
      <c r="ER446">
        <v>0</v>
      </c>
      <c r="ES446">
        <v>0</v>
      </c>
      <c r="ET446">
        <v>0</v>
      </c>
      <c r="EU446">
        <v>0</v>
      </c>
      <c r="EV446">
        <v>0</v>
      </c>
      <c r="EW446">
        <v>0</v>
      </c>
      <c r="EX446">
        <v>0</v>
      </c>
      <c r="EY446">
        <v>0</v>
      </c>
      <c r="EZ446">
        <v>0</v>
      </c>
      <c r="FA446">
        <v>0</v>
      </c>
      <c r="FB446">
        <v>0</v>
      </c>
      <c r="FC446">
        <v>0</v>
      </c>
      <c r="FD446">
        <v>0</v>
      </c>
      <c r="FE446">
        <v>0</v>
      </c>
      <c r="FF446">
        <v>0</v>
      </c>
      <c r="FG446">
        <v>0</v>
      </c>
      <c r="FH446">
        <v>0</v>
      </c>
      <c r="FI446">
        <v>0</v>
      </c>
      <c r="FJ446">
        <v>0</v>
      </c>
      <c r="FK446">
        <v>0</v>
      </c>
      <c r="FL446">
        <v>0</v>
      </c>
      <c r="FM446">
        <v>0</v>
      </c>
      <c r="FN446">
        <v>0</v>
      </c>
      <c r="FO446">
        <v>0</v>
      </c>
      <c r="FP446">
        <v>0</v>
      </c>
      <c r="FQ446">
        <v>0</v>
      </c>
      <c r="FR446">
        <v>0</v>
      </c>
      <c r="FT446" s="44"/>
    </row>
    <row r="447" spans="1:176" x14ac:dyDescent="0.2">
      <c r="A447" t="s">
        <v>198</v>
      </c>
      <c r="B447" t="s">
        <v>1</v>
      </c>
      <c r="C447" s="70">
        <v>41834</v>
      </c>
      <c r="D447">
        <v>0</v>
      </c>
      <c r="E447" s="70">
        <v>0</v>
      </c>
      <c r="F447">
        <v>0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0</v>
      </c>
      <c r="O447">
        <v>0</v>
      </c>
      <c r="P447">
        <v>0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0</v>
      </c>
      <c r="AJ447">
        <v>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  <c r="AS447">
        <v>0</v>
      </c>
      <c r="AT447">
        <v>0</v>
      </c>
      <c r="AU447">
        <v>0</v>
      </c>
      <c r="AV447">
        <v>0</v>
      </c>
      <c r="AW447">
        <v>0</v>
      </c>
      <c r="AX447">
        <v>0</v>
      </c>
      <c r="AY447">
        <v>0</v>
      </c>
      <c r="AZ447">
        <v>0</v>
      </c>
      <c r="BA447">
        <v>0</v>
      </c>
      <c r="BB447">
        <v>0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BX447">
        <v>0</v>
      </c>
      <c r="BY447">
        <v>0</v>
      </c>
      <c r="BZ447">
        <v>0</v>
      </c>
      <c r="CA447">
        <v>0</v>
      </c>
      <c r="CB447">
        <v>0</v>
      </c>
      <c r="CC447">
        <v>0</v>
      </c>
      <c r="CD447">
        <v>0</v>
      </c>
      <c r="CE447">
        <v>0</v>
      </c>
      <c r="CF447">
        <v>0</v>
      </c>
      <c r="CG447">
        <v>0</v>
      </c>
      <c r="CH447">
        <v>0</v>
      </c>
      <c r="CI447">
        <v>0</v>
      </c>
      <c r="CJ447">
        <v>0</v>
      </c>
      <c r="CK447">
        <v>0</v>
      </c>
      <c r="CL447">
        <v>0</v>
      </c>
      <c r="CM447">
        <v>0</v>
      </c>
      <c r="CN447">
        <v>0</v>
      </c>
      <c r="CO447">
        <v>0</v>
      </c>
      <c r="CP447">
        <v>0</v>
      </c>
      <c r="CQ447">
        <v>0</v>
      </c>
      <c r="CR447">
        <v>0</v>
      </c>
      <c r="CS447">
        <v>0</v>
      </c>
      <c r="CT447">
        <v>0</v>
      </c>
      <c r="CU447">
        <v>0</v>
      </c>
      <c r="CV447">
        <v>0</v>
      </c>
      <c r="CW447">
        <v>0</v>
      </c>
      <c r="CX447">
        <v>0</v>
      </c>
      <c r="CY447">
        <v>0</v>
      </c>
      <c r="CZ447">
        <v>0</v>
      </c>
      <c r="DA447">
        <v>0</v>
      </c>
      <c r="DB447">
        <v>0</v>
      </c>
      <c r="DC447">
        <v>0</v>
      </c>
      <c r="DD447">
        <v>0</v>
      </c>
      <c r="DE447">
        <v>0</v>
      </c>
      <c r="DF447">
        <v>0</v>
      </c>
      <c r="DG447">
        <v>0</v>
      </c>
      <c r="DH447">
        <v>0</v>
      </c>
      <c r="DI447">
        <v>0</v>
      </c>
      <c r="DJ447">
        <v>0</v>
      </c>
      <c r="DK447">
        <v>0</v>
      </c>
      <c r="DL447">
        <v>0</v>
      </c>
      <c r="DM447">
        <v>0</v>
      </c>
      <c r="DN447">
        <v>0</v>
      </c>
      <c r="DO447">
        <v>0</v>
      </c>
      <c r="DP447">
        <v>0</v>
      </c>
      <c r="DQ447">
        <v>0</v>
      </c>
      <c r="DR447">
        <v>0</v>
      </c>
      <c r="DS447">
        <v>0</v>
      </c>
      <c r="DT447">
        <v>0</v>
      </c>
      <c r="DU447">
        <v>0</v>
      </c>
      <c r="DV447">
        <v>0</v>
      </c>
      <c r="DW447">
        <v>0</v>
      </c>
      <c r="DX447">
        <v>0</v>
      </c>
      <c r="DY447">
        <v>0</v>
      </c>
      <c r="DZ447">
        <v>0</v>
      </c>
      <c r="EA447">
        <v>0</v>
      </c>
      <c r="EB447">
        <v>0</v>
      </c>
      <c r="EC447">
        <v>0</v>
      </c>
      <c r="ED447">
        <v>0</v>
      </c>
      <c r="EE447">
        <v>0</v>
      </c>
      <c r="EF447">
        <v>0</v>
      </c>
      <c r="EG447">
        <v>0</v>
      </c>
      <c r="EH447">
        <v>0</v>
      </c>
      <c r="EI447">
        <v>0</v>
      </c>
      <c r="EJ447">
        <v>0</v>
      </c>
      <c r="EK447">
        <v>0</v>
      </c>
      <c r="EL447">
        <v>0</v>
      </c>
      <c r="EM447">
        <v>0</v>
      </c>
      <c r="EN447">
        <v>0</v>
      </c>
      <c r="EO447">
        <v>0</v>
      </c>
      <c r="EP447">
        <v>0</v>
      </c>
      <c r="EQ447">
        <v>0</v>
      </c>
      <c r="ER447">
        <v>0</v>
      </c>
      <c r="ES447">
        <v>0</v>
      </c>
      <c r="ET447">
        <v>0</v>
      </c>
      <c r="EU447">
        <v>0</v>
      </c>
      <c r="EV447">
        <v>0</v>
      </c>
      <c r="EW447">
        <v>0</v>
      </c>
      <c r="EX447">
        <v>0</v>
      </c>
      <c r="EY447">
        <v>0</v>
      </c>
      <c r="EZ447">
        <v>0</v>
      </c>
      <c r="FA447">
        <v>0</v>
      </c>
      <c r="FB447">
        <v>0</v>
      </c>
      <c r="FC447">
        <v>0</v>
      </c>
      <c r="FD447">
        <v>0</v>
      </c>
      <c r="FE447">
        <v>0</v>
      </c>
      <c r="FF447">
        <v>0</v>
      </c>
      <c r="FG447">
        <v>0</v>
      </c>
      <c r="FH447">
        <v>0</v>
      </c>
      <c r="FI447">
        <v>0</v>
      </c>
      <c r="FJ447">
        <v>0</v>
      </c>
      <c r="FK447">
        <v>0</v>
      </c>
      <c r="FL447">
        <v>0</v>
      </c>
      <c r="FM447">
        <v>0</v>
      </c>
      <c r="FN447">
        <v>0</v>
      </c>
      <c r="FO447">
        <v>0</v>
      </c>
      <c r="FP447">
        <v>0</v>
      </c>
      <c r="FQ447">
        <v>0</v>
      </c>
      <c r="FR447">
        <v>0</v>
      </c>
      <c r="FT447" s="44"/>
    </row>
    <row r="448" spans="1:176" x14ac:dyDescent="0.2">
      <c r="A448" t="s">
        <v>198</v>
      </c>
      <c r="B448" t="s">
        <v>1</v>
      </c>
      <c r="C448" s="70">
        <v>41848</v>
      </c>
      <c r="D448">
        <v>0</v>
      </c>
      <c r="E448" s="70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0</v>
      </c>
      <c r="O448">
        <v>0</v>
      </c>
      <c r="P448">
        <v>0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0</v>
      </c>
      <c r="W448">
        <v>0</v>
      </c>
      <c r="X448">
        <v>0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  <c r="AJ448">
        <v>0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  <c r="AS448">
        <v>0</v>
      </c>
      <c r="AT448">
        <v>0</v>
      </c>
      <c r="AU448">
        <v>0</v>
      </c>
      <c r="AV448">
        <v>0</v>
      </c>
      <c r="AW448">
        <v>0</v>
      </c>
      <c r="AX448">
        <v>0</v>
      </c>
      <c r="AY448">
        <v>0</v>
      </c>
      <c r="AZ448">
        <v>0</v>
      </c>
      <c r="BA448">
        <v>0</v>
      </c>
      <c r="BB448">
        <v>0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0</v>
      </c>
      <c r="BL448">
        <v>0</v>
      </c>
      <c r="BM448">
        <v>0</v>
      </c>
      <c r="BN448">
        <v>0</v>
      </c>
      <c r="BO448">
        <v>0</v>
      </c>
      <c r="BP448">
        <v>0</v>
      </c>
      <c r="BQ448">
        <v>0</v>
      </c>
      <c r="BR448">
        <v>0</v>
      </c>
      <c r="BS448">
        <v>0</v>
      </c>
      <c r="BT448">
        <v>0</v>
      </c>
      <c r="BU448">
        <v>0</v>
      </c>
      <c r="BV448">
        <v>0</v>
      </c>
      <c r="BW448">
        <v>0</v>
      </c>
      <c r="BX448">
        <v>0</v>
      </c>
      <c r="BY448">
        <v>0</v>
      </c>
      <c r="BZ448">
        <v>0</v>
      </c>
      <c r="CA448">
        <v>0</v>
      </c>
      <c r="CB448">
        <v>0</v>
      </c>
      <c r="CC448">
        <v>0</v>
      </c>
      <c r="CD448">
        <v>0</v>
      </c>
      <c r="CE448">
        <v>0</v>
      </c>
      <c r="CF448">
        <v>0</v>
      </c>
      <c r="CG448">
        <v>0</v>
      </c>
      <c r="CH448">
        <v>0</v>
      </c>
      <c r="CI448">
        <v>0</v>
      </c>
      <c r="CJ448">
        <v>0</v>
      </c>
      <c r="CK448">
        <v>0</v>
      </c>
      <c r="CL448">
        <v>0</v>
      </c>
      <c r="CM448">
        <v>0</v>
      </c>
      <c r="CN448">
        <v>0</v>
      </c>
      <c r="CO448">
        <v>0</v>
      </c>
      <c r="CP448">
        <v>0</v>
      </c>
      <c r="CQ448">
        <v>0</v>
      </c>
      <c r="CR448">
        <v>0</v>
      </c>
      <c r="CS448">
        <v>0</v>
      </c>
      <c r="CT448">
        <v>0</v>
      </c>
      <c r="CU448">
        <v>0</v>
      </c>
      <c r="CV448">
        <v>0</v>
      </c>
      <c r="CW448">
        <v>0</v>
      </c>
      <c r="CX448">
        <v>0</v>
      </c>
      <c r="CY448">
        <v>0</v>
      </c>
      <c r="CZ448">
        <v>0</v>
      </c>
      <c r="DA448">
        <v>0</v>
      </c>
      <c r="DB448">
        <v>0</v>
      </c>
      <c r="DC448">
        <v>0</v>
      </c>
      <c r="DD448">
        <v>0</v>
      </c>
      <c r="DE448">
        <v>0</v>
      </c>
      <c r="DF448">
        <v>0</v>
      </c>
      <c r="DG448">
        <v>0</v>
      </c>
      <c r="DH448">
        <v>0</v>
      </c>
      <c r="DI448">
        <v>0</v>
      </c>
      <c r="DJ448">
        <v>0</v>
      </c>
      <c r="DK448">
        <v>0</v>
      </c>
      <c r="DL448">
        <v>0</v>
      </c>
      <c r="DM448">
        <v>0</v>
      </c>
      <c r="DN448">
        <v>0</v>
      </c>
      <c r="DO448">
        <v>0</v>
      </c>
      <c r="DP448">
        <v>0</v>
      </c>
      <c r="DQ448">
        <v>0</v>
      </c>
      <c r="DR448">
        <v>0</v>
      </c>
      <c r="DS448">
        <v>0</v>
      </c>
      <c r="DT448">
        <v>0</v>
      </c>
      <c r="DU448">
        <v>0</v>
      </c>
      <c r="DV448">
        <v>0</v>
      </c>
      <c r="DW448">
        <v>0</v>
      </c>
      <c r="DX448">
        <v>0</v>
      </c>
      <c r="DY448">
        <v>0</v>
      </c>
      <c r="DZ448">
        <v>0</v>
      </c>
      <c r="EA448">
        <v>0</v>
      </c>
      <c r="EB448">
        <v>0</v>
      </c>
      <c r="EC448">
        <v>0</v>
      </c>
      <c r="ED448">
        <v>0</v>
      </c>
      <c r="EE448">
        <v>0</v>
      </c>
      <c r="EF448">
        <v>0</v>
      </c>
      <c r="EG448">
        <v>0</v>
      </c>
      <c r="EH448">
        <v>0</v>
      </c>
      <c r="EI448">
        <v>0</v>
      </c>
      <c r="EJ448">
        <v>0</v>
      </c>
      <c r="EK448">
        <v>0</v>
      </c>
      <c r="EL448">
        <v>0</v>
      </c>
      <c r="EM448">
        <v>0</v>
      </c>
      <c r="EN448">
        <v>0</v>
      </c>
      <c r="EO448">
        <v>0</v>
      </c>
      <c r="EP448">
        <v>0</v>
      </c>
      <c r="EQ448">
        <v>0</v>
      </c>
      <c r="ER448">
        <v>0</v>
      </c>
      <c r="ES448">
        <v>0</v>
      </c>
      <c r="ET448">
        <v>0</v>
      </c>
      <c r="EU448">
        <v>0</v>
      </c>
      <c r="EV448">
        <v>0</v>
      </c>
      <c r="EW448">
        <v>0</v>
      </c>
      <c r="EX448">
        <v>0</v>
      </c>
      <c r="EY448">
        <v>0</v>
      </c>
      <c r="EZ448">
        <v>0</v>
      </c>
      <c r="FA448">
        <v>0</v>
      </c>
      <c r="FB448">
        <v>0</v>
      </c>
      <c r="FC448">
        <v>0</v>
      </c>
      <c r="FD448">
        <v>0</v>
      </c>
      <c r="FE448">
        <v>0</v>
      </c>
      <c r="FF448">
        <v>0</v>
      </c>
      <c r="FG448">
        <v>0</v>
      </c>
      <c r="FH448">
        <v>0</v>
      </c>
      <c r="FI448">
        <v>0</v>
      </c>
      <c r="FJ448">
        <v>0</v>
      </c>
      <c r="FK448">
        <v>0</v>
      </c>
      <c r="FL448">
        <v>0</v>
      </c>
      <c r="FM448">
        <v>0</v>
      </c>
      <c r="FN448">
        <v>0</v>
      </c>
      <c r="FO448">
        <v>0</v>
      </c>
      <c r="FP448">
        <v>0</v>
      </c>
      <c r="FQ448">
        <v>0</v>
      </c>
      <c r="FR448">
        <v>0</v>
      </c>
      <c r="FT448" s="44"/>
    </row>
    <row r="449" spans="1:176" x14ac:dyDescent="0.2">
      <c r="A449" t="s">
        <v>198</v>
      </c>
      <c r="B449" t="s">
        <v>1</v>
      </c>
      <c r="C449" s="70">
        <v>41849</v>
      </c>
      <c r="D449">
        <v>0</v>
      </c>
      <c r="E449" s="70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0</v>
      </c>
      <c r="O449">
        <v>0</v>
      </c>
      <c r="P449">
        <v>0</v>
      </c>
      <c r="Q449">
        <v>0</v>
      </c>
      <c r="R449">
        <v>0</v>
      </c>
      <c r="S449">
        <v>0</v>
      </c>
      <c r="T449">
        <v>0</v>
      </c>
      <c r="U449">
        <v>0</v>
      </c>
      <c r="V449">
        <v>0</v>
      </c>
      <c r="W449">
        <v>0</v>
      </c>
      <c r="X449">
        <v>0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0</v>
      </c>
      <c r="AE449">
        <v>0</v>
      </c>
      <c r="AF449">
        <v>0</v>
      </c>
      <c r="AG449">
        <v>0</v>
      </c>
      <c r="AH449">
        <v>0</v>
      </c>
      <c r="AI449">
        <v>0</v>
      </c>
      <c r="AJ449">
        <v>0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  <c r="AS449">
        <v>0</v>
      </c>
      <c r="AT449">
        <v>0</v>
      </c>
      <c r="AU449">
        <v>0</v>
      </c>
      <c r="AV449">
        <v>0</v>
      </c>
      <c r="AW449">
        <v>0</v>
      </c>
      <c r="AX449">
        <v>0</v>
      </c>
      <c r="AY449">
        <v>0</v>
      </c>
      <c r="AZ449">
        <v>0</v>
      </c>
      <c r="BA449">
        <v>0</v>
      </c>
      <c r="BB449">
        <v>0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0</v>
      </c>
      <c r="BL449">
        <v>0</v>
      </c>
      <c r="BM449">
        <v>0</v>
      </c>
      <c r="BN449">
        <v>0</v>
      </c>
      <c r="BO449">
        <v>0</v>
      </c>
      <c r="BP449">
        <v>0</v>
      </c>
      <c r="BQ449">
        <v>0</v>
      </c>
      <c r="BR449">
        <v>0</v>
      </c>
      <c r="BS449">
        <v>0</v>
      </c>
      <c r="BT449">
        <v>0</v>
      </c>
      <c r="BU449">
        <v>0</v>
      </c>
      <c r="BV449">
        <v>0</v>
      </c>
      <c r="BW449">
        <v>0</v>
      </c>
      <c r="BX449">
        <v>0</v>
      </c>
      <c r="BY449">
        <v>0</v>
      </c>
      <c r="BZ449">
        <v>0</v>
      </c>
      <c r="CA449">
        <v>0</v>
      </c>
      <c r="CB449">
        <v>0</v>
      </c>
      <c r="CC449">
        <v>0</v>
      </c>
      <c r="CD449">
        <v>0</v>
      </c>
      <c r="CE449">
        <v>0</v>
      </c>
      <c r="CF449">
        <v>0</v>
      </c>
      <c r="CG449">
        <v>0</v>
      </c>
      <c r="CH449">
        <v>0</v>
      </c>
      <c r="CI449">
        <v>0</v>
      </c>
      <c r="CJ449">
        <v>0</v>
      </c>
      <c r="CK449">
        <v>0</v>
      </c>
      <c r="CL449">
        <v>0</v>
      </c>
      <c r="CM449">
        <v>0</v>
      </c>
      <c r="CN449">
        <v>0</v>
      </c>
      <c r="CO449">
        <v>0</v>
      </c>
      <c r="CP449">
        <v>0</v>
      </c>
      <c r="CQ449">
        <v>0</v>
      </c>
      <c r="CR449">
        <v>0</v>
      </c>
      <c r="CS449">
        <v>0</v>
      </c>
      <c r="CT449">
        <v>0</v>
      </c>
      <c r="CU449">
        <v>0</v>
      </c>
      <c r="CV449">
        <v>0</v>
      </c>
      <c r="CW449">
        <v>0</v>
      </c>
      <c r="CX449">
        <v>0</v>
      </c>
      <c r="CY449">
        <v>0</v>
      </c>
      <c r="CZ449">
        <v>0</v>
      </c>
      <c r="DA449">
        <v>0</v>
      </c>
      <c r="DB449">
        <v>0</v>
      </c>
      <c r="DC449">
        <v>0</v>
      </c>
      <c r="DD449">
        <v>0</v>
      </c>
      <c r="DE449">
        <v>0</v>
      </c>
      <c r="DF449">
        <v>0</v>
      </c>
      <c r="DG449">
        <v>0</v>
      </c>
      <c r="DH449">
        <v>0</v>
      </c>
      <c r="DI449">
        <v>0</v>
      </c>
      <c r="DJ449">
        <v>0</v>
      </c>
      <c r="DK449">
        <v>0</v>
      </c>
      <c r="DL449">
        <v>0</v>
      </c>
      <c r="DM449">
        <v>0</v>
      </c>
      <c r="DN449">
        <v>0</v>
      </c>
      <c r="DO449">
        <v>0</v>
      </c>
      <c r="DP449">
        <v>0</v>
      </c>
      <c r="DQ449">
        <v>0</v>
      </c>
      <c r="DR449">
        <v>0</v>
      </c>
      <c r="DS449">
        <v>0</v>
      </c>
      <c r="DT449">
        <v>0</v>
      </c>
      <c r="DU449">
        <v>0</v>
      </c>
      <c r="DV449">
        <v>0</v>
      </c>
      <c r="DW449">
        <v>0</v>
      </c>
      <c r="DX449">
        <v>0</v>
      </c>
      <c r="DY449">
        <v>0</v>
      </c>
      <c r="DZ449">
        <v>0</v>
      </c>
      <c r="EA449">
        <v>0</v>
      </c>
      <c r="EB449">
        <v>0</v>
      </c>
      <c r="EC449">
        <v>0</v>
      </c>
      <c r="ED449">
        <v>0</v>
      </c>
      <c r="EE449">
        <v>0</v>
      </c>
      <c r="EF449">
        <v>0</v>
      </c>
      <c r="EG449">
        <v>0</v>
      </c>
      <c r="EH449">
        <v>0</v>
      </c>
      <c r="EI449">
        <v>0</v>
      </c>
      <c r="EJ449">
        <v>0</v>
      </c>
      <c r="EK449">
        <v>0</v>
      </c>
      <c r="EL449">
        <v>0</v>
      </c>
      <c r="EM449">
        <v>0</v>
      </c>
      <c r="EN449">
        <v>0</v>
      </c>
      <c r="EO449">
        <v>0</v>
      </c>
      <c r="EP449">
        <v>0</v>
      </c>
      <c r="EQ449">
        <v>0</v>
      </c>
      <c r="ER449">
        <v>0</v>
      </c>
      <c r="ES449">
        <v>0</v>
      </c>
      <c r="ET449">
        <v>0</v>
      </c>
      <c r="EU449">
        <v>0</v>
      </c>
      <c r="EV449">
        <v>0</v>
      </c>
      <c r="EW449">
        <v>0</v>
      </c>
      <c r="EX449">
        <v>0</v>
      </c>
      <c r="EY449">
        <v>0</v>
      </c>
      <c r="EZ449">
        <v>0</v>
      </c>
      <c r="FA449">
        <v>0</v>
      </c>
      <c r="FB449">
        <v>0</v>
      </c>
      <c r="FC449">
        <v>0</v>
      </c>
      <c r="FD449">
        <v>0</v>
      </c>
      <c r="FE449">
        <v>0</v>
      </c>
      <c r="FF449">
        <v>0</v>
      </c>
      <c r="FG449">
        <v>0</v>
      </c>
      <c r="FH449">
        <v>0</v>
      </c>
      <c r="FI449">
        <v>0</v>
      </c>
      <c r="FJ449">
        <v>0</v>
      </c>
      <c r="FK449">
        <v>0</v>
      </c>
      <c r="FL449">
        <v>0</v>
      </c>
      <c r="FM449">
        <v>0</v>
      </c>
      <c r="FN449">
        <v>0</v>
      </c>
      <c r="FO449">
        <v>0</v>
      </c>
      <c r="FP449">
        <v>0</v>
      </c>
      <c r="FQ449">
        <v>0</v>
      </c>
      <c r="FR449">
        <v>0</v>
      </c>
      <c r="FT449" s="44"/>
    </row>
    <row r="450" spans="1:176" x14ac:dyDescent="0.2">
      <c r="A450" t="s">
        <v>198</v>
      </c>
      <c r="B450" t="s">
        <v>1</v>
      </c>
      <c r="C450" s="70">
        <v>41850</v>
      </c>
      <c r="D450">
        <v>0</v>
      </c>
      <c r="E450" s="7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0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  <c r="W450">
        <v>0</v>
      </c>
      <c r="X450">
        <v>0</v>
      </c>
      <c r="Y450">
        <v>0</v>
      </c>
      <c r="Z450">
        <v>0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0</v>
      </c>
      <c r="AJ450">
        <v>0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  <c r="AS450">
        <v>0</v>
      </c>
      <c r="AT450">
        <v>0</v>
      </c>
      <c r="AU450">
        <v>0</v>
      </c>
      <c r="AV450">
        <v>0</v>
      </c>
      <c r="AW450">
        <v>0</v>
      </c>
      <c r="AX450">
        <v>0</v>
      </c>
      <c r="AY450">
        <v>0</v>
      </c>
      <c r="AZ450">
        <v>0</v>
      </c>
      <c r="BA450">
        <v>0</v>
      </c>
      <c r="BB450">
        <v>0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0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0</v>
      </c>
      <c r="BQ450">
        <v>0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0</v>
      </c>
      <c r="BX450">
        <v>0</v>
      </c>
      <c r="BY450">
        <v>0</v>
      </c>
      <c r="BZ450">
        <v>0</v>
      </c>
      <c r="CA450">
        <v>0</v>
      </c>
      <c r="CB450">
        <v>0</v>
      </c>
      <c r="CC450">
        <v>0</v>
      </c>
      <c r="CD450">
        <v>0</v>
      </c>
      <c r="CE450">
        <v>0</v>
      </c>
      <c r="CF450">
        <v>0</v>
      </c>
      <c r="CG450">
        <v>0</v>
      </c>
      <c r="CH450">
        <v>0</v>
      </c>
      <c r="CI450">
        <v>0</v>
      </c>
      <c r="CJ450">
        <v>0</v>
      </c>
      <c r="CK450">
        <v>0</v>
      </c>
      <c r="CL450">
        <v>0</v>
      </c>
      <c r="CM450">
        <v>0</v>
      </c>
      <c r="CN450">
        <v>0</v>
      </c>
      <c r="CO450">
        <v>0</v>
      </c>
      <c r="CP450">
        <v>0</v>
      </c>
      <c r="CQ450">
        <v>0</v>
      </c>
      <c r="CR450">
        <v>0</v>
      </c>
      <c r="CS450">
        <v>0</v>
      </c>
      <c r="CT450">
        <v>0</v>
      </c>
      <c r="CU450">
        <v>0</v>
      </c>
      <c r="CV450">
        <v>0</v>
      </c>
      <c r="CW450">
        <v>0</v>
      </c>
      <c r="CX450">
        <v>0</v>
      </c>
      <c r="CY450">
        <v>0</v>
      </c>
      <c r="CZ450">
        <v>0</v>
      </c>
      <c r="DA450">
        <v>0</v>
      </c>
      <c r="DB450">
        <v>0</v>
      </c>
      <c r="DC450">
        <v>0</v>
      </c>
      <c r="DD450">
        <v>0</v>
      </c>
      <c r="DE450">
        <v>0</v>
      </c>
      <c r="DF450">
        <v>0</v>
      </c>
      <c r="DG450">
        <v>0</v>
      </c>
      <c r="DH450">
        <v>0</v>
      </c>
      <c r="DI450">
        <v>0</v>
      </c>
      <c r="DJ450">
        <v>0</v>
      </c>
      <c r="DK450">
        <v>0</v>
      </c>
      <c r="DL450">
        <v>0</v>
      </c>
      <c r="DM450">
        <v>0</v>
      </c>
      <c r="DN450">
        <v>0</v>
      </c>
      <c r="DO450">
        <v>0</v>
      </c>
      <c r="DP450">
        <v>0</v>
      </c>
      <c r="DQ450">
        <v>0</v>
      </c>
      <c r="DR450">
        <v>0</v>
      </c>
      <c r="DS450">
        <v>0</v>
      </c>
      <c r="DT450">
        <v>0</v>
      </c>
      <c r="DU450">
        <v>0</v>
      </c>
      <c r="DV450">
        <v>0</v>
      </c>
      <c r="DW450">
        <v>0</v>
      </c>
      <c r="DX450">
        <v>0</v>
      </c>
      <c r="DY450">
        <v>0</v>
      </c>
      <c r="DZ450">
        <v>0</v>
      </c>
      <c r="EA450">
        <v>0</v>
      </c>
      <c r="EB450">
        <v>0</v>
      </c>
      <c r="EC450">
        <v>0</v>
      </c>
      <c r="ED450">
        <v>0</v>
      </c>
      <c r="EE450">
        <v>0</v>
      </c>
      <c r="EF450">
        <v>0</v>
      </c>
      <c r="EG450">
        <v>0</v>
      </c>
      <c r="EH450">
        <v>0</v>
      </c>
      <c r="EI450">
        <v>0</v>
      </c>
      <c r="EJ450">
        <v>0</v>
      </c>
      <c r="EK450">
        <v>0</v>
      </c>
      <c r="EL450">
        <v>0</v>
      </c>
      <c r="EM450">
        <v>0</v>
      </c>
      <c r="EN450">
        <v>0</v>
      </c>
      <c r="EO450">
        <v>0</v>
      </c>
      <c r="EP450">
        <v>0</v>
      </c>
      <c r="EQ450">
        <v>0</v>
      </c>
      <c r="ER450">
        <v>0</v>
      </c>
      <c r="ES450">
        <v>0</v>
      </c>
      <c r="ET450">
        <v>0</v>
      </c>
      <c r="EU450">
        <v>0</v>
      </c>
      <c r="EV450">
        <v>0</v>
      </c>
      <c r="EW450">
        <v>0</v>
      </c>
      <c r="EX450">
        <v>0</v>
      </c>
      <c r="EY450">
        <v>0</v>
      </c>
      <c r="EZ450">
        <v>0</v>
      </c>
      <c r="FA450">
        <v>0</v>
      </c>
      <c r="FB450">
        <v>0</v>
      </c>
      <c r="FC450">
        <v>0</v>
      </c>
      <c r="FD450">
        <v>0</v>
      </c>
      <c r="FE450">
        <v>0</v>
      </c>
      <c r="FF450">
        <v>0</v>
      </c>
      <c r="FG450">
        <v>0</v>
      </c>
      <c r="FH450">
        <v>0</v>
      </c>
      <c r="FI450">
        <v>0</v>
      </c>
      <c r="FJ450">
        <v>0</v>
      </c>
      <c r="FK450">
        <v>0</v>
      </c>
      <c r="FL450">
        <v>0</v>
      </c>
      <c r="FM450">
        <v>0</v>
      </c>
      <c r="FN450">
        <v>0</v>
      </c>
      <c r="FO450">
        <v>0</v>
      </c>
      <c r="FP450">
        <v>0</v>
      </c>
      <c r="FQ450">
        <v>0</v>
      </c>
      <c r="FR450">
        <v>0</v>
      </c>
      <c r="FT450" s="44"/>
    </row>
    <row r="451" spans="1:176" x14ac:dyDescent="0.2">
      <c r="A451" t="s">
        <v>198</v>
      </c>
      <c r="B451" t="s">
        <v>1</v>
      </c>
      <c r="C451" s="70">
        <v>41851</v>
      </c>
      <c r="D451">
        <v>0</v>
      </c>
      <c r="E451" s="70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0</v>
      </c>
      <c r="T451">
        <v>0</v>
      </c>
      <c r="U451">
        <v>0</v>
      </c>
      <c r="V451">
        <v>0</v>
      </c>
      <c r="W451">
        <v>0</v>
      </c>
      <c r="X451">
        <v>0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0</v>
      </c>
      <c r="AG451">
        <v>0</v>
      </c>
      <c r="AH451">
        <v>0</v>
      </c>
      <c r="AI451">
        <v>0</v>
      </c>
      <c r="AJ451">
        <v>0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  <c r="AS451">
        <v>0</v>
      </c>
      <c r="AT451">
        <v>0</v>
      </c>
      <c r="AU451">
        <v>0</v>
      </c>
      <c r="AV451">
        <v>0</v>
      </c>
      <c r="AW451">
        <v>0</v>
      </c>
      <c r="AX451">
        <v>0</v>
      </c>
      <c r="AY451">
        <v>0</v>
      </c>
      <c r="AZ451">
        <v>0</v>
      </c>
      <c r="BA451">
        <v>0</v>
      </c>
      <c r="BB451">
        <v>0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0</v>
      </c>
      <c r="BN451">
        <v>0</v>
      </c>
      <c r="BO451">
        <v>0</v>
      </c>
      <c r="BP451">
        <v>0</v>
      </c>
      <c r="BQ451">
        <v>0</v>
      </c>
      <c r="BR451">
        <v>0</v>
      </c>
      <c r="BS451">
        <v>0</v>
      </c>
      <c r="BT451">
        <v>0</v>
      </c>
      <c r="BU451">
        <v>0</v>
      </c>
      <c r="BV451">
        <v>0</v>
      </c>
      <c r="BW451">
        <v>0</v>
      </c>
      <c r="BX451">
        <v>0</v>
      </c>
      <c r="BY451">
        <v>0</v>
      </c>
      <c r="BZ451">
        <v>0</v>
      </c>
      <c r="CA451">
        <v>0</v>
      </c>
      <c r="CB451">
        <v>0</v>
      </c>
      <c r="CC451">
        <v>0</v>
      </c>
      <c r="CD451">
        <v>0</v>
      </c>
      <c r="CE451">
        <v>0</v>
      </c>
      <c r="CF451">
        <v>0</v>
      </c>
      <c r="CG451">
        <v>0</v>
      </c>
      <c r="CH451">
        <v>0</v>
      </c>
      <c r="CI451">
        <v>0</v>
      </c>
      <c r="CJ451">
        <v>0</v>
      </c>
      <c r="CK451">
        <v>0</v>
      </c>
      <c r="CL451">
        <v>0</v>
      </c>
      <c r="CM451">
        <v>0</v>
      </c>
      <c r="CN451">
        <v>0</v>
      </c>
      <c r="CO451">
        <v>0</v>
      </c>
      <c r="CP451">
        <v>0</v>
      </c>
      <c r="CQ451">
        <v>0</v>
      </c>
      <c r="CR451">
        <v>0</v>
      </c>
      <c r="CS451">
        <v>0</v>
      </c>
      <c r="CT451">
        <v>0</v>
      </c>
      <c r="CU451">
        <v>0</v>
      </c>
      <c r="CV451">
        <v>0</v>
      </c>
      <c r="CW451">
        <v>0</v>
      </c>
      <c r="CX451">
        <v>0</v>
      </c>
      <c r="CY451">
        <v>0</v>
      </c>
      <c r="CZ451">
        <v>0</v>
      </c>
      <c r="DA451">
        <v>0</v>
      </c>
      <c r="DB451">
        <v>0</v>
      </c>
      <c r="DC451">
        <v>0</v>
      </c>
      <c r="DD451">
        <v>0</v>
      </c>
      <c r="DE451">
        <v>0</v>
      </c>
      <c r="DF451">
        <v>0</v>
      </c>
      <c r="DG451">
        <v>0</v>
      </c>
      <c r="DH451">
        <v>0</v>
      </c>
      <c r="DI451">
        <v>0</v>
      </c>
      <c r="DJ451">
        <v>0</v>
      </c>
      <c r="DK451">
        <v>0</v>
      </c>
      <c r="DL451">
        <v>0</v>
      </c>
      <c r="DM451">
        <v>0</v>
      </c>
      <c r="DN451">
        <v>0</v>
      </c>
      <c r="DO451">
        <v>0</v>
      </c>
      <c r="DP451">
        <v>0</v>
      </c>
      <c r="DQ451">
        <v>0</v>
      </c>
      <c r="DR451">
        <v>0</v>
      </c>
      <c r="DS451">
        <v>0</v>
      </c>
      <c r="DT451">
        <v>0</v>
      </c>
      <c r="DU451">
        <v>0</v>
      </c>
      <c r="DV451">
        <v>0</v>
      </c>
      <c r="DW451">
        <v>0</v>
      </c>
      <c r="DX451">
        <v>0</v>
      </c>
      <c r="DY451">
        <v>0</v>
      </c>
      <c r="DZ451">
        <v>0</v>
      </c>
      <c r="EA451">
        <v>0</v>
      </c>
      <c r="EB451">
        <v>0</v>
      </c>
      <c r="EC451">
        <v>0</v>
      </c>
      <c r="ED451">
        <v>0</v>
      </c>
      <c r="EE451">
        <v>0</v>
      </c>
      <c r="EF451">
        <v>0</v>
      </c>
      <c r="EG451">
        <v>0</v>
      </c>
      <c r="EH451">
        <v>0</v>
      </c>
      <c r="EI451">
        <v>0</v>
      </c>
      <c r="EJ451">
        <v>0</v>
      </c>
      <c r="EK451">
        <v>0</v>
      </c>
      <c r="EL451">
        <v>0</v>
      </c>
      <c r="EM451">
        <v>0</v>
      </c>
      <c r="EN451">
        <v>0</v>
      </c>
      <c r="EO451">
        <v>0</v>
      </c>
      <c r="EP451">
        <v>0</v>
      </c>
      <c r="EQ451">
        <v>0</v>
      </c>
      <c r="ER451">
        <v>0</v>
      </c>
      <c r="ES451">
        <v>0</v>
      </c>
      <c r="ET451">
        <v>0</v>
      </c>
      <c r="EU451">
        <v>0</v>
      </c>
      <c r="EV451">
        <v>0</v>
      </c>
      <c r="EW451">
        <v>0</v>
      </c>
      <c r="EX451">
        <v>0</v>
      </c>
      <c r="EY451">
        <v>0</v>
      </c>
      <c r="EZ451">
        <v>0</v>
      </c>
      <c r="FA451">
        <v>0</v>
      </c>
      <c r="FB451">
        <v>0</v>
      </c>
      <c r="FC451">
        <v>0</v>
      </c>
      <c r="FD451">
        <v>0</v>
      </c>
      <c r="FE451">
        <v>0</v>
      </c>
      <c r="FF451">
        <v>0</v>
      </c>
      <c r="FG451">
        <v>0</v>
      </c>
      <c r="FH451">
        <v>0</v>
      </c>
      <c r="FI451">
        <v>0</v>
      </c>
      <c r="FJ451">
        <v>0</v>
      </c>
      <c r="FK451">
        <v>0</v>
      </c>
      <c r="FL451">
        <v>0</v>
      </c>
      <c r="FM451">
        <v>0</v>
      </c>
      <c r="FN451">
        <v>0</v>
      </c>
      <c r="FO451">
        <v>0</v>
      </c>
      <c r="FP451">
        <v>0</v>
      </c>
      <c r="FQ451">
        <v>0</v>
      </c>
      <c r="FR451">
        <v>0</v>
      </c>
      <c r="FT451" s="44"/>
    </row>
    <row r="452" spans="1:176" x14ac:dyDescent="0.2">
      <c r="A452" t="s">
        <v>198</v>
      </c>
      <c r="B452" t="s">
        <v>1</v>
      </c>
      <c r="C452" s="70">
        <v>41852</v>
      </c>
      <c r="D452">
        <v>0</v>
      </c>
      <c r="E452" s="70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0</v>
      </c>
      <c r="O452">
        <v>0</v>
      </c>
      <c r="P452">
        <v>0</v>
      </c>
      <c r="Q452">
        <v>0</v>
      </c>
      <c r="R452">
        <v>0</v>
      </c>
      <c r="S452">
        <v>0</v>
      </c>
      <c r="T452">
        <v>0</v>
      </c>
      <c r="U452">
        <v>0</v>
      </c>
      <c r="V452">
        <v>0</v>
      </c>
      <c r="W452">
        <v>0</v>
      </c>
      <c r="X452">
        <v>0</v>
      </c>
      <c r="Y452">
        <v>0</v>
      </c>
      <c r="Z452">
        <v>0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0</v>
      </c>
      <c r="AG452">
        <v>0</v>
      </c>
      <c r="AH452">
        <v>0</v>
      </c>
      <c r="AI452">
        <v>0</v>
      </c>
      <c r="AJ452">
        <v>0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  <c r="AS452">
        <v>0</v>
      </c>
      <c r="AT452">
        <v>0</v>
      </c>
      <c r="AU452">
        <v>0</v>
      </c>
      <c r="AV452">
        <v>0</v>
      </c>
      <c r="AW452">
        <v>0</v>
      </c>
      <c r="AX452">
        <v>0</v>
      </c>
      <c r="AY452">
        <v>0</v>
      </c>
      <c r="AZ452">
        <v>0</v>
      </c>
      <c r="BA452">
        <v>0</v>
      </c>
      <c r="BB452">
        <v>0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0</v>
      </c>
      <c r="BL452">
        <v>0</v>
      </c>
      <c r="BM452">
        <v>0</v>
      </c>
      <c r="BN452">
        <v>0</v>
      </c>
      <c r="BO452">
        <v>0</v>
      </c>
      <c r="BP452">
        <v>0</v>
      </c>
      <c r="BQ452">
        <v>0</v>
      </c>
      <c r="BR452">
        <v>0</v>
      </c>
      <c r="BS452">
        <v>0</v>
      </c>
      <c r="BT452">
        <v>0</v>
      </c>
      <c r="BU452">
        <v>0</v>
      </c>
      <c r="BV452">
        <v>0</v>
      </c>
      <c r="BW452">
        <v>0</v>
      </c>
      <c r="BX452">
        <v>0</v>
      </c>
      <c r="BY452">
        <v>0</v>
      </c>
      <c r="BZ452">
        <v>0</v>
      </c>
      <c r="CA452">
        <v>0</v>
      </c>
      <c r="CB452">
        <v>0</v>
      </c>
      <c r="CC452">
        <v>0</v>
      </c>
      <c r="CD452">
        <v>0</v>
      </c>
      <c r="CE452">
        <v>0</v>
      </c>
      <c r="CF452">
        <v>0</v>
      </c>
      <c r="CG452">
        <v>0</v>
      </c>
      <c r="CH452">
        <v>0</v>
      </c>
      <c r="CI452">
        <v>0</v>
      </c>
      <c r="CJ452">
        <v>0</v>
      </c>
      <c r="CK452">
        <v>0</v>
      </c>
      <c r="CL452">
        <v>0</v>
      </c>
      <c r="CM452">
        <v>0</v>
      </c>
      <c r="CN452">
        <v>0</v>
      </c>
      <c r="CO452">
        <v>0</v>
      </c>
      <c r="CP452">
        <v>0</v>
      </c>
      <c r="CQ452">
        <v>0</v>
      </c>
      <c r="CR452">
        <v>0</v>
      </c>
      <c r="CS452">
        <v>0</v>
      </c>
      <c r="CT452">
        <v>0</v>
      </c>
      <c r="CU452">
        <v>0</v>
      </c>
      <c r="CV452">
        <v>0</v>
      </c>
      <c r="CW452">
        <v>0</v>
      </c>
      <c r="CX452">
        <v>0</v>
      </c>
      <c r="CY452">
        <v>0</v>
      </c>
      <c r="CZ452">
        <v>0</v>
      </c>
      <c r="DA452">
        <v>0</v>
      </c>
      <c r="DB452">
        <v>0</v>
      </c>
      <c r="DC452">
        <v>0</v>
      </c>
      <c r="DD452">
        <v>0</v>
      </c>
      <c r="DE452">
        <v>0</v>
      </c>
      <c r="DF452">
        <v>0</v>
      </c>
      <c r="DG452">
        <v>0</v>
      </c>
      <c r="DH452">
        <v>0</v>
      </c>
      <c r="DI452">
        <v>0</v>
      </c>
      <c r="DJ452">
        <v>0</v>
      </c>
      <c r="DK452">
        <v>0</v>
      </c>
      <c r="DL452">
        <v>0</v>
      </c>
      <c r="DM452">
        <v>0</v>
      </c>
      <c r="DN452">
        <v>0</v>
      </c>
      <c r="DO452">
        <v>0</v>
      </c>
      <c r="DP452">
        <v>0</v>
      </c>
      <c r="DQ452">
        <v>0</v>
      </c>
      <c r="DR452">
        <v>0</v>
      </c>
      <c r="DS452">
        <v>0</v>
      </c>
      <c r="DT452">
        <v>0</v>
      </c>
      <c r="DU452">
        <v>0</v>
      </c>
      <c r="DV452">
        <v>0</v>
      </c>
      <c r="DW452">
        <v>0</v>
      </c>
      <c r="DX452">
        <v>0</v>
      </c>
      <c r="DY452">
        <v>0</v>
      </c>
      <c r="DZ452">
        <v>0</v>
      </c>
      <c r="EA452">
        <v>0</v>
      </c>
      <c r="EB452">
        <v>0</v>
      </c>
      <c r="EC452">
        <v>0</v>
      </c>
      <c r="ED452">
        <v>0</v>
      </c>
      <c r="EE452">
        <v>0</v>
      </c>
      <c r="EF452">
        <v>0</v>
      </c>
      <c r="EG452">
        <v>0</v>
      </c>
      <c r="EH452">
        <v>0</v>
      </c>
      <c r="EI452">
        <v>0</v>
      </c>
      <c r="EJ452">
        <v>0</v>
      </c>
      <c r="EK452">
        <v>0</v>
      </c>
      <c r="EL452">
        <v>0</v>
      </c>
      <c r="EM452">
        <v>0</v>
      </c>
      <c r="EN452">
        <v>0</v>
      </c>
      <c r="EO452">
        <v>0</v>
      </c>
      <c r="EP452">
        <v>0</v>
      </c>
      <c r="EQ452">
        <v>0</v>
      </c>
      <c r="ER452">
        <v>0</v>
      </c>
      <c r="ES452">
        <v>0</v>
      </c>
      <c r="ET452">
        <v>0</v>
      </c>
      <c r="EU452">
        <v>0</v>
      </c>
      <c r="EV452">
        <v>0</v>
      </c>
      <c r="EW452">
        <v>0</v>
      </c>
      <c r="EX452">
        <v>0</v>
      </c>
      <c r="EY452">
        <v>0</v>
      </c>
      <c r="EZ452">
        <v>0</v>
      </c>
      <c r="FA452">
        <v>0</v>
      </c>
      <c r="FB452">
        <v>0</v>
      </c>
      <c r="FC452">
        <v>0</v>
      </c>
      <c r="FD452">
        <v>0</v>
      </c>
      <c r="FE452">
        <v>0</v>
      </c>
      <c r="FF452">
        <v>0</v>
      </c>
      <c r="FG452">
        <v>0</v>
      </c>
      <c r="FH452">
        <v>0</v>
      </c>
      <c r="FI452">
        <v>0</v>
      </c>
      <c r="FJ452">
        <v>0</v>
      </c>
      <c r="FK452">
        <v>0</v>
      </c>
      <c r="FL452">
        <v>0</v>
      </c>
      <c r="FM452">
        <v>0</v>
      </c>
      <c r="FN452">
        <v>0</v>
      </c>
      <c r="FO452">
        <v>0</v>
      </c>
      <c r="FP452">
        <v>0</v>
      </c>
      <c r="FQ452">
        <v>0</v>
      </c>
      <c r="FR452">
        <v>0</v>
      </c>
      <c r="FT452" s="44"/>
    </row>
    <row r="453" spans="1:176" x14ac:dyDescent="0.2">
      <c r="A453" t="s">
        <v>198</v>
      </c>
      <c r="B453" t="s">
        <v>1</v>
      </c>
      <c r="C453" s="70">
        <v>41894</v>
      </c>
      <c r="D453">
        <v>0</v>
      </c>
      <c r="E453" s="70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0</v>
      </c>
      <c r="O453">
        <v>0</v>
      </c>
      <c r="P453">
        <v>0</v>
      </c>
      <c r="Q453">
        <v>0</v>
      </c>
      <c r="R453">
        <v>0</v>
      </c>
      <c r="S453">
        <v>0</v>
      </c>
      <c r="T453">
        <v>0</v>
      </c>
      <c r="U453">
        <v>0</v>
      </c>
      <c r="V453">
        <v>0</v>
      </c>
      <c r="W453">
        <v>0</v>
      </c>
      <c r="X453">
        <v>0</v>
      </c>
      <c r="Y453">
        <v>0</v>
      </c>
      <c r="Z453">
        <v>0</v>
      </c>
      <c r="AA453">
        <v>0</v>
      </c>
      <c r="AB453">
        <v>0</v>
      </c>
      <c r="AC453">
        <v>0</v>
      </c>
      <c r="AD453">
        <v>0</v>
      </c>
      <c r="AE453">
        <v>0</v>
      </c>
      <c r="AF453">
        <v>0</v>
      </c>
      <c r="AG453">
        <v>0</v>
      </c>
      <c r="AH453">
        <v>0</v>
      </c>
      <c r="AI453">
        <v>0</v>
      </c>
      <c r="AJ453">
        <v>0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  <c r="AS453">
        <v>0</v>
      </c>
      <c r="AT453">
        <v>0</v>
      </c>
      <c r="AU453">
        <v>0</v>
      </c>
      <c r="AV453">
        <v>0</v>
      </c>
      <c r="AW453">
        <v>0</v>
      </c>
      <c r="AX453">
        <v>0</v>
      </c>
      <c r="AY453">
        <v>0</v>
      </c>
      <c r="AZ453">
        <v>0</v>
      </c>
      <c r="BA453">
        <v>0</v>
      </c>
      <c r="BB453">
        <v>0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0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0</v>
      </c>
      <c r="BQ453">
        <v>0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0</v>
      </c>
      <c r="BX453">
        <v>0</v>
      </c>
      <c r="BY453">
        <v>0</v>
      </c>
      <c r="BZ453">
        <v>0</v>
      </c>
      <c r="CA453">
        <v>0</v>
      </c>
      <c r="CB453">
        <v>0</v>
      </c>
      <c r="CC453">
        <v>0</v>
      </c>
      <c r="CD453">
        <v>0</v>
      </c>
      <c r="CE453">
        <v>0</v>
      </c>
      <c r="CF453">
        <v>0</v>
      </c>
      <c r="CG453">
        <v>0</v>
      </c>
      <c r="CH453">
        <v>0</v>
      </c>
      <c r="CI453">
        <v>0</v>
      </c>
      <c r="CJ453">
        <v>0</v>
      </c>
      <c r="CK453">
        <v>0</v>
      </c>
      <c r="CL453">
        <v>0</v>
      </c>
      <c r="CM453">
        <v>0</v>
      </c>
      <c r="CN453">
        <v>0</v>
      </c>
      <c r="CO453">
        <v>0</v>
      </c>
      <c r="CP453">
        <v>0</v>
      </c>
      <c r="CQ453">
        <v>0</v>
      </c>
      <c r="CR453">
        <v>0</v>
      </c>
      <c r="CS453">
        <v>0</v>
      </c>
      <c r="CT453">
        <v>0</v>
      </c>
      <c r="CU453">
        <v>0</v>
      </c>
      <c r="CV453">
        <v>0</v>
      </c>
      <c r="CW453">
        <v>0</v>
      </c>
      <c r="CX453">
        <v>0</v>
      </c>
      <c r="CY453">
        <v>0</v>
      </c>
      <c r="CZ453">
        <v>0</v>
      </c>
      <c r="DA453">
        <v>0</v>
      </c>
      <c r="DB453">
        <v>0</v>
      </c>
      <c r="DC453">
        <v>0</v>
      </c>
      <c r="DD453">
        <v>0</v>
      </c>
      <c r="DE453">
        <v>0</v>
      </c>
      <c r="DF453">
        <v>0</v>
      </c>
      <c r="DG453">
        <v>0</v>
      </c>
      <c r="DH453">
        <v>0</v>
      </c>
      <c r="DI453">
        <v>0</v>
      </c>
      <c r="DJ453">
        <v>0</v>
      </c>
      <c r="DK453">
        <v>0</v>
      </c>
      <c r="DL453">
        <v>0</v>
      </c>
      <c r="DM453">
        <v>0</v>
      </c>
      <c r="DN453">
        <v>0</v>
      </c>
      <c r="DO453">
        <v>0</v>
      </c>
      <c r="DP453">
        <v>0</v>
      </c>
      <c r="DQ453">
        <v>0</v>
      </c>
      <c r="DR453">
        <v>0</v>
      </c>
      <c r="DS453">
        <v>0</v>
      </c>
      <c r="DT453">
        <v>0</v>
      </c>
      <c r="DU453">
        <v>0</v>
      </c>
      <c r="DV453">
        <v>0</v>
      </c>
      <c r="DW453">
        <v>0</v>
      </c>
      <c r="DX453">
        <v>0</v>
      </c>
      <c r="DY453">
        <v>0</v>
      </c>
      <c r="DZ453">
        <v>0</v>
      </c>
      <c r="EA453">
        <v>0</v>
      </c>
      <c r="EB453">
        <v>0</v>
      </c>
      <c r="EC453">
        <v>0</v>
      </c>
      <c r="ED453">
        <v>0</v>
      </c>
      <c r="EE453">
        <v>0</v>
      </c>
      <c r="EF453">
        <v>0</v>
      </c>
      <c r="EG453">
        <v>0</v>
      </c>
      <c r="EH453">
        <v>0</v>
      </c>
      <c r="EI453">
        <v>0</v>
      </c>
      <c r="EJ453">
        <v>0</v>
      </c>
      <c r="EK453">
        <v>0</v>
      </c>
      <c r="EL453">
        <v>0</v>
      </c>
      <c r="EM453">
        <v>0</v>
      </c>
      <c r="EN453">
        <v>0</v>
      </c>
      <c r="EO453">
        <v>0</v>
      </c>
      <c r="EP453">
        <v>0</v>
      </c>
      <c r="EQ453">
        <v>0</v>
      </c>
      <c r="ER453">
        <v>0</v>
      </c>
      <c r="ES453">
        <v>0</v>
      </c>
      <c r="ET453">
        <v>0</v>
      </c>
      <c r="EU453">
        <v>0</v>
      </c>
      <c r="EV453">
        <v>0</v>
      </c>
      <c r="EW453">
        <v>0</v>
      </c>
      <c r="EX453">
        <v>0</v>
      </c>
      <c r="EY453">
        <v>0</v>
      </c>
      <c r="EZ453">
        <v>0</v>
      </c>
      <c r="FA453">
        <v>0</v>
      </c>
      <c r="FB453">
        <v>0</v>
      </c>
      <c r="FC453">
        <v>0</v>
      </c>
      <c r="FD453">
        <v>0</v>
      </c>
      <c r="FE453">
        <v>0</v>
      </c>
      <c r="FF453">
        <v>0</v>
      </c>
      <c r="FG453">
        <v>0</v>
      </c>
      <c r="FH453">
        <v>0</v>
      </c>
      <c r="FI453">
        <v>0</v>
      </c>
      <c r="FJ453">
        <v>0</v>
      </c>
      <c r="FK453">
        <v>0</v>
      </c>
      <c r="FL453">
        <v>0</v>
      </c>
      <c r="FM453">
        <v>0</v>
      </c>
      <c r="FN453">
        <v>0</v>
      </c>
      <c r="FO453">
        <v>0</v>
      </c>
      <c r="FP453">
        <v>0</v>
      </c>
      <c r="FQ453">
        <v>0</v>
      </c>
      <c r="FR453">
        <v>0</v>
      </c>
      <c r="FT453" s="44"/>
    </row>
    <row r="454" spans="1:176" x14ac:dyDescent="0.2">
      <c r="A454" t="s">
        <v>198</v>
      </c>
      <c r="B454" t="s">
        <v>1</v>
      </c>
      <c r="C454" s="70">
        <v>41897</v>
      </c>
      <c r="D454">
        <v>0</v>
      </c>
      <c r="E454" s="70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0</v>
      </c>
      <c r="O454">
        <v>0</v>
      </c>
      <c r="P454">
        <v>0</v>
      </c>
      <c r="Q454">
        <v>0</v>
      </c>
      <c r="R454">
        <v>0</v>
      </c>
      <c r="S454">
        <v>0</v>
      </c>
      <c r="T454">
        <v>0</v>
      </c>
      <c r="U454">
        <v>0</v>
      </c>
      <c r="V454">
        <v>0</v>
      </c>
      <c r="W454">
        <v>0</v>
      </c>
      <c r="X454">
        <v>0</v>
      </c>
      <c r="Y454">
        <v>0</v>
      </c>
      <c r="Z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0</v>
      </c>
      <c r="AG454">
        <v>0</v>
      </c>
      <c r="AH454">
        <v>0</v>
      </c>
      <c r="AI454">
        <v>0</v>
      </c>
      <c r="AJ454">
        <v>0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  <c r="AS454">
        <v>0</v>
      </c>
      <c r="AT454">
        <v>0</v>
      </c>
      <c r="AU454">
        <v>0</v>
      </c>
      <c r="AV454">
        <v>0</v>
      </c>
      <c r="AW454">
        <v>0</v>
      </c>
      <c r="AX454">
        <v>0</v>
      </c>
      <c r="AY454">
        <v>0</v>
      </c>
      <c r="AZ454">
        <v>0</v>
      </c>
      <c r="BA454">
        <v>0</v>
      </c>
      <c r="BB454">
        <v>0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0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0</v>
      </c>
      <c r="BQ454">
        <v>0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0</v>
      </c>
      <c r="BX454">
        <v>0</v>
      </c>
      <c r="BY454">
        <v>0</v>
      </c>
      <c r="BZ454">
        <v>0</v>
      </c>
      <c r="CA454">
        <v>0</v>
      </c>
      <c r="CB454">
        <v>0</v>
      </c>
      <c r="CC454">
        <v>0</v>
      </c>
      <c r="CD454">
        <v>0</v>
      </c>
      <c r="CE454">
        <v>0</v>
      </c>
      <c r="CF454">
        <v>0</v>
      </c>
      <c r="CG454">
        <v>0</v>
      </c>
      <c r="CH454">
        <v>0</v>
      </c>
      <c r="CI454">
        <v>0</v>
      </c>
      <c r="CJ454">
        <v>0</v>
      </c>
      <c r="CK454">
        <v>0</v>
      </c>
      <c r="CL454">
        <v>0</v>
      </c>
      <c r="CM454">
        <v>0</v>
      </c>
      <c r="CN454">
        <v>0</v>
      </c>
      <c r="CO454">
        <v>0</v>
      </c>
      <c r="CP454">
        <v>0</v>
      </c>
      <c r="CQ454">
        <v>0</v>
      </c>
      <c r="CR454">
        <v>0</v>
      </c>
      <c r="CS454">
        <v>0</v>
      </c>
      <c r="CT454">
        <v>0</v>
      </c>
      <c r="CU454">
        <v>0</v>
      </c>
      <c r="CV454">
        <v>0</v>
      </c>
      <c r="CW454">
        <v>0</v>
      </c>
      <c r="CX454">
        <v>0</v>
      </c>
      <c r="CY454">
        <v>0</v>
      </c>
      <c r="CZ454">
        <v>0</v>
      </c>
      <c r="DA454">
        <v>0</v>
      </c>
      <c r="DB454">
        <v>0</v>
      </c>
      <c r="DC454">
        <v>0</v>
      </c>
      <c r="DD454">
        <v>0</v>
      </c>
      <c r="DE454">
        <v>0</v>
      </c>
      <c r="DF454">
        <v>0</v>
      </c>
      <c r="DG454">
        <v>0</v>
      </c>
      <c r="DH454">
        <v>0</v>
      </c>
      <c r="DI454">
        <v>0</v>
      </c>
      <c r="DJ454">
        <v>0</v>
      </c>
      <c r="DK454">
        <v>0</v>
      </c>
      <c r="DL454">
        <v>0</v>
      </c>
      <c r="DM454">
        <v>0</v>
      </c>
      <c r="DN454">
        <v>0</v>
      </c>
      <c r="DO454">
        <v>0</v>
      </c>
      <c r="DP454">
        <v>0</v>
      </c>
      <c r="DQ454">
        <v>0</v>
      </c>
      <c r="DR454">
        <v>0</v>
      </c>
      <c r="DS454">
        <v>0</v>
      </c>
      <c r="DT454">
        <v>0</v>
      </c>
      <c r="DU454">
        <v>0</v>
      </c>
      <c r="DV454">
        <v>0</v>
      </c>
      <c r="DW454">
        <v>0</v>
      </c>
      <c r="DX454">
        <v>0</v>
      </c>
      <c r="DY454">
        <v>0</v>
      </c>
      <c r="DZ454">
        <v>0</v>
      </c>
      <c r="EA454">
        <v>0</v>
      </c>
      <c r="EB454">
        <v>0</v>
      </c>
      <c r="EC454">
        <v>0</v>
      </c>
      <c r="ED454">
        <v>0</v>
      </c>
      <c r="EE454">
        <v>0</v>
      </c>
      <c r="EF454">
        <v>0</v>
      </c>
      <c r="EG454">
        <v>0</v>
      </c>
      <c r="EH454">
        <v>0</v>
      </c>
      <c r="EI454">
        <v>0</v>
      </c>
      <c r="EJ454">
        <v>0</v>
      </c>
      <c r="EK454">
        <v>0</v>
      </c>
      <c r="EL454">
        <v>0</v>
      </c>
      <c r="EM454">
        <v>0</v>
      </c>
      <c r="EN454">
        <v>0</v>
      </c>
      <c r="EO454">
        <v>0</v>
      </c>
      <c r="EP454">
        <v>0</v>
      </c>
      <c r="EQ454">
        <v>0</v>
      </c>
      <c r="ER454">
        <v>0</v>
      </c>
      <c r="ES454">
        <v>0</v>
      </c>
      <c r="ET454">
        <v>0</v>
      </c>
      <c r="EU454">
        <v>0</v>
      </c>
      <c r="EV454">
        <v>0</v>
      </c>
      <c r="EW454">
        <v>0</v>
      </c>
      <c r="EX454">
        <v>0</v>
      </c>
      <c r="EY454">
        <v>0</v>
      </c>
      <c r="EZ454">
        <v>0</v>
      </c>
      <c r="FA454">
        <v>0</v>
      </c>
      <c r="FB454">
        <v>0</v>
      </c>
      <c r="FC454">
        <v>0</v>
      </c>
      <c r="FD454">
        <v>0</v>
      </c>
      <c r="FE454">
        <v>0</v>
      </c>
      <c r="FF454">
        <v>0</v>
      </c>
      <c r="FG454">
        <v>0</v>
      </c>
      <c r="FH454">
        <v>0</v>
      </c>
      <c r="FI454">
        <v>0</v>
      </c>
      <c r="FJ454">
        <v>0</v>
      </c>
      <c r="FK454">
        <v>0</v>
      </c>
      <c r="FL454">
        <v>0</v>
      </c>
      <c r="FM454">
        <v>0</v>
      </c>
      <c r="FN454">
        <v>0</v>
      </c>
      <c r="FO454">
        <v>0</v>
      </c>
      <c r="FP454">
        <v>0</v>
      </c>
      <c r="FQ454">
        <v>0</v>
      </c>
      <c r="FR454">
        <v>0</v>
      </c>
      <c r="FT454" s="44"/>
    </row>
    <row r="455" spans="1:176" x14ac:dyDescent="0.2">
      <c r="A455" t="s">
        <v>198</v>
      </c>
      <c r="B455" t="s">
        <v>1</v>
      </c>
      <c r="C455" s="70">
        <v>41898</v>
      </c>
      <c r="D455">
        <v>0</v>
      </c>
      <c r="E455" s="70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0</v>
      </c>
      <c r="T455">
        <v>0</v>
      </c>
      <c r="U455">
        <v>0</v>
      </c>
      <c r="V455">
        <v>0</v>
      </c>
      <c r="W455">
        <v>0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G455">
        <v>0</v>
      </c>
      <c r="AH455">
        <v>0</v>
      </c>
      <c r="AI455">
        <v>0</v>
      </c>
      <c r="AJ455">
        <v>0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  <c r="AS455">
        <v>0</v>
      </c>
      <c r="AT455">
        <v>0</v>
      </c>
      <c r="AU455">
        <v>0</v>
      </c>
      <c r="AV455">
        <v>0</v>
      </c>
      <c r="AW455">
        <v>0</v>
      </c>
      <c r="AX455">
        <v>0</v>
      </c>
      <c r="AY455">
        <v>0</v>
      </c>
      <c r="AZ455">
        <v>0</v>
      </c>
      <c r="BA455">
        <v>0</v>
      </c>
      <c r="BB455">
        <v>0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0</v>
      </c>
      <c r="BQ455">
        <v>0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0</v>
      </c>
      <c r="BX455">
        <v>0</v>
      </c>
      <c r="BY455">
        <v>0</v>
      </c>
      <c r="BZ455">
        <v>0</v>
      </c>
      <c r="CA455">
        <v>0</v>
      </c>
      <c r="CB455">
        <v>0</v>
      </c>
      <c r="CC455">
        <v>0</v>
      </c>
      <c r="CD455">
        <v>0</v>
      </c>
      <c r="CE455">
        <v>0</v>
      </c>
      <c r="CF455">
        <v>0</v>
      </c>
      <c r="CG455">
        <v>0</v>
      </c>
      <c r="CH455">
        <v>0</v>
      </c>
      <c r="CI455">
        <v>0</v>
      </c>
      <c r="CJ455">
        <v>0</v>
      </c>
      <c r="CK455">
        <v>0</v>
      </c>
      <c r="CL455">
        <v>0</v>
      </c>
      <c r="CM455">
        <v>0</v>
      </c>
      <c r="CN455">
        <v>0</v>
      </c>
      <c r="CO455">
        <v>0</v>
      </c>
      <c r="CP455">
        <v>0</v>
      </c>
      <c r="CQ455">
        <v>0</v>
      </c>
      <c r="CR455">
        <v>0</v>
      </c>
      <c r="CS455">
        <v>0</v>
      </c>
      <c r="CT455">
        <v>0</v>
      </c>
      <c r="CU455">
        <v>0</v>
      </c>
      <c r="CV455">
        <v>0</v>
      </c>
      <c r="CW455">
        <v>0</v>
      </c>
      <c r="CX455">
        <v>0</v>
      </c>
      <c r="CY455">
        <v>0</v>
      </c>
      <c r="CZ455">
        <v>0</v>
      </c>
      <c r="DA455">
        <v>0</v>
      </c>
      <c r="DB455">
        <v>0</v>
      </c>
      <c r="DC455">
        <v>0</v>
      </c>
      <c r="DD455">
        <v>0</v>
      </c>
      <c r="DE455">
        <v>0</v>
      </c>
      <c r="DF455">
        <v>0</v>
      </c>
      <c r="DG455">
        <v>0</v>
      </c>
      <c r="DH455">
        <v>0</v>
      </c>
      <c r="DI455">
        <v>0</v>
      </c>
      <c r="DJ455">
        <v>0</v>
      </c>
      <c r="DK455">
        <v>0</v>
      </c>
      <c r="DL455">
        <v>0</v>
      </c>
      <c r="DM455">
        <v>0</v>
      </c>
      <c r="DN455">
        <v>0</v>
      </c>
      <c r="DO455">
        <v>0</v>
      </c>
      <c r="DP455">
        <v>0</v>
      </c>
      <c r="DQ455">
        <v>0</v>
      </c>
      <c r="DR455">
        <v>0</v>
      </c>
      <c r="DS455">
        <v>0</v>
      </c>
      <c r="DT455">
        <v>0</v>
      </c>
      <c r="DU455">
        <v>0</v>
      </c>
      <c r="DV455">
        <v>0</v>
      </c>
      <c r="DW455">
        <v>0</v>
      </c>
      <c r="DX455">
        <v>0</v>
      </c>
      <c r="DY455">
        <v>0</v>
      </c>
      <c r="DZ455">
        <v>0</v>
      </c>
      <c r="EA455">
        <v>0</v>
      </c>
      <c r="EB455">
        <v>0</v>
      </c>
      <c r="EC455">
        <v>0</v>
      </c>
      <c r="ED455">
        <v>0</v>
      </c>
      <c r="EE455">
        <v>0</v>
      </c>
      <c r="EF455">
        <v>0</v>
      </c>
      <c r="EG455">
        <v>0</v>
      </c>
      <c r="EH455">
        <v>0</v>
      </c>
      <c r="EI455">
        <v>0</v>
      </c>
      <c r="EJ455">
        <v>0</v>
      </c>
      <c r="EK455">
        <v>0</v>
      </c>
      <c r="EL455">
        <v>0</v>
      </c>
      <c r="EM455">
        <v>0</v>
      </c>
      <c r="EN455">
        <v>0</v>
      </c>
      <c r="EO455">
        <v>0</v>
      </c>
      <c r="EP455">
        <v>0</v>
      </c>
      <c r="EQ455">
        <v>0</v>
      </c>
      <c r="ER455">
        <v>0</v>
      </c>
      <c r="ES455">
        <v>0</v>
      </c>
      <c r="ET455">
        <v>0</v>
      </c>
      <c r="EU455">
        <v>0</v>
      </c>
      <c r="EV455">
        <v>0</v>
      </c>
      <c r="EW455">
        <v>0</v>
      </c>
      <c r="EX455">
        <v>0</v>
      </c>
      <c r="EY455">
        <v>0</v>
      </c>
      <c r="EZ455">
        <v>0</v>
      </c>
      <c r="FA455">
        <v>0</v>
      </c>
      <c r="FB455">
        <v>0</v>
      </c>
      <c r="FC455">
        <v>0</v>
      </c>
      <c r="FD455">
        <v>0</v>
      </c>
      <c r="FE455">
        <v>0</v>
      </c>
      <c r="FF455">
        <v>0</v>
      </c>
      <c r="FG455">
        <v>0</v>
      </c>
      <c r="FH455">
        <v>0</v>
      </c>
      <c r="FI455">
        <v>0</v>
      </c>
      <c r="FJ455">
        <v>0</v>
      </c>
      <c r="FK455">
        <v>0</v>
      </c>
      <c r="FL455">
        <v>0</v>
      </c>
      <c r="FM455">
        <v>0</v>
      </c>
      <c r="FN455">
        <v>0</v>
      </c>
      <c r="FO455">
        <v>0</v>
      </c>
      <c r="FP455">
        <v>0</v>
      </c>
      <c r="FQ455">
        <v>0</v>
      </c>
      <c r="FR455">
        <v>0</v>
      </c>
      <c r="FT455" s="44"/>
    </row>
    <row r="456" spans="1:176" x14ac:dyDescent="0.2">
      <c r="A456" t="s">
        <v>198</v>
      </c>
      <c r="B456" t="s">
        <v>1</v>
      </c>
      <c r="C456" s="70" t="s">
        <v>2</v>
      </c>
      <c r="D456">
        <v>0</v>
      </c>
      <c r="E456" s="70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0</v>
      </c>
      <c r="AJ456">
        <v>0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  <c r="AS456">
        <v>0</v>
      </c>
      <c r="AT456">
        <v>0</v>
      </c>
      <c r="AU456">
        <v>0</v>
      </c>
      <c r="AV456">
        <v>0</v>
      </c>
      <c r="AW456">
        <v>0</v>
      </c>
      <c r="AX456">
        <v>0</v>
      </c>
      <c r="AY456">
        <v>0</v>
      </c>
      <c r="AZ456">
        <v>0</v>
      </c>
      <c r="BA456">
        <v>0</v>
      </c>
      <c r="BB456">
        <v>0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0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0</v>
      </c>
      <c r="BQ456">
        <v>0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0</v>
      </c>
      <c r="BX456">
        <v>0</v>
      </c>
      <c r="BY456">
        <v>0</v>
      </c>
      <c r="BZ456">
        <v>0</v>
      </c>
      <c r="CA456">
        <v>0</v>
      </c>
      <c r="CB456">
        <v>0</v>
      </c>
      <c r="CC456">
        <v>0</v>
      </c>
      <c r="CD456">
        <v>0</v>
      </c>
      <c r="CE456">
        <v>0</v>
      </c>
      <c r="CF456">
        <v>0</v>
      </c>
      <c r="CG456">
        <v>0</v>
      </c>
      <c r="CH456">
        <v>0</v>
      </c>
      <c r="CI456">
        <v>0</v>
      </c>
      <c r="CJ456">
        <v>0</v>
      </c>
      <c r="CK456">
        <v>0</v>
      </c>
      <c r="CL456">
        <v>0</v>
      </c>
      <c r="CM456">
        <v>0</v>
      </c>
      <c r="CN456">
        <v>0</v>
      </c>
      <c r="CO456">
        <v>0</v>
      </c>
      <c r="CP456">
        <v>0</v>
      </c>
      <c r="CQ456">
        <v>0</v>
      </c>
      <c r="CR456">
        <v>0</v>
      </c>
      <c r="CS456">
        <v>0</v>
      </c>
      <c r="CT456">
        <v>0</v>
      </c>
      <c r="CU456">
        <v>0</v>
      </c>
      <c r="CV456">
        <v>0</v>
      </c>
      <c r="CW456">
        <v>0</v>
      </c>
      <c r="CX456">
        <v>0</v>
      </c>
      <c r="CY456">
        <v>0</v>
      </c>
      <c r="CZ456">
        <v>0</v>
      </c>
      <c r="DA456">
        <v>0</v>
      </c>
      <c r="DB456">
        <v>0</v>
      </c>
      <c r="DC456">
        <v>0</v>
      </c>
      <c r="DD456">
        <v>0</v>
      </c>
      <c r="DE456">
        <v>0</v>
      </c>
      <c r="DF456">
        <v>0</v>
      </c>
      <c r="DG456">
        <v>0</v>
      </c>
      <c r="DH456">
        <v>0</v>
      </c>
      <c r="DI456">
        <v>0</v>
      </c>
      <c r="DJ456">
        <v>0</v>
      </c>
      <c r="DK456">
        <v>0</v>
      </c>
      <c r="DL456">
        <v>0</v>
      </c>
      <c r="DM456">
        <v>0</v>
      </c>
      <c r="DN456">
        <v>0</v>
      </c>
      <c r="DO456">
        <v>0</v>
      </c>
      <c r="DP456">
        <v>0</v>
      </c>
      <c r="DQ456">
        <v>0</v>
      </c>
      <c r="DR456">
        <v>0</v>
      </c>
      <c r="DS456">
        <v>0</v>
      </c>
      <c r="DT456">
        <v>0</v>
      </c>
      <c r="DU456">
        <v>0</v>
      </c>
      <c r="DV456">
        <v>0</v>
      </c>
      <c r="DW456">
        <v>0</v>
      </c>
      <c r="DX456">
        <v>0</v>
      </c>
      <c r="DY456">
        <v>0</v>
      </c>
      <c r="DZ456">
        <v>0</v>
      </c>
      <c r="EA456">
        <v>0</v>
      </c>
      <c r="EB456">
        <v>0</v>
      </c>
      <c r="EC456">
        <v>0</v>
      </c>
      <c r="ED456">
        <v>0</v>
      </c>
      <c r="EE456">
        <v>0</v>
      </c>
      <c r="EF456">
        <v>0</v>
      </c>
      <c r="EG456">
        <v>0</v>
      </c>
      <c r="EH456">
        <v>0</v>
      </c>
      <c r="EI456">
        <v>0</v>
      </c>
      <c r="EJ456">
        <v>0</v>
      </c>
      <c r="EK456">
        <v>0</v>
      </c>
      <c r="EL456">
        <v>0</v>
      </c>
      <c r="EM456">
        <v>0</v>
      </c>
      <c r="EN456">
        <v>0</v>
      </c>
      <c r="EO456">
        <v>0</v>
      </c>
      <c r="EP456">
        <v>0</v>
      </c>
      <c r="EQ456">
        <v>0</v>
      </c>
      <c r="ER456">
        <v>0</v>
      </c>
      <c r="ES456">
        <v>0</v>
      </c>
      <c r="ET456">
        <v>0</v>
      </c>
      <c r="EU456">
        <v>0</v>
      </c>
      <c r="EV456">
        <v>0</v>
      </c>
      <c r="EW456">
        <v>0</v>
      </c>
      <c r="EX456">
        <v>0</v>
      </c>
      <c r="EY456">
        <v>0</v>
      </c>
      <c r="EZ456">
        <v>0</v>
      </c>
      <c r="FA456">
        <v>0</v>
      </c>
      <c r="FB456">
        <v>0</v>
      </c>
      <c r="FC456">
        <v>0</v>
      </c>
      <c r="FD456">
        <v>0</v>
      </c>
      <c r="FE456">
        <v>0</v>
      </c>
      <c r="FF456">
        <v>0</v>
      </c>
      <c r="FG456">
        <v>0</v>
      </c>
      <c r="FH456">
        <v>0</v>
      </c>
      <c r="FI456">
        <v>0</v>
      </c>
      <c r="FJ456">
        <v>0</v>
      </c>
      <c r="FK456">
        <v>0</v>
      </c>
      <c r="FL456">
        <v>0</v>
      </c>
      <c r="FM456">
        <v>0</v>
      </c>
      <c r="FN456">
        <v>0</v>
      </c>
      <c r="FO456">
        <v>0</v>
      </c>
      <c r="FP456">
        <v>0</v>
      </c>
      <c r="FQ456">
        <v>0</v>
      </c>
      <c r="FR456">
        <v>0</v>
      </c>
      <c r="FT456" s="44"/>
    </row>
    <row r="457" spans="1:176" x14ac:dyDescent="0.2">
      <c r="A457" t="s">
        <v>198</v>
      </c>
      <c r="B457" t="s">
        <v>203</v>
      </c>
      <c r="C457" s="70">
        <v>41773</v>
      </c>
      <c r="D457">
        <v>0</v>
      </c>
      <c r="E457" s="70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0</v>
      </c>
      <c r="AG457">
        <v>0</v>
      </c>
      <c r="AH457">
        <v>0</v>
      </c>
      <c r="AI457">
        <v>0</v>
      </c>
      <c r="AJ457">
        <v>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  <c r="AS457">
        <v>0</v>
      </c>
      <c r="AT457">
        <v>0</v>
      </c>
      <c r="AU457">
        <v>0</v>
      </c>
      <c r="AV457">
        <v>0</v>
      </c>
      <c r="AW457">
        <v>0</v>
      </c>
      <c r="AX457">
        <v>0</v>
      </c>
      <c r="AY457">
        <v>0</v>
      </c>
      <c r="AZ457">
        <v>0</v>
      </c>
      <c r="BA457">
        <v>0</v>
      </c>
      <c r="BB457">
        <v>0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0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0</v>
      </c>
      <c r="BQ457">
        <v>0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0</v>
      </c>
      <c r="BX457">
        <v>0</v>
      </c>
      <c r="BY457">
        <v>0</v>
      </c>
      <c r="BZ457">
        <v>0</v>
      </c>
      <c r="CA457">
        <v>0</v>
      </c>
      <c r="CB457">
        <v>0</v>
      </c>
      <c r="CC457">
        <v>0</v>
      </c>
      <c r="CD457">
        <v>0</v>
      </c>
      <c r="CE457">
        <v>0</v>
      </c>
      <c r="CF457">
        <v>0</v>
      </c>
      <c r="CG457">
        <v>0</v>
      </c>
      <c r="CH457">
        <v>0</v>
      </c>
      <c r="CI457">
        <v>0</v>
      </c>
      <c r="CJ457">
        <v>0</v>
      </c>
      <c r="CK457">
        <v>0</v>
      </c>
      <c r="CL457">
        <v>0</v>
      </c>
      <c r="CM457">
        <v>0</v>
      </c>
      <c r="CN457">
        <v>0</v>
      </c>
      <c r="CO457">
        <v>0</v>
      </c>
      <c r="CP457">
        <v>0</v>
      </c>
      <c r="CQ457">
        <v>0</v>
      </c>
      <c r="CR457">
        <v>0</v>
      </c>
      <c r="CS457">
        <v>0</v>
      </c>
      <c r="CT457">
        <v>0</v>
      </c>
      <c r="CU457">
        <v>0</v>
      </c>
      <c r="CV457">
        <v>0</v>
      </c>
      <c r="CW457">
        <v>0</v>
      </c>
      <c r="CX457">
        <v>0</v>
      </c>
      <c r="CY457">
        <v>0</v>
      </c>
      <c r="CZ457">
        <v>0</v>
      </c>
      <c r="DA457">
        <v>0</v>
      </c>
      <c r="DB457">
        <v>0</v>
      </c>
      <c r="DC457">
        <v>0</v>
      </c>
      <c r="DD457">
        <v>0</v>
      </c>
      <c r="DE457">
        <v>0</v>
      </c>
      <c r="DF457">
        <v>0</v>
      </c>
      <c r="DG457">
        <v>0</v>
      </c>
      <c r="DH457">
        <v>0</v>
      </c>
      <c r="DI457">
        <v>0</v>
      </c>
      <c r="DJ457">
        <v>0</v>
      </c>
      <c r="DK457">
        <v>0</v>
      </c>
      <c r="DL457">
        <v>0</v>
      </c>
      <c r="DM457">
        <v>0</v>
      </c>
      <c r="DN457">
        <v>0</v>
      </c>
      <c r="DO457">
        <v>0</v>
      </c>
      <c r="DP457">
        <v>0</v>
      </c>
      <c r="DQ457">
        <v>0</v>
      </c>
      <c r="DR457">
        <v>0</v>
      </c>
      <c r="DS457">
        <v>0</v>
      </c>
      <c r="DT457">
        <v>0</v>
      </c>
      <c r="DU457">
        <v>0</v>
      </c>
      <c r="DV457">
        <v>0</v>
      </c>
      <c r="DW457">
        <v>0</v>
      </c>
      <c r="DX457">
        <v>0</v>
      </c>
      <c r="DY457">
        <v>0</v>
      </c>
      <c r="DZ457">
        <v>0</v>
      </c>
      <c r="EA457">
        <v>0</v>
      </c>
      <c r="EB457">
        <v>0</v>
      </c>
      <c r="EC457">
        <v>0</v>
      </c>
      <c r="ED457">
        <v>0</v>
      </c>
      <c r="EE457">
        <v>0</v>
      </c>
      <c r="EF457">
        <v>0</v>
      </c>
      <c r="EG457">
        <v>0</v>
      </c>
      <c r="EH457">
        <v>0</v>
      </c>
      <c r="EI457">
        <v>0</v>
      </c>
      <c r="EJ457">
        <v>0</v>
      </c>
      <c r="EK457">
        <v>0</v>
      </c>
      <c r="EL457">
        <v>0</v>
      </c>
      <c r="EM457">
        <v>0</v>
      </c>
      <c r="EN457">
        <v>0</v>
      </c>
      <c r="EO457">
        <v>0</v>
      </c>
      <c r="EP457">
        <v>0</v>
      </c>
      <c r="EQ457">
        <v>0</v>
      </c>
      <c r="ER457">
        <v>0</v>
      </c>
      <c r="ES457">
        <v>0</v>
      </c>
      <c r="ET457">
        <v>0</v>
      </c>
      <c r="EU457">
        <v>0</v>
      </c>
      <c r="EV457">
        <v>0</v>
      </c>
      <c r="EW457">
        <v>0</v>
      </c>
      <c r="EX457">
        <v>0</v>
      </c>
      <c r="EY457">
        <v>0</v>
      </c>
      <c r="EZ457">
        <v>0</v>
      </c>
      <c r="FA457">
        <v>0</v>
      </c>
      <c r="FB457">
        <v>0</v>
      </c>
      <c r="FC457">
        <v>0</v>
      </c>
      <c r="FD457">
        <v>0</v>
      </c>
      <c r="FE457">
        <v>0</v>
      </c>
      <c r="FF457">
        <v>0</v>
      </c>
      <c r="FG457">
        <v>0</v>
      </c>
      <c r="FH457">
        <v>0</v>
      </c>
      <c r="FI457">
        <v>0</v>
      </c>
      <c r="FJ457">
        <v>0</v>
      </c>
      <c r="FK457">
        <v>0</v>
      </c>
      <c r="FL457">
        <v>0</v>
      </c>
      <c r="FM457">
        <v>0</v>
      </c>
      <c r="FN457">
        <v>0</v>
      </c>
      <c r="FO457">
        <v>0</v>
      </c>
      <c r="FP457">
        <v>0</v>
      </c>
      <c r="FQ457">
        <v>0</v>
      </c>
      <c r="FR457">
        <v>0</v>
      </c>
      <c r="FT457" s="44"/>
    </row>
    <row r="458" spans="1:176" x14ac:dyDescent="0.2">
      <c r="A458" t="s">
        <v>198</v>
      </c>
      <c r="B458" t="s">
        <v>203</v>
      </c>
      <c r="C458" s="70">
        <v>41820</v>
      </c>
      <c r="D458">
        <v>0</v>
      </c>
      <c r="E458" s="70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0</v>
      </c>
      <c r="O458">
        <v>0</v>
      </c>
      <c r="P458">
        <v>0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0</v>
      </c>
      <c r="AG458">
        <v>0</v>
      </c>
      <c r="AH458">
        <v>0</v>
      </c>
      <c r="AI458">
        <v>0</v>
      </c>
      <c r="AJ458">
        <v>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  <c r="AS458">
        <v>0</v>
      </c>
      <c r="AT458">
        <v>0</v>
      </c>
      <c r="AU458">
        <v>0</v>
      </c>
      <c r="AV458">
        <v>0</v>
      </c>
      <c r="AW458">
        <v>0</v>
      </c>
      <c r="AX458">
        <v>0</v>
      </c>
      <c r="AY458">
        <v>0</v>
      </c>
      <c r="AZ458">
        <v>0</v>
      </c>
      <c r="BA458">
        <v>0</v>
      </c>
      <c r="BB458">
        <v>0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0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0</v>
      </c>
      <c r="BQ458">
        <v>0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0</v>
      </c>
      <c r="BX458">
        <v>0</v>
      </c>
      <c r="BY458">
        <v>0</v>
      </c>
      <c r="BZ458">
        <v>0</v>
      </c>
      <c r="CA458">
        <v>0</v>
      </c>
      <c r="CB458">
        <v>0</v>
      </c>
      <c r="CC458">
        <v>0</v>
      </c>
      <c r="CD458">
        <v>0</v>
      </c>
      <c r="CE458">
        <v>0</v>
      </c>
      <c r="CF458">
        <v>0</v>
      </c>
      <c r="CG458">
        <v>0</v>
      </c>
      <c r="CH458">
        <v>0</v>
      </c>
      <c r="CI458">
        <v>0</v>
      </c>
      <c r="CJ458">
        <v>0</v>
      </c>
      <c r="CK458">
        <v>0</v>
      </c>
      <c r="CL458">
        <v>0</v>
      </c>
      <c r="CM458">
        <v>0</v>
      </c>
      <c r="CN458">
        <v>0</v>
      </c>
      <c r="CO458">
        <v>0</v>
      </c>
      <c r="CP458">
        <v>0</v>
      </c>
      <c r="CQ458">
        <v>0</v>
      </c>
      <c r="CR458">
        <v>0</v>
      </c>
      <c r="CS458">
        <v>0</v>
      </c>
      <c r="CT458">
        <v>0</v>
      </c>
      <c r="CU458">
        <v>0</v>
      </c>
      <c r="CV458">
        <v>0</v>
      </c>
      <c r="CW458">
        <v>0</v>
      </c>
      <c r="CX458">
        <v>0</v>
      </c>
      <c r="CY458">
        <v>0</v>
      </c>
      <c r="CZ458">
        <v>0</v>
      </c>
      <c r="DA458">
        <v>0</v>
      </c>
      <c r="DB458">
        <v>0</v>
      </c>
      <c r="DC458">
        <v>0</v>
      </c>
      <c r="DD458">
        <v>0</v>
      </c>
      <c r="DE458">
        <v>0</v>
      </c>
      <c r="DF458">
        <v>0</v>
      </c>
      <c r="DG458">
        <v>0</v>
      </c>
      <c r="DH458">
        <v>0</v>
      </c>
      <c r="DI458">
        <v>0</v>
      </c>
      <c r="DJ458">
        <v>0</v>
      </c>
      <c r="DK458">
        <v>0</v>
      </c>
      <c r="DL458">
        <v>0</v>
      </c>
      <c r="DM458">
        <v>0</v>
      </c>
      <c r="DN458">
        <v>0</v>
      </c>
      <c r="DO458">
        <v>0</v>
      </c>
      <c r="DP458">
        <v>0</v>
      </c>
      <c r="DQ458">
        <v>0</v>
      </c>
      <c r="DR458">
        <v>0</v>
      </c>
      <c r="DS458">
        <v>0</v>
      </c>
      <c r="DT458">
        <v>0</v>
      </c>
      <c r="DU458">
        <v>0</v>
      </c>
      <c r="DV458">
        <v>0</v>
      </c>
      <c r="DW458">
        <v>0</v>
      </c>
      <c r="DX458">
        <v>0</v>
      </c>
      <c r="DY458">
        <v>0</v>
      </c>
      <c r="DZ458">
        <v>0</v>
      </c>
      <c r="EA458">
        <v>0</v>
      </c>
      <c r="EB458">
        <v>0</v>
      </c>
      <c r="EC458">
        <v>0</v>
      </c>
      <c r="ED458">
        <v>0</v>
      </c>
      <c r="EE458">
        <v>0</v>
      </c>
      <c r="EF458">
        <v>0</v>
      </c>
      <c r="EG458">
        <v>0</v>
      </c>
      <c r="EH458">
        <v>0</v>
      </c>
      <c r="EI458">
        <v>0</v>
      </c>
      <c r="EJ458">
        <v>0</v>
      </c>
      <c r="EK458">
        <v>0</v>
      </c>
      <c r="EL458">
        <v>0</v>
      </c>
      <c r="EM458">
        <v>0</v>
      </c>
      <c r="EN458">
        <v>0</v>
      </c>
      <c r="EO458">
        <v>0</v>
      </c>
      <c r="EP458">
        <v>0</v>
      </c>
      <c r="EQ458">
        <v>0</v>
      </c>
      <c r="ER458">
        <v>0</v>
      </c>
      <c r="ES458">
        <v>0</v>
      </c>
      <c r="ET458">
        <v>0</v>
      </c>
      <c r="EU458">
        <v>0</v>
      </c>
      <c r="EV458">
        <v>0</v>
      </c>
      <c r="EW458">
        <v>0</v>
      </c>
      <c r="EX458">
        <v>0</v>
      </c>
      <c r="EY458">
        <v>0</v>
      </c>
      <c r="EZ458">
        <v>0</v>
      </c>
      <c r="FA458">
        <v>0</v>
      </c>
      <c r="FB458">
        <v>0</v>
      </c>
      <c r="FC458">
        <v>0</v>
      </c>
      <c r="FD458">
        <v>0</v>
      </c>
      <c r="FE458">
        <v>0</v>
      </c>
      <c r="FF458">
        <v>0</v>
      </c>
      <c r="FG458">
        <v>0</v>
      </c>
      <c r="FH458">
        <v>0</v>
      </c>
      <c r="FI458">
        <v>0</v>
      </c>
      <c r="FJ458">
        <v>0</v>
      </c>
      <c r="FK458">
        <v>0</v>
      </c>
      <c r="FL458">
        <v>0</v>
      </c>
      <c r="FM458">
        <v>0</v>
      </c>
      <c r="FN458">
        <v>0</v>
      </c>
      <c r="FO458">
        <v>0</v>
      </c>
      <c r="FP458">
        <v>0</v>
      </c>
      <c r="FQ458">
        <v>0</v>
      </c>
      <c r="FR458">
        <v>0</v>
      </c>
      <c r="FT458" s="44"/>
    </row>
    <row r="459" spans="1:176" x14ac:dyDescent="0.2">
      <c r="A459" t="s">
        <v>198</v>
      </c>
      <c r="B459" t="s">
        <v>203</v>
      </c>
      <c r="C459" s="70">
        <v>41827</v>
      </c>
      <c r="D459">
        <v>0</v>
      </c>
      <c r="E459" s="70">
        <v>0</v>
      </c>
      <c r="F459">
        <v>0</v>
      </c>
      <c r="G459">
        <v>0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0</v>
      </c>
      <c r="O459">
        <v>0</v>
      </c>
      <c r="P459">
        <v>0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  <c r="W459">
        <v>0</v>
      </c>
      <c r="X459">
        <v>0</v>
      </c>
      <c r="Y459">
        <v>0</v>
      </c>
      <c r="Z459">
        <v>0</v>
      </c>
      <c r="AA459">
        <v>0</v>
      </c>
      <c r="AB459">
        <v>0</v>
      </c>
      <c r="AC459">
        <v>0</v>
      </c>
      <c r="AD459">
        <v>0</v>
      </c>
      <c r="AE459">
        <v>0</v>
      </c>
      <c r="AF459">
        <v>0</v>
      </c>
      <c r="AG459">
        <v>0</v>
      </c>
      <c r="AH459">
        <v>0</v>
      </c>
      <c r="AI459">
        <v>0</v>
      </c>
      <c r="AJ459">
        <v>0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  <c r="AS459">
        <v>0</v>
      </c>
      <c r="AT459">
        <v>0</v>
      </c>
      <c r="AU459">
        <v>0</v>
      </c>
      <c r="AV459">
        <v>0</v>
      </c>
      <c r="AW459">
        <v>0</v>
      </c>
      <c r="AX459">
        <v>0</v>
      </c>
      <c r="AY459">
        <v>0</v>
      </c>
      <c r="AZ459">
        <v>0</v>
      </c>
      <c r="BA459">
        <v>0</v>
      </c>
      <c r="BB459">
        <v>0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0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0</v>
      </c>
      <c r="BQ459">
        <v>0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0</v>
      </c>
      <c r="BX459">
        <v>0</v>
      </c>
      <c r="BY459">
        <v>0</v>
      </c>
      <c r="BZ459">
        <v>0</v>
      </c>
      <c r="CA459">
        <v>0</v>
      </c>
      <c r="CB459">
        <v>0</v>
      </c>
      <c r="CC459">
        <v>0</v>
      </c>
      <c r="CD459">
        <v>0</v>
      </c>
      <c r="CE459">
        <v>0</v>
      </c>
      <c r="CF459">
        <v>0</v>
      </c>
      <c r="CG459">
        <v>0</v>
      </c>
      <c r="CH459">
        <v>0</v>
      </c>
      <c r="CI459">
        <v>0</v>
      </c>
      <c r="CJ459">
        <v>0</v>
      </c>
      <c r="CK459">
        <v>0</v>
      </c>
      <c r="CL459">
        <v>0</v>
      </c>
      <c r="CM459">
        <v>0</v>
      </c>
      <c r="CN459">
        <v>0</v>
      </c>
      <c r="CO459">
        <v>0</v>
      </c>
      <c r="CP459">
        <v>0</v>
      </c>
      <c r="CQ459">
        <v>0</v>
      </c>
      <c r="CR459">
        <v>0</v>
      </c>
      <c r="CS459">
        <v>0</v>
      </c>
      <c r="CT459">
        <v>0</v>
      </c>
      <c r="CU459">
        <v>0</v>
      </c>
      <c r="CV459">
        <v>0</v>
      </c>
      <c r="CW459">
        <v>0</v>
      </c>
      <c r="CX459">
        <v>0</v>
      </c>
      <c r="CY459">
        <v>0</v>
      </c>
      <c r="CZ459">
        <v>0</v>
      </c>
      <c r="DA459">
        <v>0</v>
      </c>
      <c r="DB459">
        <v>0</v>
      </c>
      <c r="DC459">
        <v>0</v>
      </c>
      <c r="DD459">
        <v>0</v>
      </c>
      <c r="DE459">
        <v>0</v>
      </c>
      <c r="DF459">
        <v>0</v>
      </c>
      <c r="DG459">
        <v>0</v>
      </c>
      <c r="DH459">
        <v>0</v>
      </c>
      <c r="DI459">
        <v>0</v>
      </c>
      <c r="DJ459">
        <v>0</v>
      </c>
      <c r="DK459">
        <v>0</v>
      </c>
      <c r="DL459">
        <v>0</v>
      </c>
      <c r="DM459">
        <v>0</v>
      </c>
      <c r="DN459">
        <v>0</v>
      </c>
      <c r="DO459">
        <v>0</v>
      </c>
      <c r="DP459">
        <v>0</v>
      </c>
      <c r="DQ459">
        <v>0</v>
      </c>
      <c r="DR459">
        <v>0</v>
      </c>
      <c r="DS459">
        <v>0</v>
      </c>
      <c r="DT459">
        <v>0</v>
      </c>
      <c r="DU459">
        <v>0</v>
      </c>
      <c r="DV459">
        <v>0</v>
      </c>
      <c r="DW459">
        <v>0</v>
      </c>
      <c r="DX459">
        <v>0</v>
      </c>
      <c r="DY459">
        <v>0</v>
      </c>
      <c r="DZ459">
        <v>0</v>
      </c>
      <c r="EA459">
        <v>0</v>
      </c>
      <c r="EB459">
        <v>0</v>
      </c>
      <c r="EC459">
        <v>0</v>
      </c>
      <c r="ED459">
        <v>0</v>
      </c>
      <c r="EE459">
        <v>0</v>
      </c>
      <c r="EF459">
        <v>0</v>
      </c>
      <c r="EG459">
        <v>0</v>
      </c>
      <c r="EH459">
        <v>0</v>
      </c>
      <c r="EI459">
        <v>0</v>
      </c>
      <c r="EJ459">
        <v>0</v>
      </c>
      <c r="EK459">
        <v>0</v>
      </c>
      <c r="EL459">
        <v>0</v>
      </c>
      <c r="EM459">
        <v>0</v>
      </c>
      <c r="EN459">
        <v>0</v>
      </c>
      <c r="EO459">
        <v>0</v>
      </c>
      <c r="EP459">
        <v>0</v>
      </c>
      <c r="EQ459">
        <v>0</v>
      </c>
      <c r="ER459">
        <v>0</v>
      </c>
      <c r="ES459">
        <v>0</v>
      </c>
      <c r="ET459">
        <v>0</v>
      </c>
      <c r="EU459">
        <v>0</v>
      </c>
      <c r="EV459">
        <v>0</v>
      </c>
      <c r="EW459">
        <v>0</v>
      </c>
      <c r="EX459">
        <v>0</v>
      </c>
      <c r="EY459">
        <v>0</v>
      </c>
      <c r="EZ459">
        <v>0</v>
      </c>
      <c r="FA459">
        <v>0</v>
      </c>
      <c r="FB459">
        <v>0</v>
      </c>
      <c r="FC459">
        <v>0</v>
      </c>
      <c r="FD459">
        <v>0</v>
      </c>
      <c r="FE459">
        <v>0</v>
      </c>
      <c r="FF459">
        <v>0</v>
      </c>
      <c r="FG459">
        <v>0</v>
      </c>
      <c r="FH459">
        <v>0</v>
      </c>
      <c r="FI459">
        <v>0</v>
      </c>
      <c r="FJ459">
        <v>0</v>
      </c>
      <c r="FK459">
        <v>0</v>
      </c>
      <c r="FL459">
        <v>0</v>
      </c>
      <c r="FM459">
        <v>0</v>
      </c>
      <c r="FN459">
        <v>0</v>
      </c>
      <c r="FO459">
        <v>0</v>
      </c>
      <c r="FP459">
        <v>0</v>
      </c>
      <c r="FQ459">
        <v>0</v>
      </c>
      <c r="FR459">
        <v>0</v>
      </c>
      <c r="FT459" s="44"/>
    </row>
    <row r="460" spans="1:176" x14ac:dyDescent="0.2">
      <c r="A460" t="s">
        <v>198</v>
      </c>
      <c r="B460" t="s">
        <v>203</v>
      </c>
      <c r="C460" s="70">
        <v>41834</v>
      </c>
      <c r="D460">
        <v>0</v>
      </c>
      <c r="E460" s="7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0</v>
      </c>
      <c r="O460">
        <v>0</v>
      </c>
      <c r="P460">
        <v>0</v>
      </c>
      <c r="Q460">
        <v>0</v>
      </c>
      <c r="R460">
        <v>0</v>
      </c>
      <c r="S460">
        <v>0</v>
      </c>
      <c r="T460">
        <v>0</v>
      </c>
      <c r="U460">
        <v>0</v>
      </c>
      <c r="V460">
        <v>0</v>
      </c>
      <c r="W460">
        <v>0</v>
      </c>
      <c r="X460">
        <v>0</v>
      </c>
      <c r="Y460">
        <v>0</v>
      </c>
      <c r="Z460">
        <v>0</v>
      </c>
      <c r="AA460">
        <v>0</v>
      </c>
      <c r="AB460">
        <v>0</v>
      </c>
      <c r="AC460">
        <v>0</v>
      </c>
      <c r="AD460">
        <v>0</v>
      </c>
      <c r="AE460">
        <v>0</v>
      </c>
      <c r="AF460">
        <v>0</v>
      </c>
      <c r="AG460">
        <v>0</v>
      </c>
      <c r="AH460">
        <v>0</v>
      </c>
      <c r="AI460">
        <v>0</v>
      </c>
      <c r="AJ460">
        <v>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  <c r="AS460">
        <v>0</v>
      </c>
      <c r="AT460">
        <v>0</v>
      </c>
      <c r="AU460">
        <v>0</v>
      </c>
      <c r="AV460">
        <v>0</v>
      </c>
      <c r="AW460">
        <v>0</v>
      </c>
      <c r="AX460">
        <v>0</v>
      </c>
      <c r="AY460">
        <v>0</v>
      </c>
      <c r="AZ460">
        <v>0</v>
      </c>
      <c r="BA460">
        <v>0</v>
      </c>
      <c r="BB460">
        <v>0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0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0</v>
      </c>
      <c r="BQ460">
        <v>0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0</v>
      </c>
      <c r="BX460">
        <v>0</v>
      </c>
      <c r="BY460">
        <v>0</v>
      </c>
      <c r="BZ460">
        <v>0</v>
      </c>
      <c r="CA460">
        <v>0</v>
      </c>
      <c r="CB460">
        <v>0</v>
      </c>
      <c r="CC460">
        <v>0</v>
      </c>
      <c r="CD460">
        <v>0</v>
      </c>
      <c r="CE460">
        <v>0</v>
      </c>
      <c r="CF460">
        <v>0</v>
      </c>
      <c r="CG460">
        <v>0</v>
      </c>
      <c r="CH460">
        <v>0</v>
      </c>
      <c r="CI460">
        <v>0</v>
      </c>
      <c r="CJ460">
        <v>0</v>
      </c>
      <c r="CK460">
        <v>0</v>
      </c>
      <c r="CL460">
        <v>0</v>
      </c>
      <c r="CM460">
        <v>0</v>
      </c>
      <c r="CN460">
        <v>0</v>
      </c>
      <c r="CO460">
        <v>0</v>
      </c>
      <c r="CP460">
        <v>0</v>
      </c>
      <c r="CQ460">
        <v>0</v>
      </c>
      <c r="CR460">
        <v>0</v>
      </c>
      <c r="CS460">
        <v>0</v>
      </c>
      <c r="CT460">
        <v>0</v>
      </c>
      <c r="CU460">
        <v>0</v>
      </c>
      <c r="CV460">
        <v>0</v>
      </c>
      <c r="CW460">
        <v>0</v>
      </c>
      <c r="CX460">
        <v>0</v>
      </c>
      <c r="CY460">
        <v>0</v>
      </c>
      <c r="CZ460">
        <v>0</v>
      </c>
      <c r="DA460">
        <v>0</v>
      </c>
      <c r="DB460">
        <v>0</v>
      </c>
      <c r="DC460">
        <v>0</v>
      </c>
      <c r="DD460">
        <v>0</v>
      </c>
      <c r="DE460">
        <v>0</v>
      </c>
      <c r="DF460">
        <v>0</v>
      </c>
      <c r="DG460">
        <v>0</v>
      </c>
      <c r="DH460">
        <v>0</v>
      </c>
      <c r="DI460">
        <v>0</v>
      </c>
      <c r="DJ460">
        <v>0</v>
      </c>
      <c r="DK460">
        <v>0</v>
      </c>
      <c r="DL460">
        <v>0</v>
      </c>
      <c r="DM460">
        <v>0</v>
      </c>
      <c r="DN460">
        <v>0</v>
      </c>
      <c r="DO460">
        <v>0</v>
      </c>
      <c r="DP460">
        <v>0</v>
      </c>
      <c r="DQ460">
        <v>0</v>
      </c>
      <c r="DR460">
        <v>0</v>
      </c>
      <c r="DS460">
        <v>0</v>
      </c>
      <c r="DT460">
        <v>0</v>
      </c>
      <c r="DU460">
        <v>0</v>
      </c>
      <c r="DV460">
        <v>0</v>
      </c>
      <c r="DW460">
        <v>0</v>
      </c>
      <c r="DX460">
        <v>0</v>
      </c>
      <c r="DY460">
        <v>0</v>
      </c>
      <c r="DZ460">
        <v>0</v>
      </c>
      <c r="EA460">
        <v>0</v>
      </c>
      <c r="EB460">
        <v>0</v>
      </c>
      <c r="EC460">
        <v>0</v>
      </c>
      <c r="ED460">
        <v>0</v>
      </c>
      <c r="EE460">
        <v>0</v>
      </c>
      <c r="EF460">
        <v>0</v>
      </c>
      <c r="EG460">
        <v>0</v>
      </c>
      <c r="EH460">
        <v>0</v>
      </c>
      <c r="EI460">
        <v>0</v>
      </c>
      <c r="EJ460">
        <v>0</v>
      </c>
      <c r="EK460">
        <v>0</v>
      </c>
      <c r="EL460">
        <v>0</v>
      </c>
      <c r="EM460">
        <v>0</v>
      </c>
      <c r="EN460">
        <v>0</v>
      </c>
      <c r="EO460">
        <v>0</v>
      </c>
      <c r="EP460">
        <v>0</v>
      </c>
      <c r="EQ460">
        <v>0</v>
      </c>
      <c r="ER460">
        <v>0</v>
      </c>
      <c r="ES460">
        <v>0</v>
      </c>
      <c r="ET460">
        <v>0</v>
      </c>
      <c r="EU460">
        <v>0</v>
      </c>
      <c r="EV460">
        <v>0</v>
      </c>
      <c r="EW460">
        <v>0</v>
      </c>
      <c r="EX460">
        <v>0</v>
      </c>
      <c r="EY460">
        <v>0</v>
      </c>
      <c r="EZ460">
        <v>0</v>
      </c>
      <c r="FA460">
        <v>0</v>
      </c>
      <c r="FB460">
        <v>0</v>
      </c>
      <c r="FC460">
        <v>0</v>
      </c>
      <c r="FD460">
        <v>0</v>
      </c>
      <c r="FE460">
        <v>0</v>
      </c>
      <c r="FF460">
        <v>0</v>
      </c>
      <c r="FG460">
        <v>0</v>
      </c>
      <c r="FH460">
        <v>0</v>
      </c>
      <c r="FI460">
        <v>0</v>
      </c>
      <c r="FJ460">
        <v>0</v>
      </c>
      <c r="FK460">
        <v>0</v>
      </c>
      <c r="FL460">
        <v>0</v>
      </c>
      <c r="FM460">
        <v>0</v>
      </c>
      <c r="FN460">
        <v>0</v>
      </c>
      <c r="FO460">
        <v>0</v>
      </c>
      <c r="FP460">
        <v>0</v>
      </c>
      <c r="FQ460">
        <v>0</v>
      </c>
      <c r="FR460">
        <v>0</v>
      </c>
      <c r="FT460" s="44"/>
    </row>
    <row r="461" spans="1:176" x14ac:dyDescent="0.2">
      <c r="A461" t="s">
        <v>198</v>
      </c>
      <c r="B461" t="s">
        <v>203</v>
      </c>
      <c r="C461" s="70">
        <v>41848</v>
      </c>
      <c r="D461">
        <v>0</v>
      </c>
      <c r="E461" s="70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0</v>
      </c>
      <c r="O461">
        <v>0</v>
      </c>
      <c r="P461">
        <v>0</v>
      </c>
      <c r="Q461">
        <v>0</v>
      </c>
      <c r="R461">
        <v>0</v>
      </c>
      <c r="S461">
        <v>0</v>
      </c>
      <c r="T461">
        <v>0</v>
      </c>
      <c r="U461">
        <v>0</v>
      </c>
      <c r="V461">
        <v>0</v>
      </c>
      <c r="W461">
        <v>0</v>
      </c>
      <c r="X461">
        <v>0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0</v>
      </c>
      <c r="AJ461">
        <v>0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>
        <v>0</v>
      </c>
      <c r="AT461">
        <v>0</v>
      </c>
      <c r="AU461">
        <v>0</v>
      </c>
      <c r="AV461">
        <v>0</v>
      </c>
      <c r="AW461">
        <v>0</v>
      </c>
      <c r="AX461">
        <v>0</v>
      </c>
      <c r="AY461">
        <v>0</v>
      </c>
      <c r="AZ461">
        <v>0</v>
      </c>
      <c r="BA461">
        <v>0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BX461">
        <v>0</v>
      </c>
      <c r="BY461">
        <v>0</v>
      </c>
      <c r="BZ461">
        <v>0</v>
      </c>
      <c r="CA461">
        <v>0</v>
      </c>
      <c r="CB461">
        <v>0</v>
      </c>
      <c r="CC461">
        <v>0</v>
      </c>
      <c r="CD461">
        <v>0</v>
      </c>
      <c r="CE461">
        <v>0</v>
      </c>
      <c r="CF461">
        <v>0</v>
      </c>
      <c r="CG461">
        <v>0</v>
      </c>
      <c r="CH461">
        <v>0</v>
      </c>
      <c r="CI461">
        <v>0</v>
      </c>
      <c r="CJ461">
        <v>0</v>
      </c>
      <c r="CK461">
        <v>0</v>
      </c>
      <c r="CL461">
        <v>0</v>
      </c>
      <c r="CM461">
        <v>0</v>
      </c>
      <c r="CN461">
        <v>0</v>
      </c>
      <c r="CO461">
        <v>0</v>
      </c>
      <c r="CP461">
        <v>0</v>
      </c>
      <c r="CQ461">
        <v>0</v>
      </c>
      <c r="CR461">
        <v>0</v>
      </c>
      <c r="CS461">
        <v>0</v>
      </c>
      <c r="CT461">
        <v>0</v>
      </c>
      <c r="CU461">
        <v>0</v>
      </c>
      <c r="CV461">
        <v>0</v>
      </c>
      <c r="CW461">
        <v>0</v>
      </c>
      <c r="CX461">
        <v>0</v>
      </c>
      <c r="CY461">
        <v>0</v>
      </c>
      <c r="CZ461">
        <v>0</v>
      </c>
      <c r="DA461">
        <v>0</v>
      </c>
      <c r="DB461">
        <v>0</v>
      </c>
      <c r="DC461">
        <v>0</v>
      </c>
      <c r="DD461">
        <v>0</v>
      </c>
      <c r="DE461">
        <v>0</v>
      </c>
      <c r="DF461">
        <v>0</v>
      </c>
      <c r="DG461">
        <v>0</v>
      </c>
      <c r="DH461">
        <v>0</v>
      </c>
      <c r="DI461">
        <v>0</v>
      </c>
      <c r="DJ461">
        <v>0</v>
      </c>
      <c r="DK461">
        <v>0</v>
      </c>
      <c r="DL461">
        <v>0</v>
      </c>
      <c r="DM461">
        <v>0</v>
      </c>
      <c r="DN461">
        <v>0</v>
      </c>
      <c r="DO461">
        <v>0</v>
      </c>
      <c r="DP461">
        <v>0</v>
      </c>
      <c r="DQ461">
        <v>0</v>
      </c>
      <c r="DR461">
        <v>0</v>
      </c>
      <c r="DS461">
        <v>0</v>
      </c>
      <c r="DT461">
        <v>0</v>
      </c>
      <c r="DU461">
        <v>0</v>
      </c>
      <c r="DV461">
        <v>0</v>
      </c>
      <c r="DW461">
        <v>0</v>
      </c>
      <c r="DX461">
        <v>0</v>
      </c>
      <c r="DY461">
        <v>0</v>
      </c>
      <c r="DZ461">
        <v>0</v>
      </c>
      <c r="EA461">
        <v>0</v>
      </c>
      <c r="EB461">
        <v>0</v>
      </c>
      <c r="EC461">
        <v>0</v>
      </c>
      <c r="ED461">
        <v>0</v>
      </c>
      <c r="EE461">
        <v>0</v>
      </c>
      <c r="EF461">
        <v>0</v>
      </c>
      <c r="EG461">
        <v>0</v>
      </c>
      <c r="EH461">
        <v>0</v>
      </c>
      <c r="EI461">
        <v>0</v>
      </c>
      <c r="EJ461">
        <v>0</v>
      </c>
      <c r="EK461">
        <v>0</v>
      </c>
      <c r="EL461">
        <v>0</v>
      </c>
      <c r="EM461">
        <v>0</v>
      </c>
      <c r="EN461">
        <v>0</v>
      </c>
      <c r="EO461">
        <v>0</v>
      </c>
      <c r="EP461">
        <v>0</v>
      </c>
      <c r="EQ461">
        <v>0</v>
      </c>
      <c r="ER461">
        <v>0</v>
      </c>
      <c r="ES461">
        <v>0</v>
      </c>
      <c r="ET461">
        <v>0</v>
      </c>
      <c r="EU461">
        <v>0</v>
      </c>
      <c r="EV461">
        <v>0</v>
      </c>
      <c r="EW461">
        <v>0</v>
      </c>
      <c r="EX461">
        <v>0</v>
      </c>
      <c r="EY461">
        <v>0</v>
      </c>
      <c r="EZ461">
        <v>0</v>
      </c>
      <c r="FA461">
        <v>0</v>
      </c>
      <c r="FB461">
        <v>0</v>
      </c>
      <c r="FC461">
        <v>0</v>
      </c>
      <c r="FD461">
        <v>0</v>
      </c>
      <c r="FE461">
        <v>0</v>
      </c>
      <c r="FF461">
        <v>0</v>
      </c>
      <c r="FG461">
        <v>0</v>
      </c>
      <c r="FH461">
        <v>0</v>
      </c>
      <c r="FI461">
        <v>0</v>
      </c>
      <c r="FJ461">
        <v>0</v>
      </c>
      <c r="FK461">
        <v>0</v>
      </c>
      <c r="FL461">
        <v>0</v>
      </c>
      <c r="FM461">
        <v>0</v>
      </c>
      <c r="FN461">
        <v>0</v>
      </c>
      <c r="FO461">
        <v>0</v>
      </c>
      <c r="FP461">
        <v>0</v>
      </c>
      <c r="FQ461">
        <v>0</v>
      </c>
      <c r="FR461">
        <v>0</v>
      </c>
      <c r="FT461" s="44"/>
    </row>
    <row r="462" spans="1:176" x14ac:dyDescent="0.2">
      <c r="A462" t="s">
        <v>198</v>
      </c>
      <c r="B462" t="s">
        <v>203</v>
      </c>
      <c r="C462" s="70">
        <v>41849</v>
      </c>
      <c r="D462">
        <v>0</v>
      </c>
      <c r="E462" s="70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0</v>
      </c>
      <c r="O462">
        <v>0</v>
      </c>
      <c r="P462">
        <v>0</v>
      </c>
      <c r="Q462">
        <v>0</v>
      </c>
      <c r="R462">
        <v>0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0</v>
      </c>
      <c r="AD462">
        <v>0</v>
      </c>
      <c r="AE462">
        <v>0</v>
      </c>
      <c r="AF462">
        <v>0</v>
      </c>
      <c r="AG462">
        <v>0</v>
      </c>
      <c r="AH462">
        <v>0</v>
      </c>
      <c r="AI462">
        <v>0</v>
      </c>
      <c r="AJ462">
        <v>0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  <c r="AS462">
        <v>0</v>
      </c>
      <c r="AT462">
        <v>0</v>
      </c>
      <c r="AU462">
        <v>0</v>
      </c>
      <c r="AV462">
        <v>0</v>
      </c>
      <c r="AW462">
        <v>0</v>
      </c>
      <c r="AX462">
        <v>0</v>
      </c>
      <c r="AY462">
        <v>0</v>
      </c>
      <c r="AZ462">
        <v>0</v>
      </c>
      <c r="BA462">
        <v>0</v>
      </c>
      <c r="BB462">
        <v>0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0</v>
      </c>
      <c r="BN462">
        <v>0</v>
      </c>
      <c r="BO462">
        <v>0</v>
      </c>
      <c r="BP462">
        <v>0</v>
      </c>
      <c r="BQ462">
        <v>0</v>
      </c>
      <c r="BR462">
        <v>0</v>
      </c>
      <c r="BS462">
        <v>0</v>
      </c>
      <c r="BT462">
        <v>0</v>
      </c>
      <c r="BU462">
        <v>0</v>
      </c>
      <c r="BV462">
        <v>0</v>
      </c>
      <c r="BW462">
        <v>0</v>
      </c>
      <c r="BX462">
        <v>0</v>
      </c>
      <c r="BY462">
        <v>0</v>
      </c>
      <c r="BZ462">
        <v>0</v>
      </c>
      <c r="CA462">
        <v>0</v>
      </c>
      <c r="CB462">
        <v>0</v>
      </c>
      <c r="CC462">
        <v>0</v>
      </c>
      <c r="CD462">
        <v>0</v>
      </c>
      <c r="CE462">
        <v>0</v>
      </c>
      <c r="CF462">
        <v>0</v>
      </c>
      <c r="CG462">
        <v>0</v>
      </c>
      <c r="CH462">
        <v>0</v>
      </c>
      <c r="CI462">
        <v>0</v>
      </c>
      <c r="CJ462">
        <v>0</v>
      </c>
      <c r="CK462">
        <v>0</v>
      </c>
      <c r="CL462">
        <v>0</v>
      </c>
      <c r="CM462">
        <v>0</v>
      </c>
      <c r="CN462">
        <v>0</v>
      </c>
      <c r="CO462">
        <v>0</v>
      </c>
      <c r="CP462">
        <v>0</v>
      </c>
      <c r="CQ462">
        <v>0</v>
      </c>
      <c r="CR462">
        <v>0</v>
      </c>
      <c r="CS462">
        <v>0</v>
      </c>
      <c r="CT462">
        <v>0</v>
      </c>
      <c r="CU462">
        <v>0</v>
      </c>
      <c r="CV462">
        <v>0</v>
      </c>
      <c r="CW462">
        <v>0</v>
      </c>
      <c r="CX462">
        <v>0</v>
      </c>
      <c r="CY462">
        <v>0</v>
      </c>
      <c r="CZ462">
        <v>0</v>
      </c>
      <c r="DA462">
        <v>0</v>
      </c>
      <c r="DB462">
        <v>0</v>
      </c>
      <c r="DC462">
        <v>0</v>
      </c>
      <c r="DD462">
        <v>0</v>
      </c>
      <c r="DE462">
        <v>0</v>
      </c>
      <c r="DF462">
        <v>0</v>
      </c>
      <c r="DG462">
        <v>0</v>
      </c>
      <c r="DH462">
        <v>0</v>
      </c>
      <c r="DI462">
        <v>0</v>
      </c>
      <c r="DJ462">
        <v>0</v>
      </c>
      <c r="DK462">
        <v>0</v>
      </c>
      <c r="DL462">
        <v>0</v>
      </c>
      <c r="DM462">
        <v>0</v>
      </c>
      <c r="DN462">
        <v>0</v>
      </c>
      <c r="DO462">
        <v>0</v>
      </c>
      <c r="DP462">
        <v>0</v>
      </c>
      <c r="DQ462">
        <v>0</v>
      </c>
      <c r="DR462">
        <v>0</v>
      </c>
      <c r="DS462">
        <v>0</v>
      </c>
      <c r="DT462">
        <v>0</v>
      </c>
      <c r="DU462">
        <v>0</v>
      </c>
      <c r="DV462">
        <v>0</v>
      </c>
      <c r="DW462">
        <v>0</v>
      </c>
      <c r="DX462">
        <v>0</v>
      </c>
      <c r="DY462">
        <v>0</v>
      </c>
      <c r="DZ462">
        <v>0</v>
      </c>
      <c r="EA462">
        <v>0</v>
      </c>
      <c r="EB462">
        <v>0</v>
      </c>
      <c r="EC462">
        <v>0</v>
      </c>
      <c r="ED462">
        <v>0</v>
      </c>
      <c r="EE462">
        <v>0</v>
      </c>
      <c r="EF462">
        <v>0</v>
      </c>
      <c r="EG462">
        <v>0</v>
      </c>
      <c r="EH462">
        <v>0</v>
      </c>
      <c r="EI462">
        <v>0</v>
      </c>
      <c r="EJ462">
        <v>0</v>
      </c>
      <c r="EK462">
        <v>0</v>
      </c>
      <c r="EL462">
        <v>0</v>
      </c>
      <c r="EM462">
        <v>0</v>
      </c>
      <c r="EN462">
        <v>0</v>
      </c>
      <c r="EO462">
        <v>0</v>
      </c>
      <c r="EP462">
        <v>0</v>
      </c>
      <c r="EQ462">
        <v>0</v>
      </c>
      <c r="ER462">
        <v>0</v>
      </c>
      <c r="ES462">
        <v>0</v>
      </c>
      <c r="ET462">
        <v>0</v>
      </c>
      <c r="EU462">
        <v>0</v>
      </c>
      <c r="EV462">
        <v>0</v>
      </c>
      <c r="EW462">
        <v>0</v>
      </c>
      <c r="EX462">
        <v>0</v>
      </c>
      <c r="EY462">
        <v>0</v>
      </c>
      <c r="EZ462">
        <v>0</v>
      </c>
      <c r="FA462">
        <v>0</v>
      </c>
      <c r="FB462">
        <v>0</v>
      </c>
      <c r="FC462">
        <v>0</v>
      </c>
      <c r="FD462">
        <v>0</v>
      </c>
      <c r="FE462">
        <v>0</v>
      </c>
      <c r="FF462">
        <v>0</v>
      </c>
      <c r="FG462">
        <v>0</v>
      </c>
      <c r="FH462">
        <v>0</v>
      </c>
      <c r="FI462">
        <v>0</v>
      </c>
      <c r="FJ462">
        <v>0</v>
      </c>
      <c r="FK462">
        <v>0</v>
      </c>
      <c r="FL462">
        <v>0</v>
      </c>
      <c r="FM462">
        <v>0</v>
      </c>
      <c r="FN462">
        <v>0</v>
      </c>
      <c r="FO462">
        <v>0</v>
      </c>
      <c r="FP462">
        <v>0</v>
      </c>
      <c r="FQ462">
        <v>0</v>
      </c>
      <c r="FR462">
        <v>0</v>
      </c>
      <c r="FT462" s="44"/>
    </row>
    <row r="463" spans="1:176" x14ac:dyDescent="0.2">
      <c r="A463" t="s">
        <v>198</v>
      </c>
      <c r="B463" t="s">
        <v>203</v>
      </c>
      <c r="C463" s="70">
        <v>41850</v>
      </c>
      <c r="D463">
        <v>0</v>
      </c>
      <c r="E463" s="70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0</v>
      </c>
      <c r="O463">
        <v>0</v>
      </c>
      <c r="P463">
        <v>0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0</v>
      </c>
      <c r="W463">
        <v>0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0</v>
      </c>
      <c r="AD463">
        <v>0</v>
      </c>
      <c r="AE463">
        <v>0</v>
      </c>
      <c r="AF463">
        <v>0</v>
      </c>
      <c r="AG463">
        <v>0</v>
      </c>
      <c r="AH463">
        <v>0</v>
      </c>
      <c r="AI463">
        <v>0</v>
      </c>
      <c r="AJ463">
        <v>0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  <c r="AS463">
        <v>0</v>
      </c>
      <c r="AT463">
        <v>0</v>
      </c>
      <c r="AU463">
        <v>0</v>
      </c>
      <c r="AV463">
        <v>0</v>
      </c>
      <c r="AW463">
        <v>0</v>
      </c>
      <c r="AX463">
        <v>0</v>
      </c>
      <c r="AY463">
        <v>0</v>
      </c>
      <c r="AZ463">
        <v>0</v>
      </c>
      <c r="BA463">
        <v>0</v>
      </c>
      <c r="BB463">
        <v>0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0</v>
      </c>
      <c r="BL463">
        <v>0</v>
      </c>
      <c r="BM463">
        <v>0</v>
      </c>
      <c r="BN463">
        <v>0</v>
      </c>
      <c r="BO463">
        <v>0</v>
      </c>
      <c r="BP463">
        <v>0</v>
      </c>
      <c r="BQ463">
        <v>0</v>
      </c>
      <c r="BR463">
        <v>0</v>
      </c>
      <c r="BS463">
        <v>0</v>
      </c>
      <c r="BT463">
        <v>0</v>
      </c>
      <c r="BU463">
        <v>0</v>
      </c>
      <c r="BV463">
        <v>0</v>
      </c>
      <c r="BW463">
        <v>0</v>
      </c>
      <c r="BX463">
        <v>0</v>
      </c>
      <c r="BY463">
        <v>0</v>
      </c>
      <c r="BZ463">
        <v>0</v>
      </c>
      <c r="CA463">
        <v>0</v>
      </c>
      <c r="CB463">
        <v>0</v>
      </c>
      <c r="CC463">
        <v>0</v>
      </c>
      <c r="CD463">
        <v>0</v>
      </c>
      <c r="CE463">
        <v>0</v>
      </c>
      <c r="CF463">
        <v>0</v>
      </c>
      <c r="CG463">
        <v>0</v>
      </c>
      <c r="CH463">
        <v>0</v>
      </c>
      <c r="CI463">
        <v>0</v>
      </c>
      <c r="CJ463">
        <v>0</v>
      </c>
      <c r="CK463">
        <v>0</v>
      </c>
      <c r="CL463">
        <v>0</v>
      </c>
      <c r="CM463">
        <v>0</v>
      </c>
      <c r="CN463">
        <v>0</v>
      </c>
      <c r="CO463">
        <v>0</v>
      </c>
      <c r="CP463">
        <v>0</v>
      </c>
      <c r="CQ463">
        <v>0</v>
      </c>
      <c r="CR463">
        <v>0</v>
      </c>
      <c r="CS463">
        <v>0</v>
      </c>
      <c r="CT463">
        <v>0</v>
      </c>
      <c r="CU463">
        <v>0</v>
      </c>
      <c r="CV463">
        <v>0</v>
      </c>
      <c r="CW463">
        <v>0</v>
      </c>
      <c r="CX463">
        <v>0</v>
      </c>
      <c r="CY463">
        <v>0</v>
      </c>
      <c r="CZ463">
        <v>0</v>
      </c>
      <c r="DA463">
        <v>0</v>
      </c>
      <c r="DB463">
        <v>0</v>
      </c>
      <c r="DC463">
        <v>0</v>
      </c>
      <c r="DD463">
        <v>0</v>
      </c>
      <c r="DE463">
        <v>0</v>
      </c>
      <c r="DF463">
        <v>0</v>
      </c>
      <c r="DG463">
        <v>0</v>
      </c>
      <c r="DH463">
        <v>0</v>
      </c>
      <c r="DI463">
        <v>0</v>
      </c>
      <c r="DJ463">
        <v>0</v>
      </c>
      <c r="DK463">
        <v>0</v>
      </c>
      <c r="DL463">
        <v>0</v>
      </c>
      <c r="DM463">
        <v>0</v>
      </c>
      <c r="DN463">
        <v>0</v>
      </c>
      <c r="DO463">
        <v>0</v>
      </c>
      <c r="DP463">
        <v>0</v>
      </c>
      <c r="DQ463">
        <v>0</v>
      </c>
      <c r="DR463">
        <v>0</v>
      </c>
      <c r="DS463">
        <v>0</v>
      </c>
      <c r="DT463">
        <v>0</v>
      </c>
      <c r="DU463">
        <v>0</v>
      </c>
      <c r="DV463">
        <v>0</v>
      </c>
      <c r="DW463">
        <v>0</v>
      </c>
      <c r="DX463">
        <v>0</v>
      </c>
      <c r="DY463">
        <v>0</v>
      </c>
      <c r="DZ463">
        <v>0</v>
      </c>
      <c r="EA463">
        <v>0</v>
      </c>
      <c r="EB463">
        <v>0</v>
      </c>
      <c r="EC463">
        <v>0</v>
      </c>
      <c r="ED463">
        <v>0</v>
      </c>
      <c r="EE463">
        <v>0</v>
      </c>
      <c r="EF463">
        <v>0</v>
      </c>
      <c r="EG463">
        <v>0</v>
      </c>
      <c r="EH463">
        <v>0</v>
      </c>
      <c r="EI463">
        <v>0</v>
      </c>
      <c r="EJ463">
        <v>0</v>
      </c>
      <c r="EK463">
        <v>0</v>
      </c>
      <c r="EL463">
        <v>0</v>
      </c>
      <c r="EM463">
        <v>0</v>
      </c>
      <c r="EN463">
        <v>0</v>
      </c>
      <c r="EO463">
        <v>0</v>
      </c>
      <c r="EP463">
        <v>0</v>
      </c>
      <c r="EQ463">
        <v>0</v>
      </c>
      <c r="ER463">
        <v>0</v>
      </c>
      <c r="ES463">
        <v>0</v>
      </c>
      <c r="ET463">
        <v>0</v>
      </c>
      <c r="EU463">
        <v>0</v>
      </c>
      <c r="EV463">
        <v>0</v>
      </c>
      <c r="EW463">
        <v>0</v>
      </c>
      <c r="EX463">
        <v>0</v>
      </c>
      <c r="EY463">
        <v>0</v>
      </c>
      <c r="EZ463">
        <v>0</v>
      </c>
      <c r="FA463">
        <v>0</v>
      </c>
      <c r="FB463">
        <v>0</v>
      </c>
      <c r="FC463">
        <v>0</v>
      </c>
      <c r="FD463">
        <v>0</v>
      </c>
      <c r="FE463">
        <v>0</v>
      </c>
      <c r="FF463">
        <v>0</v>
      </c>
      <c r="FG463">
        <v>0</v>
      </c>
      <c r="FH463">
        <v>0</v>
      </c>
      <c r="FI463">
        <v>0</v>
      </c>
      <c r="FJ463">
        <v>0</v>
      </c>
      <c r="FK463">
        <v>0</v>
      </c>
      <c r="FL463">
        <v>0</v>
      </c>
      <c r="FM463">
        <v>0</v>
      </c>
      <c r="FN463">
        <v>0</v>
      </c>
      <c r="FO463">
        <v>0</v>
      </c>
      <c r="FP463">
        <v>0</v>
      </c>
      <c r="FQ463">
        <v>0</v>
      </c>
      <c r="FR463">
        <v>0</v>
      </c>
      <c r="FT463" s="44"/>
    </row>
    <row r="464" spans="1:176" x14ac:dyDescent="0.2">
      <c r="A464" t="s">
        <v>198</v>
      </c>
      <c r="B464" t="s">
        <v>203</v>
      </c>
      <c r="C464" s="70">
        <v>41851</v>
      </c>
      <c r="D464">
        <v>0</v>
      </c>
      <c r="E464" s="70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0</v>
      </c>
      <c r="O464">
        <v>0</v>
      </c>
      <c r="P464">
        <v>0</v>
      </c>
      <c r="Q464">
        <v>0</v>
      </c>
      <c r="R464">
        <v>0</v>
      </c>
      <c r="S464">
        <v>0</v>
      </c>
      <c r="T464">
        <v>0</v>
      </c>
      <c r="U464">
        <v>0</v>
      </c>
      <c r="V464">
        <v>0</v>
      </c>
      <c r="W464">
        <v>0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0</v>
      </c>
      <c r="AD464">
        <v>0</v>
      </c>
      <c r="AE464">
        <v>0</v>
      </c>
      <c r="AF464">
        <v>0</v>
      </c>
      <c r="AG464">
        <v>0</v>
      </c>
      <c r="AH464">
        <v>0</v>
      </c>
      <c r="AI464">
        <v>0</v>
      </c>
      <c r="AJ464">
        <v>0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  <c r="AS464">
        <v>0</v>
      </c>
      <c r="AT464">
        <v>0</v>
      </c>
      <c r="AU464">
        <v>0</v>
      </c>
      <c r="AV464">
        <v>0</v>
      </c>
      <c r="AW464">
        <v>0</v>
      </c>
      <c r="AX464">
        <v>0</v>
      </c>
      <c r="AY464">
        <v>0</v>
      </c>
      <c r="AZ464">
        <v>0</v>
      </c>
      <c r="BA464">
        <v>0</v>
      </c>
      <c r="BB464">
        <v>0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0</v>
      </c>
      <c r="BK464">
        <v>0</v>
      </c>
      <c r="BL464">
        <v>0</v>
      </c>
      <c r="BM464">
        <v>0</v>
      </c>
      <c r="BN464">
        <v>0</v>
      </c>
      <c r="BO464">
        <v>0</v>
      </c>
      <c r="BP464">
        <v>0</v>
      </c>
      <c r="BQ464">
        <v>0</v>
      </c>
      <c r="BR464">
        <v>0</v>
      </c>
      <c r="BS464">
        <v>0</v>
      </c>
      <c r="BT464">
        <v>0</v>
      </c>
      <c r="BU464">
        <v>0</v>
      </c>
      <c r="BV464">
        <v>0</v>
      </c>
      <c r="BW464">
        <v>0</v>
      </c>
      <c r="BX464">
        <v>0</v>
      </c>
      <c r="BY464">
        <v>0</v>
      </c>
      <c r="BZ464">
        <v>0</v>
      </c>
      <c r="CA464">
        <v>0</v>
      </c>
      <c r="CB464">
        <v>0</v>
      </c>
      <c r="CC464">
        <v>0</v>
      </c>
      <c r="CD464">
        <v>0</v>
      </c>
      <c r="CE464">
        <v>0</v>
      </c>
      <c r="CF464">
        <v>0</v>
      </c>
      <c r="CG464">
        <v>0</v>
      </c>
      <c r="CH464">
        <v>0</v>
      </c>
      <c r="CI464">
        <v>0</v>
      </c>
      <c r="CJ464">
        <v>0</v>
      </c>
      <c r="CK464">
        <v>0</v>
      </c>
      <c r="CL464">
        <v>0</v>
      </c>
      <c r="CM464">
        <v>0</v>
      </c>
      <c r="CN464">
        <v>0</v>
      </c>
      <c r="CO464">
        <v>0</v>
      </c>
      <c r="CP464">
        <v>0</v>
      </c>
      <c r="CQ464">
        <v>0</v>
      </c>
      <c r="CR464">
        <v>0</v>
      </c>
      <c r="CS464">
        <v>0</v>
      </c>
      <c r="CT464">
        <v>0</v>
      </c>
      <c r="CU464">
        <v>0</v>
      </c>
      <c r="CV464">
        <v>0</v>
      </c>
      <c r="CW464">
        <v>0</v>
      </c>
      <c r="CX464">
        <v>0</v>
      </c>
      <c r="CY464">
        <v>0</v>
      </c>
      <c r="CZ464">
        <v>0</v>
      </c>
      <c r="DA464">
        <v>0</v>
      </c>
      <c r="DB464">
        <v>0</v>
      </c>
      <c r="DC464">
        <v>0</v>
      </c>
      <c r="DD464">
        <v>0</v>
      </c>
      <c r="DE464">
        <v>0</v>
      </c>
      <c r="DF464">
        <v>0</v>
      </c>
      <c r="DG464">
        <v>0</v>
      </c>
      <c r="DH464">
        <v>0</v>
      </c>
      <c r="DI464">
        <v>0</v>
      </c>
      <c r="DJ464">
        <v>0</v>
      </c>
      <c r="DK464">
        <v>0</v>
      </c>
      <c r="DL464">
        <v>0</v>
      </c>
      <c r="DM464">
        <v>0</v>
      </c>
      <c r="DN464">
        <v>0</v>
      </c>
      <c r="DO464">
        <v>0</v>
      </c>
      <c r="DP464">
        <v>0</v>
      </c>
      <c r="DQ464">
        <v>0</v>
      </c>
      <c r="DR464">
        <v>0</v>
      </c>
      <c r="DS464">
        <v>0</v>
      </c>
      <c r="DT464">
        <v>0</v>
      </c>
      <c r="DU464">
        <v>0</v>
      </c>
      <c r="DV464">
        <v>0</v>
      </c>
      <c r="DW464">
        <v>0</v>
      </c>
      <c r="DX464">
        <v>0</v>
      </c>
      <c r="DY464">
        <v>0</v>
      </c>
      <c r="DZ464">
        <v>0</v>
      </c>
      <c r="EA464">
        <v>0</v>
      </c>
      <c r="EB464">
        <v>0</v>
      </c>
      <c r="EC464">
        <v>0</v>
      </c>
      <c r="ED464">
        <v>0</v>
      </c>
      <c r="EE464">
        <v>0</v>
      </c>
      <c r="EF464">
        <v>0</v>
      </c>
      <c r="EG464">
        <v>0</v>
      </c>
      <c r="EH464">
        <v>0</v>
      </c>
      <c r="EI464">
        <v>0</v>
      </c>
      <c r="EJ464">
        <v>0</v>
      </c>
      <c r="EK464">
        <v>0</v>
      </c>
      <c r="EL464">
        <v>0</v>
      </c>
      <c r="EM464">
        <v>0</v>
      </c>
      <c r="EN464">
        <v>0</v>
      </c>
      <c r="EO464">
        <v>0</v>
      </c>
      <c r="EP464">
        <v>0</v>
      </c>
      <c r="EQ464">
        <v>0</v>
      </c>
      <c r="ER464">
        <v>0</v>
      </c>
      <c r="ES464">
        <v>0</v>
      </c>
      <c r="ET464">
        <v>0</v>
      </c>
      <c r="EU464">
        <v>0</v>
      </c>
      <c r="EV464">
        <v>0</v>
      </c>
      <c r="EW464">
        <v>0</v>
      </c>
      <c r="EX464">
        <v>0</v>
      </c>
      <c r="EY464">
        <v>0</v>
      </c>
      <c r="EZ464">
        <v>0</v>
      </c>
      <c r="FA464">
        <v>0</v>
      </c>
      <c r="FB464">
        <v>0</v>
      </c>
      <c r="FC464">
        <v>0</v>
      </c>
      <c r="FD464">
        <v>0</v>
      </c>
      <c r="FE464">
        <v>0</v>
      </c>
      <c r="FF464">
        <v>0</v>
      </c>
      <c r="FG464">
        <v>0</v>
      </c>
      <c r="FH464">
        <v>0</v>
      </c>
      <c r="FI464">
        <v>0</v>
      </c>
      <c r="FJ464">
        <v>0</v>
      </c>
      <c r="FK464">
        <v>0</v>
      </c>
      <c r="FL464">
        <v>0</v>
      </c>
      <c r="FM464">
        <v>0</v>
      </c>
      <c r="FN464">
        <v>0</v>
      </c>
      <c r="FO464">
        <v>0</v>
      </c>
      <c r="FP464">
        <v>0</v>
      </c>
      <c r="FQ464">
        <v>0</v>
      </c>
      <c r="FR464">
        <v>0</v>
      </c>
      <c r="FT464" s="44"/>
    </row>
    <row r="465" spans="1:176" x14ac:dyDescent="0.2">
      <c r="A465" t="s">
        <v>198</v>
      </c>
      <c r="B465" t="s">
        <v>203</v>
      </c>
      <c r="C465" s="70">
        <v>41852</v>
      </c>
      <c r="D465">
        <v>0</v>
      </c>
      <c r="E465" s="70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0</v>
      </c>
      <c r="O465">
        <v>0</v>
      </c>
      <c r="P465">
        <v>0</v>
      </c>
      <c r="Q465">
        <v>0</v>
      </c>
      <c r="R465">
        <v>0</v>
      </c>
      <c r="S465">
        <v>0</v>
      </c>
      <c r="T465">
        <v>0</v>
      </c>
      <c r="U465">
        <v>0</v>
      </c>
      <c r="V465">
        <v>0</v>
      </c>
      <c r="W465">
        <v>0</v>
      </c>
      <c r="X465">
        <v>0</v>
      </c>
      <c r="Y465">
        <v>0</v>
      </c>
      <c r="Z465">
        <v>0</v>
      </c>
      <c r="AA465">
        <v>0</v>
      </c>
      <c r="AB465">
        <v>0</v>
      </c>
      <c r="AC465">
        <v>0</v>
      </c>
      <c r="AD465">
        <v>0</v>
      </c>
      <c r="AE465">
        <v>0</v>
      </c>
      <c r="AF465">
        <v>0</v>
      </c>
      <c r="AG465">
        <v>0</v>
      </c>
      <c r="AH465">
        <v>0</v>
      </c>
      <c r="AI465">
        <v>0</v>
      </c>
      <c r="AJ465">
        <v>0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  <c r="AS465">
        <v>0</v>
      </c>
      <c r="AT465">
        <v>0</v>
      </c>
      <c r="AU465">
        <v>0</v>
      </c>
      <c r="AV465">
        <v>0</v>
      </c>
      <c r="AW465">
        <v>0</v>
      </c>
      <c r="AX465">
        <v>0</v>
      </c>
      <c r="AY465">
        <v>0</v>
      </c>
      <c r="AZ465">
        <v>0</v>
      </c>
      <c r="BA465">
        <v>0</v>
      </c>
      <c r="BB465">
        <v>0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0</v>
      </c>
      <c r="BK465">
        <v>0</v>
      </c>
      <c r="BL465">
        <v>0</v>
      </c>
      <c r="BM465">
        <v>0</v>
      </c>
      <c r="BN465">
        <v>0</v>
      </c>
      <c r="BO465">
        <v>0</v>
      </c>
      <c r="BP465">
        <v>0</v>
      </c>
      <c r="BQ465">
        <v>0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0</v>
      </c>
      <c r="BX465">
        <v>0</v>
      </c>
      <c r="BY465">
        <v>0</v>
      </c>
      <c r="BZ465">
        <v>0</v>
      </c>
      <c r="CA465">
        <v>0</v>
      </c>
      <c r="CB465">
        <v>0</v>
      </c>
      <c r="CC465">
        <v>0</v>
      </c>
      <c r="CD465">
        <v>0</v>
      </c>
      <c r="CE465">
        <v>0</v>
      </c>
      <c r="CF465">
        <v>0</v>
      </c>
      <c r="CG465">
        <v>0</v>
      </c>
      <c r="CH465">
        <v>0</v>
      </c>
      <c r="CI465">
        <v>0</v>
      </c>
      <c r="CJ465">
        <v>0</v>
      </c>
      <c r="CK465">
        <v>0</v>
      </c>
      <c r="CL465">
        <v>0</v>
      </c>
      <c r="CM465">
        <v>0</v>
      </c>
      <c r="CN465">
        <v>0</v>
      </c>
      <c r="CO465">
        <v>0</v>
      </c>
      <c r="CP465">
        <v>0</v>
      </c>
      <c r="CQ465">
        <v>0</v>
      </c>
      <c r="CR465">
        <v>0</v>
      </c>
      <c r="CS465">
        <v>0</v>
      </c>
      <c r="CT465">
        <v>0</v>
      </c>
      <c r="CU465">
        <v>0</v>
      </c>
      <c r="CV465">
        <v>0</v>
      </c>
      <c r="CW465">
        <v>0</v>
      </c>
      <c r="CX465">
        <v>0</v>
      </c>
      <c r="CY465">
        <v>0</v>
      </c>
      <c r="CZ465">
        <v>0</v>
      </c>
      <c r="DA465">
        <v>0</v>
      </c>
      <c r="DB465">
        <v>0</v>
      </c>
      <c r="DC465">
        <v>0</v>
      </c>
      <c r="DD465">
        <v>0</v>
      </c>
      <c r="DE465">
        <v>0</v>
      </c>
      <c r="DF465">
        <v>0</v>
      </c>
      <c r="DG465">
        <v>0</v>
      </c>
      <c r="DH465">
        <v>0</v>
      </c>
      <c r="DI465">
        <v>0</v>
      </c>
      <c r="DJ465">
        <v>0</v>
      </c>
      <c r="DK465">
        <v>0</v>
      </c>
      <c r="DL465">
        <v>0</v>
      </c>
      <c r="DM465">
        <v>0</v>
      </c>
      <c r="DN465">
        <v>0</v>
      </c>
      <c r="DO465">
        <v>0</v>
      </c>
      <c r="DP465">
        <v>0</v>
      </c>
      <c r="DQ465">
        <v>0</v>
      </c>
      <c r="DR465">
        <v>0</v>
      </c>
      <c r="DS465">
        <v>0</v>
      </c>
      <c r="DT465">
        <v>0</v>
      </c>
      <c r="DU465">
        <v>0</v>
      </c>
      <c r="DV465">
        <v>0</v>
      </c>
      <c r="DW465">
        <v>0</v>
      </c>
      <c r="DX465">
        <v>0</v>
      </c>
      <c r="DY465">
        <v>0</v>
      </c>
      <c r="DZ465">
        <v>0</v>
      </c>
      <c r="EA465">
        <v>0</v>
      </c>
      <c r="EB465">
        <v>0</v>
      </c>
      <c r="EC465">
        <v>0</v>
      </c>
      <c r="ED465">
        <v>0</v>
      </c>
      <c r="EE465">
        <v>0</v>
      </c>
      <c r="EF465">
        <v>0</v>
      </c>
      <c r="EG465">
        <v>0</v>
      </c>
      <c r="EH465">
        <v>0</v>
      </c>
      <c r="EI465">
        <v>0</v>
      </c>
      <c r="EJ465">
        <v>0</v>
      </c>
      <c r="EK465">
        <v>0</v>
      </c>
      <c r="EL465">
        <v>0</v>
      </c>
      <c r="EM465">
        <v>0</v>
      </c>
      <c r="EN465">
        <v>0</v>
      </c>
      <c r="EO465">
        <v>0</v>
      </c>
      <c r="EP465">
        <v>0</v>
      </c>
      <c r="EQ465">
        <v>0</v>
      </c>
      <c r="ER465">
        <v>0</v>
      </c>
      <c r="ES465">
        <v>0</v>
      </c>
      <c r="ET465">
        <v>0</v>
      </c>
      <c r="EU465">
        <v>0</v>
      </c>
      <c r="EV465">
        <v>0</v>
      </c>
      <c r="EW465">
        <v>0</v>
      </c>
      <c r="EX465">
        <v>0</v>
      </c>
      <c r="EY465">
        <v>0</v>
      </c>
      <c r="EZ465">
        <v>0</v>
      </c>
      <c r="FA465">
        <v>0</v>
      </c>
      <c r="FB465">
        <v>0</v>
      </c>
      <c r="FC465">
        <v>0</v>
      </c>
      <c r="FD465">
        <v>0</v>
      </c>
      <c r="FE465">
        <v>0</v>
      </c>
      <c r="FF465">
        <v>0</v>
      </c>
      <c r="FG465">
        <v>0</v>
      </c>
      <c r="FH465">
        <v>0</v>
      </c>
      <c r="FI465">
        <v>0</v>
      </c>
      <c r="FJ465">
        <v>0</v>
      </c>
      <c r="FK465">
        <v>0</v>
      </c>
      <c r="FL465">
        <v>0</v>
      </c>
      <c r="FM465">
        <v>0</v>
      </c>
      <c r="FN465">
        <v>0</v>
      </c>
      <c r="FO465">
        <v>0</v>
      </c>
      <c r="FP465">
        <v>0</v>
      </c>
      <c r="FQ465">
        <v>0</v>
      </c>
      <c r="FR465">
        <v>0</v>
      </c>
      <c r="FT465" s="44"/>
    </row>
    <row r="466" spans="1:176" x14ac:dyDescent="0.2">
      <c r="A466" t="s">
        <v>198</v>
      </c>
      <c r="B466" t="s">
        <v>203</v>
      </c>
      <c r="C466" s="70">
        <v>41894</v>
      </c>
      <c r="D466">
        <v>0</v>
      </c>
      <c r="E466" s="70">
        <v>0</v>
      </c>
      <c r="F466">
        <v>0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0</v>
      </c>
      <c r="W466">
        <v>0</v>
      </c>
      <c r="X466">
        <v>0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0</v>
      </c>
      <c r="AE466">
        <v>0</v>
      </c>
      <c r="AF466">
        <v>0</v>
      </c>
      <c r="AG466">
        <v>0</v>
      </c>
      <c r="AH466">
        <v>0</v>
      </c>
      <c r="AI466">
        <v>0</v>
      </c>
      <c r="AJ466">
        <v>0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  <c r="AS466">
        <v>0</v>
      </c>
      <c r="AT466">
        <v>0</v>
      </c>
      <c r="AU466">
        <v>0</v>
      </c>
      <c r="AV466">
        <v>0</v>
      </c>
      <c r="AW466">
        <v>0</v>
      </c>
      <c r="AX466">
        <v>0</v>
      </c>
      <c r="AY466">
        <v>0</v>
      </c>
      <c r="AZ466">
        <v>0</v>
      </c>
      <c r="BA466">
        <v>0</v>
      </c>
      <c r="BB466">
        <v>0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0</v>
      </c>
      <c r="BQ466">
        <v>0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0</v>
      </c>
      <c r="BX466">
        <v>0</v>
      </c>
      <c r="BY466">
        <v>0</v>
      </c>
      <c r="BZ466">
        <v>0</v>
      </c>
      <c r="CA466">
        <v>0</v>
      </c>
      <c r="CB466">
        <v>0</v>
      </c>
      <c r="CC466">
        <v>0</v>
      </c>
      <c r="CD466">
        <v>0</v>
      </c>
      <c r="CE466">
        <v>0</v>
      </c>
      <c r="CF466">
        <v>0</v>
      </c>
      <c r="CG466">
        <v>0</v>
      </c>
      <c r="CH466">
        <v>0</v>
      </c>
      <c r="CI466">
        <v>0</v>
      </c>
      <c r="CJ466">
        <v>0</v>
      </c>
      <c r="CK466">
        <v>0</v>
      </c>
      <c r="CL466">
        <v>0</v>
      </c>
      <c r="CM466">
        <v>0</v>
      </c>
      <c r="CN466">
        <v>0</v>
      </c>
      <c r="CO466">
        <v>0</v>
      </c>
      <c r="CP466">
        <v>0</v>
      </c>
      <c r="CQ466">
        <v>0</v>
      </c>
      <c r="CR466">
        <v>0</v>
      </c>
      <c r="CS466">
        <v>0</v>
      </c>
      <c r="CT466">
        <v>0</v>
      </c>
      <c r="CU466">
        <v>0</v>
      </c>
      <c r="CV466">
        <v>0</v>
      </c>
      <c r="CW466">
        <v>0</v>
      </c>
      <c r="CX466">
        <v>0</v>
      </c>
      <c r="CY466">
        <v>0</v>
      </c>
      <c r="CZ466">
        <v>0</v>
      </c>
      <c r="DA466">
        <v>0</v>
      </c>
      <c r="DB466">
        <v>0</v>
      </c>
      <c r="DC466">
        <v>0</v>
      </c>
      <c r="DD466">
        <v>0</v>
      </c>
      <c r="DE466">
        <v>0</v>
      </c>
      <c r="DF466">
        <v>0</v>
      </c>
      <c r="DG466">
        <v>0</v>
      </c>
      <c r="DH466">
        <v>0</v>
      </c>
      <c r="DI466">
        <v>0</v>
      </c>
      <c r="DJ466">
        <v>0</v>
      </c>
      <c r="DK466">
        <v>0</v>
      </c>
      <c r="DL466">
        <v>0</v>
      </c>
      <c r="DM466">
        <v>0</v>
      </c>
      <c r="DN466">
        <v>0</v>
      </c>
      <c r="DO466">
        <v>0</v>
      </c>
      <c r="DP466">
        <v>0</v>
      </c>
      <c r="DQ466">
        <v>0</v>
      </c>
      <c r="DR466">
        <v>0</v>
      </c>
      <c r="DS466">
        <v>0</v>
      </c>
      <c r="DT466">
        <v>0</v>
      </c>
      <c r="DU466">
        <v>0</v>
      </c>
      <c r="DV466">
        <v>0</v>
      </c>
      <c r="DW466">
        <v>0</v>
      </c>
      <c r="DX466">
        <v>0</v>
      </c>
      <c r="DY466">
        <v>0</v>
      </c>
      <c r="DZ466">
        <v>0</v>
      </c>
      <c r="EA466">
        <v>0</v>
      </c>
      <c r="EB466">
        <v>0</v>
      </c>
      <c r="EC466">
        <v>0</v>
      </c>
      <c r="ED466">
        <v>0</v>
      </c>
      <c r="EE466">
        <v>0</v>
      </c>
      <c r="EF466">
        <v>0</v>
      </c>
      <c r="EG466">
        <v>0</v>
      </c>
      <c r="EH466">
        <v>0</v>
      </c>
      <c r="EI466">
        <v>0</v>
      </c>
      <c r="EJ466">
        <v>0</v>
      </c>
      <c r="EK466">
        <v>0</v>
      </c>
      <c r="EL466">
        <v>0</v>
      </c>
      <c r="EM466">
        <v>0</v>
      </c>
      <c r="EN466">
        <v>0</v>
      </c>
      <c r="EO466">
        <v>0</v>
      </c>
      <c r="EP466">
        <v>0</v>
      </c>
      <c r="EQ466">
        <v>0</v>
      </c>
      <c r="ER466">
        <v>0</v>
      </c>
      <c r="ES466">
        <v>0</v>
      </c>
      <c r="ET466">
        <v>0</v>
      </c>
      <c r="EU466">
        <v>0</v>
      </c>
      <c r="EV466">
        <v>0</v>
      </c>
      <c r="EW466">
        <v>0</v>
      </c>
      <c r="EX466">
        <v>0</v>
      </c>
      <c r="EY466">
        <v>0</v>
      </c>
      <c r="EZ466">
        <v>0</v>
      </c>
      <c r="FA466">
        <v>0</v>
      </c>
      <c r="FB466">
        <v>0</v>
      </c>
      <c r="FC466">
        <v>0</v>
      </c>
      <c r="FD466">
        <v>0</v>
      </c>
      <c r="FE466">
        <v>0</v>
      </c>
      <c r="FF466">
        <v>0</v>
      </c>
      <c r="FG466">
        <v>0</v>
      </c>
      <c r="FH466">
        <v>0</v>
      </c>
      <c r="FI466">
        <v>0</v>
      </c>
      <c r="FJ466">
        <v>0</v>
      </c>
      <c r="FK466">
        <v>0</v>
      </c>
      <c r="FL466">
        <v>0</v>
      </c>
      <c r="FM466">
        <v>0</v>
      </c>
      <c r="FN466">
        <v>0</v>
      </c>
      <c r="FO466">
        <v>0</v>
      </c>
      <c r="FP466">
        <v>0</v>
      </c>
      <c r="FQ466">
        <v>0</v>
      </c>
      <c r="FR466">
        <v>0</v>
      </c>
      <c r="FT466" s="44"/>
    </row>
    <row r="467" spans="1:176" x14ac:dyDescent="0.2">
      <c r="A467" t="s">
        <v>198</v>
      </c>
      <c r="B467" t="s">
        <v>203</v>
      </c>
      <c r="C467" s="70">
        <v>41897</v>
      </c>
      <c r="D467">
        <v>0</v>
      </c>
      <c r="E467" s="70">
        <v>0</v>
      </c>
      <c r="F467">
        <v>0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0</v>
      </c>
      <c r="Y467">
        <v>0</v>
      </c>
      <c r="Z467">
        <v>0</v>
      </c>
      <c r="AA467">
        <v>0</v>
      </c>
      <c r="AB467">
        <v>0</v>
      </c>
      <c r="AC467">
        <v>0</v>
      </c>
      <c r="AD467">
        <v>0</v>
      </c>
      <c r="AE467">
        <v>0</v>
      </c>
      <c r="AF467">
        <v>0</v>
      </c>
      <c r="AG467">
        <v>0</v>
      </c>
      <c r="AH467">
        <v>0</v>
      </c>
      <c r="AI467">
        <v>0</v>
      </c>
      <c r="AJ467">
        <v>0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  <c r="AS467">
        <v>0</v>
      </c>
      <c r="AT467">
        <v>0</v>
      </c>
      <c r="AU467">
        <v>0</v>
      </c>
      <c r="AV467">
        <v>0</v>
      </c>
      <c r="AW467">
        <v>0</v>
      </c>
      <c r="AX467">
        <v>0</v>
      </c>
      <c r="AY467">
        <v>0</v>
      </c>
      <c r="AZ467">
        <v>0</v>
      </c>
      <c r="BA467">
        <v>0</v>
      </c>
      <c r="BB467">
        <v>0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0</v>
      </c>
      <c r="BK467">
        <v>0</v>
      </c>
      <c r="BL467">
        <v>0</v>
      </c>
      <c r="BM467">
        <v>0</v>
      </c>
      <c r="BN467">
        <v>0</v>
      </c>
      <c r="BO467">
        <v>0</v>
      </c>
      <c r="BP467">
        <v>0</v>
      </c>
      <c r="BQ467">
        <v>0</v>
      </c>
      <c r="BR467">
        <v>0</v>
      </c>
      <c r="BS467">
        <v>0</v>
      </c>
      <c r="BT467">
        <v>0</v>
      </c>
      <c r="BU467">
        <v>0</v>
      </c>
      <c r="BV467">
        <v>0</v>
      </c>
      <c r="BW467">
        <v>0</v>
      </c>
      <c r="BX467">
        <v>0</v>
      </c>
      <c r="BY467">
        <v>0</v>
      </c>
      <c r="BZ467">
        <v>0</v>
      </c>
      <c r="CA467">
        <v>0</v>
      </c>
      <c r="CB467">
        <v>0</v>
      </c>
      <c r="CC467">
        <v>0</v>
      </c>
      <c r="CD467">
        <v>0</v>
      </c>
      <c r="CE467">
        <v>0</v>
      </c>
      <c r="CF467">
        <v>0</v>
      </c>
      <c r="CG467">
        <v>0</v>
      </c>
      <c r="CH467">
        <v>0</v>
      </c>
      <c r="CI467">
        <v>0</v>
      </c>
      <c r="CJ467">
        <v>0</v>
      </c>
      <c r="CK467">
        <v>0</v>
      </c>
      <c r="CL467">
        <v>0</v>
      </c>
      <c r="CM467">
        <v>0</v>
      </c>
      <c r="CN467">
        <v>0</v>
      </c>
      <c r="CO467">
        <v>0</v>
      </c>
      <c r="CP467">
        <v>0</v>
      </c>
      <c r="CQ467">
        <v>0</v>
      </c>
      <c r="CR467">
        <v>0</v>
      </c>
      <c r="CS467">
        <v>0</v>
      </c>
      <c r="CT467">
        <v>0</v>
      </c>
      <c r="CU467">
        <v>0</v>
      </c>
      <c r="CV467">
        <v>0</v>
      </c>
      <c r="CW467">
        <v>0</v>
      </c>
      <c r="CX467">
        <v>0</v>
      </c>
      <c r="CY467">
        <v>0</v>
      </c>
      <c r="CZ467">
        <v>0</v>
      </c>
      <c r="DA467">
        <v>0</v>
      </c>
      <c r="DB467">
        <v>0</v>
      </c>
      <c r="DC467">
        <v>0</v>
      </c>
      <c r="DD467">
        <v>0</v>
      </c>
      <c r="DE467">
        <v>0</v>
      </c>
      <c r="DF467">
        <v>0</v>
      </c>
      <c r="DG467">
        <v>0</v>
      </c>
      <c r="DH467">
        <v>0</v>
      </c>
      <c r="DI467">
        <v>0</v>
      </c>
      <c r="DJ467">
        <v>0</v>
      </c>
      <c r="DK467">
        <v>0</v>
      </c>
      <c r="DL467">
        <v>0</v>
      </c>
      <c r="DM467">
        <v>0</v>
      </c>
      <c r="DN467">
        <v>0</v>
      </c>
      <c r="DO467">
        <v>0</v>
      </c>
      <c r="DP467">
        <v>0</v>
      </c>
      <c r="DQ467">
        <v>0</v>
      </c>
      <c r="DR467">
        <v>0</v>
      </c>
      <c r="DS467">
        <v>0</v>
      </c>
      <c r="DT467">
        <v>0</v>
      </c>
      <c r="DU467">
        <v>0</v>
      </c>
      <c r="DV467">
        <v>0</v>
      </c>
      <c r="DW467">
        <v>0</v>
      </c>
      <c r="DX467">
        <v>0</v>
      </c>
      <c r="DY467">
        <v>0</v>
      </c>
      <c r="DZ467">
        <v>0</v>
      </c>
      <c r="EA467">
        <v>0</v>
      </c>
      <c r="EB467">
        <v>0</v>
      </c>
      <c r="EC467">
        <v>0</v>
      </c>
      <c r="ED467">
        <v>0</v>
      </c>
      <c r="EE467">
        <v>0</v>
      </c>
      <c r="EF467">
        <v>0</v>
      </c>
      <c r="EG467">
        <v>0</v>
      </c>
      <c r="EH467">
        <v>0</v>
      </c>
      <c r="EI467">
        <v>0</v>
      </c>
      <c r="EJ467">
        <v>0</v>
      </c>
      <c r="EK467">
        <v>0</v>
      </c>
      <c r="EL467">
        <v>0</v>
      </c>
      <c r="EM467">
        <v>0</v>
      </c>
      <c r="EN467">
        <v>0</v>
      </c>
      <c r="EO467">
        <v>0</v>
      </c>
      <c r="EP467">
        <v>0</v>
      </c>
      <c r="EQ467">
        <v>0</v>
      </c>
      <c r="ER467">
        <v>0</v>
      </c>
      <c r="ES467">
        <v>0</v>
      </c>
      <c r="ET467">
        <v>0</v>
      </c>
      <c r="EU467">
        <v>0</v>
      </c>
      <c r="EV467">
        <v>0</v>
      </c>
      <c r="EW467">
        <v>0</v>
      </c>
      <c r="EX467">
        <v>0</v>
      </c>
      <c r="EY467">
        <v>0</v>
      </c>
      <c r="EZ467">
        <v>0</v>
      </c>
      <c r="FA467">
        <v>0</v>
      </c>
      <c r="FB467">
        <v>0</v>
      </c>
      <c r="FC467">
        <v>0</v>
      </c>
      <c r="FD467">
        <v>0</v>
      </c>
      <c r="FE467">
        <v>0</v>
      </c>
      <c r="FF467">
        <v>0</v>
      </c>
      <c r="FG467">
        <v>0</v>
      </c>
      <c r="FH467">
        <v>0</v>
      </c>
      <c r="FI467">
        <v>0</v>
      </c>
      <c r="FJ467">
        <v>0</v>
      </c>
      <c r="FK467">
        <v>0</v>
      </c>
      <c r="FL467">
        <v>0</v>
      </c>
      <c r="FM467">
        <v>0</v>
      </c>
      <c r="FN467">
        <v>0</v>
      </c>
      <c r="FO467">
        <v>0</v>
      </c>
      <c r="FP467">
        <v>0</v>
      </c>
      <c r="FQ467">
        <v>0</v>
      </c>
      <c r="FR467">
        <v>0</v>
      </c>
      <c r="FT467" s="44"/>
    </row>
    <row r="468" spans="1:176" x14ac:dyDescent="0.2">
      <c r="A468" t="s">
        <v>198</v>
      </c>
      <c r="B468" t="s">
        <v>203</v>
      </c>
      <c r="C468" s="70">
        <v>41898</v>
      </c>
      <c r="D468">
        <v>0</v>
      </c>
      <c r="E468" s="70">
        <v>0</v>
      </c>
      <c r="F468">
        <v>0</v>
      </c>
      <c r="G468">
        <v>0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0</v>
      </c>
      <c r="O468">
        <v>0</v>
      </c>
      <c r="P468">
        <v>0</v>
      </c>
      <c r="Q468">
        <v>0</v>
      </c>
      <c r="R468">
        <v>0</v>
      </c>
      <c r="S468">
        <v>0</v>
      </c>
      <c r="T468">
        <v>0</v>
      </c>
      <c r="U468">
        <v>0</v>
      </c>
      <c r="V468">
        <v>0</v>
      </c>
      <c r="W468">
        <v>0</v>
      </c>
      <c r="X468">
        <v>0</v>
      </c>
      <c r="Y468">
        <v>0</v>
      </c>
      <c r="Z468">
        <v>0</v>
      </c>
      <c r="AA468">
        <v>0</v>
      </c>
      <c r="AB468">
        <v>0</v>
      </c>
      <c r="AC468">
        <v>0</v>
      </c>
      <c r="AD468">
        <v>0</v>
      </c>
      <c r="AE468">
        <v>0</v>
      </c>
      <c r="AF468">
        <v>0</v>
      </c>
      <c r="AG468">
        <v>0</v>
      </c>
      <c r="AH468">
        <v>0</v>
      </c>
      <c r="AI468">
        <v>0</v>
      </c>
      <c r="AJ468">
        <v>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  <c r="AS468">
        <v>0</v>
      </c>
      <c r="AT468">
        <v>0</v>
      </c>
      <c r="AU468">
        <v>0</v>
      </c>
      <c r="AV468">
        <v>0</v>
      </c>
      <c r="AW468">
        <v>0</v>
      </c>
      <c r="AX468">
        <v>0</v>
      </c>
      <c r="AY468">
        <v>0</v>
      </c>
      <c r="AZ468">
        <v>0</v>
      </c>
      <c r="BA468">
        <v>0</v>
      </c>
      <c r="BB468">
        <v>0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0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0</v>
      </c>
      <c r="BQ468">
        <v>0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0</v>
      </c>
      <c r="BX468">
        <v>0</v>
      </c>
      <c r="BY468">
        <v>0</v>
      </c>
      <c r="BZ468">
        <v>0</v>
      </c>
      <c r="CA468">
        <v>0</v>
      </c>
      <c r="CB468">
        <v>0</v>
      </c>
      <c r="CC468">
        <v>0</v>
      </c>
      <c r="CD468">
        <v>0</v>
      </c>
      <c r="CE468">
        <v>0</v>
      </c>
      <c r="CF468">
        <v>0</v>
      </c>
      <c r="CG468">
        <v>0</v>
      </c>
      <c r="CH468">
        <v>0</v>
      </c>
      <c r="CI468">
        <v>0</v>
      </c>
      <c r="CJ468">
        <v>0</v>
      </c>
      <c r="CK468">
        <v>0</v>
      </c>
      <c r="CL468">
        <v>0</v>
      </c>
      <c r="CM468">
        <v>0</v>
      </c>
      <c r="CN468">
        <v>0</v>
      </c>
      <c r="CO468">
        <v>0</v>
      </c>
      <c r="CP468">
        <v>0</v>
      </c>
      <c r="CQ468">
        <v>0</v>
      </c>
      <c r="CR468">
        <v>0</v>
      </c>
      <c r="CS468">
        <v>0</v>
      </c>
      <c r="CT468">
        <v>0</v>
      </c>
      <c r="CU468">
        <v>0</v>
      </c>
      <c r="CV468">
        <v>0</v>
      </c>
      <c r="CW468">
        <v>0</v>
      </c>
      <c r="CX468">
        <v>0</v>
      </c>
      <c r="CY468">
        <v>0</v>
      </c>
      <c r="CZ468">
        <v>0</v>
      </c>
      <c r="DA468">
        <v>0</v>
      </c>
      <c r="DB468">
        <v>0</v>
      </c>
      <c r="DC468">
        <v>0</v>
      </c>
      <c r="DD468">
        <v>0</v>
      </c>
      <c r="DE468">
        <v>0</v>
      </c>
      <c r="DF468">
        <v>0</v>
      </c>
      <c r="DG468">
        <v>0</v>
      </c>
      <c r="DH468">
        <v>0</v>
      </c>
      <c r="DI468">
        <v>0</v>
      </c>
      <c r="DJ468">
        <v>0</v>
      </c>
      <c r="DK468">
        <v>0</v>
      </c>
      <c r="DL468">
        <v>0</v>
      </c>
      <c r="DM468">
        <v>0</v>
      </c>
      <c r="DN468">
        <v>0</v>
      </c>
      <c r="DO468">
        <v>0</v>
      </c>
      <c r="DP468">
        <v>0</v>
      </c>
      <c r="DQ468">
        <v>0</v>
      </c>
      <c r="DR468">
        <v>0</v>
      </c>
      <c r="DS468">
        <v>0</v>
      </c>
      <c r="DT468">
        <v>0</v>
      </c>
      <c r="DU468">
        <v>0</v>
      </c>
      <c r="DV468">
        <v>0</v>
      </c>
      <c r="DW468">
        <v>0</v>
      </c>
      <c r="DX468">
        <v>0</v>
      </c>
      <c r="DY468">
        <v>0</v>
      </c>
      <c r="DZ468">
        <v>0</v>
      </c>
      <c r="EA468">
        <v>0</v>
      </c>
      <c r="EB468">
        <v>0</v>
      </c>
      <c r="EC468">
        <v>0</v>
      </c>
      <c r="ED468">
        <v>0</v>
      </c>
      <c r="EE468">
        <v>0</v>
      </c>
      <c r="EF468">
        <v>0</v>
      </c>
      <c r="EG468">
        <v>0</v>
      </c>
      <c r="EH468">
        <v>0</v>
      </c>
      <c r="EI468">
        <v>0</v>
      </c>
      <c r="EJ468">
        <v>0</v>
      </c>
      <c r="EK468">
        <v>0</v>
      </c>
      <c r="EL468">
        <v>0</v>
      </c>
      <c r="EM468">
        <v>0</v>
      </c>
      <c r="EN468">
        <v>0</v>
      </c>
      <c r="EO468">
        <v>0</v>
      </c>
      <c r="EP468">
        <v>0</v>
      </c>
      <c r="EQ468">
        <v>0</v>
      </c>
      <c r="ER468">
        <v>0</v>
      </c>
      <c r="ES468">
        <v>0</v>
      </c>
      <c r="ET468">
        <v>0</v>
      </c>
      <c r="EU468">
        <v>0</v>
      </c>
      <c r="EV468">
        <v>0</v>
      </c>
      <c r="EW468">
        <v>0</v>
      </c>
      <c r="EX468">
        <v>0</v>
      </c>
      <c r="EY468">
        <v>0</v>
      </c>
      <c r="EZ468">
        <v>0</v>
      </c>
      <c r="FA468">
        <v>0</v>
      </c>
      <c r="FB468">
        <v>0</v>
      </c>
      <c r="FC468">
        <v>0</v>
      </c>
      <c r="FD468">
        <v>0</v>
      </c>
      <c r="FE468">
        <v>0</v>
      </c>
      <c r="FF468">
        <v>0</v>
      </c>
      <c r="FG468">
        <v>0</v>
      </c>
      <c r="FH468">
        <v>0</v>
      </c>
      <c r="FI468">
        <v>0</v>
      </c>
      <c r="FJ468">
        <v>0</v>
      </c>
      <c r="FK468">
        <v>0</v>
      </c>
      <c r="FL468">
        <v>0</v>
      </c>
      <c r="FM468">
        <v>0</v>
      </c>
      <c r="FN468">
        <v>0</v>
      </c>
      <c r="FO468">
        <v>0</v>
      </c>
      <c r="FP468">
        <v>0</v>
      </c>
      <c r="FQ468">
        <v>0</v>
      </c>
      <c r="FR468">
        <v>0</v>
      </c>
      <c r="FT468" s="44"/>
    </row>
    <row r="469" spans="1:176" x14ac:dyDescent="0.2">
      <c r="A469" t="s">
        <v>198</v>
      </c>
      <c r="B469" t="s">
        <v>203</v>
      </c>
      <c r="C469" s="70" t="s">
        <v>2</v>
      </c>
      <c r="D469">
        <v>0</v>
      </c>
      <c r="E469" s="70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0</v>
      </c>
      <c r="O469">
        <v>0</v>
      </c>
      <c r="P469">
        <v>0</v>
      </c>
      <c r="Q469">
        <v>0</v>
      </c>
      <c r="R469">
        <v>0</v>
      </c>
      <c r="S469">
        <v>0</v>
      </c>
      <c r="T469">
        <v>0</v>
      </c>
      <c r="U469">
        <v>0</v>
      </c>
      <c r="V469">
        <v>0</v>
      </c>
      <c r="W469">
        <v>0</v>
      </c>
      <c r="X469">
        <v>0</v>
      </c>
      <c r="Y469">
        <v>0</v>
      </c>
      <c r="Z469">
        <v>0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0</v>
      </c>
      <c r="AG469">
        <v>0</v>
      </c>
      <c r="AH469">
        <v>0</v>
      </c>
      <c r="AI469">
        <v>0</v>
      </c>
      <c r="AJ469">
        <v>0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  <c r="AS469">
        <v>0</v>
      </c>
      <c r="AT469">
        <v>0</v>
      </c>
      <c r="AU469">
        <v>0</v>
      </c>
      <c r="AV469">
        <v>0</v>
      </c>
      <c r="AW469">
        <v>0</v>
      </c>
      <c r="AX469">
        <v>0</v>
      </c>
      <c r="AY469">
        <v>0</v>
      </c>
      <c r="AZ469">
        <v>0</v>
      </c>
      <c r="BA469">
        <v>0</v>
      </c>
      <c r="BB469">
        <v>0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0</v>
      </c>
      <c r="BK469">
        <v>0</v>
      </c>
      <c r="BL469">
        <v>0</v>
      </c>
      <c r="BM469">
        <v>0</v>
      </c>
      <c r="BN469">
        <v>0</v>
      </c>
      <c r="BO469">
        <v>0</v>
      </c>
      <c r="BP469">
        <v>0</v>
      </c>
      <c r="BQ469">
        <v>0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0</v>
      </c>
      <c r="BX469">
        <v>0</v>
      </c>
      <c r="BY469">
        <v>0</v>
      </c>
      <c r="BZ469">
        <v>0</v>
      </c>
      <c r="CA469">
        <v>0</v>
      </c>
      <c r="CB469">
        <v>0</v>
      </c>
      <c r="CC469">
        <v>0</v>
      </c>
      <c r="CD469">
        <v>0</v>
      </c>
      <c r="CE469">
        <v>0</v>
      </c>
      <c r="CF469">
        <v>0</v>
      </c>
      <c r="CG469">
        <v>0</v>
      </c>
      <c r="CH469">
        <v>0</v>
      </c>
      <c r="CI469">
        <v>0</v>
      </c>
      <c r="CJ469">
        <v>0</v>
      </c>
      <c r="CK469">
        <v>0</v>
      </c>
      <c r="CL469">
        <v>0</v>
      </c>
      <c r="CM469">
        <v>0</v>
      </c>
      <c r="CN469">
        <v>0</v>
      </c>
      <c r="CO469">
        <v>0</v>
      </c>
      <c r="CP469">
        <v>0</v>
      </c>
      <c r="CQ469">
        <v>0</v>
      </c>
      <c r="CR469">
        <v>0</v>
      </c>
      <c r="CS469">
        <v>0</v>
      </c>
      <c r="CT469">
        <v>0</v>
      </c>
      <c r="CU469">
        <v>0</v>
      </c>
      <c r="CV469">
        <v>0</v>
      </c>
      <c r="CW469">
        <v>0</v>
      </c>
      <c r="CX469">
        <v>0</v>
      </c>
      <c r="CY469">
        <v>0</v>
      </c>
      <c r="CZ469">
        <v>0</v>
      </c>
      <c r="DA469">
        <v>0</v>
      </c>
      <c r="DB469">
        <v>0</v>
      </c>
      <c r="DC469">
        <v>0</v>
      </c>
      <c r="DD469">
        <v>0</v>
      </c>
      <c r="DE469">
        <v>0</v>
      </c>
      <c r="DF469">
        <v>0</v>
      </c>
      <c r="DG469">
        <v>0</v>
      </c>
      <c r="DH469">
        <v>0</v>
      </c>
      <c r="DI469">
        <v>0</v>
      </c>
      <c r="DJ469">
        <v>0</v>
      </c>
      <c r="DK469">
        <v>0</v>
      </c>
      <c r="DL469">
        <v>0</v>
      </c>
      <c r="DM469">
        <v>0</v>
      </c>
      <c r="DN469">
        <v>0</v>
      </c>
      <c r="DO469">
        <v>0</v>
      </c>
      <c r="DP469">
        <v>0</v>
      </c>
      <c r="DQ469">
        <v>0</v>
      </c>
      <c r="DR469">
        <v>0</v>
      </c>
      <c r="DS469">
        <v>0</v>
      </c>
      <c r="DT469">
        <v>0</v>
      </c>
      <c r="DU469">
        <v>0</v>
      </c>
      <c r="DV469">
        <v>0</v>
      </c>
      <c r="DW469">
        <v>0</v>
      </c>
      <c r="DX469">
        <v>0</v>
      </c>
      <c r="DY469">
        <v>0</v>
      </c>
      <c r="DZ469">
        <v>0</v>
      </c>
      <c r="EA469">
        <v>0</v>
      </c>
      <c r="EB469">
        <v>0</v>
      </c>
      <c r="EC469">
        <v>0</v>
      </c>
      <c r="ED469">
        <v>0</v>
      </c>
      <c r="EE469">
        <v>0</v>
      </c>
      <c r="EF469">
        <v>0</v>
      </c>
      <c r="EG469">
        <v>0</v>
      </c>
      <c r="EH469">
        <v>0</v>
      </c>
      <c r="EI469">
        <v>0</v>
      </c>
      <c r="EJ469">
        <v>0</v>
      </c>
      <c r="EK469">
        <v>0</v>
      </c>
      <c r="EL469">
        <v>0</v>
      </c>
      <c r="EM469">
        <v>0</v>
      </c>
      <c r="EN469">
        <v>0</v>
      </c>
      <c r="EO469">
        <v>0</v>
      </c>
      <c r="EP469">
        <v>0</v>
      </c>
      <c r="EQ469">
        <v>0</v>
      </c>
      <c r="ER469">
        <v>0</v>
      </c>
      <c r="ES469">
        <v>0</v>
      </c>
      <c r="ET469">
        <v>0</v>
      </c>
      <c r="EU469">
        <v>0</v>
      </c>
      <c r="EV469">
        <v>0</v>
      </c>
      <c r="EW469">
        <v>0</v>
      </c>
      <c r="EX469">
        <v>0</v>
      </c>
      <c r="EY469">
        <v>0</v>
      </c>
      <c r="EZ469">
        <v>0</v>
      </c>
      <c r="FA469">
        <v>0</v>
      </c>
      <c r="FB469">
        <v>0</v>
      </c>
      <c r="FC469">
        <v>0</v>
      </c>
      <c r="FD469">
        <v>0</v>
      </c>
      <c r="FE469">
        <v>0</v>
      </c>
      <c r="FF469">
        <v>0</v>
      </c>
      <c r="FG469">
        <v>0</v>
      </c>
      <c r="FH469">
        <v>0</v>
      </c>
      <c r="FI469">
        <v>0</v>
      </c>
      <c r="FJ469">
        <v>0</v>
      </c>
      <c r="FK469">
        <v>0</v>
      </c>
      <c r="FL469">
        <v>0</v>
      </c>
      <c r="FM469">
        <v>0</v>
      </c>
      <c r="FN469">
        <v>0</v>
      </c>
      <c r="FO469">
        <v>0</v>
      </c>
      <c r="FP469">
        <v>0</v>
      </c>
      <c r="FQ469">
        <v>0</v>
      </c>
      <c r="FR469">
        <v>0</v>
      </c>
      <c r="FT469" s="44"/>
    </row>
    <row r="470" spans="1:176" x14ac:dyDescent="0.2">
      <c r="E470" s="70"/>
      <c r="FT470" s="44"/>
    </row>
    <row r="471" spans="1:176" x14ac:dyDescent="0.2">
      <c r="E471" s="70"/>
      <c r="FT471" s="44"/>
    </row>
    <row r="472" spans="1:176" x14ac:dyDescent="0.2">
      <c r="E472" s="70"/>
      <c r="FT472" s="44"/>
    </row>
    <row r="473" spans="1:176" x14ac:dyDescent="0.2">
      <c r="E473" s="70"/>
      <c r="FT473" s="44"/>
    </row>
    <row r="474" spans="1:176" x14ac:dyDescent="0.2">
      <c r="E474" s="70"/>
      <c r="FT474" s="44"/>
    </row>
    <row r="475" spans="1:176" x14ac:dyDescent="0.2">
      <c r="E475" s="70"/>
      <c r="FT475" s="44"/>
    </row>
    <row r="476" spans="1:176" x14ac:dyDescent="0.2">
      <c r="E476" s="70"/>
      <c r="FT476" s="44"/>
    </row>
    <row r="477" spans="1:176" x14ac:dyDescent="0.2">
      <c r="E477" s="70"/>
      <c r="FT477" s="44"/>
    </row>
    <row r="478" spans="1:176" x14ac:dyDescent="0.2">
      <c r="E478" s="70"/>
      <c r="FT478" s="44"/>
    </row>
    <row r="479" spans="1:176" x14ac:dyDescent="0.2">
      <c r="E479" s="70"/>
      <c r="FT479" s="44"/>
    </row>
    <row r="480" spans="1:176" x14ac:dyDescent="0.2">
      <c r="E480" s="70"/>
      <c r="FT480" s="44"/>
    </row>
    <row r="481" spans="5:176" x14ac:dyDescent="0.2">
      <c r="E481" s="70"/>
      <c r="FT481" s="44"/>
    </row>
    <row r="482" spans="5:176" x14ac:dyDescent="0.2">
      <c r="E482" s="70"/>
      <c r="FT482" s="44"/>
    </row>
    <row r="483" spans="5:176" x14ac:dyDescent="0.2">
      <c r="E483" s="70"/>
      <c r="FT483" s="44"/>
    </row>
    <row r="484" spans="5:176" x14ac:dyDescent="0.2">
      <c r="E484" s="70"/>
      <c r="FT484" s="44"/>
    </row>
    <row r="485" spans="5:176" x14ac:dyDescent="0.2">
      <c r="E485" s="70"/>
      <c r="FT485" s="44"/>
    </row>
    <row r="486" spans="5:176" x14ac:dyDescent="0.2">
      <c r="E486" s="70"/>
      <c r="FT486" s="44"/>
    </row>
    <row r="487" spans="5:176" x14ac:dyDescent="0.2">
      <c r="E487" s="70"/>
      <c r="FT487" s="44"/>
    </row>
    <row r="488" spans="5:176" x14ac:dyDescent="0.2">
      <c r="E488" s="70"/>
      <c r="FT488" s="44"/>
    </row>
    <row r="489" spans="5:176" x14ac:dyDescent="0.2">
      <c r="E489" s="70"/>
      <c r="FT489" s="44"/>
    </row>
    <row r="490" spans="5:176" x14ac:dyDescent="0.2">
      <c r="E490" s="70"/>
      <c r="FT490" s="44"/>
    </row>
    <row r="491" spans="5:176" x14ac:dyDescent="0.2">
      <c r="E491" s="70"/>
      <c r="FT491" s="44"/>
    </row>
    <row r="492" spans="5:176" x14ac:dyDescent="0.2">
      <c r="E492" s="70"/>
      <c r="FT492" s="44"/>
    </row>
    <row r="493" spans="5:176" x14ac:dyDescent="0.2">
      <c r="E493" s="70"/>
      <c r="FT493" s="44"/>
    </row>
    <row r="494" spans="5:176" x14ac:dyDescent="0.2">
      <c r="E494" s="70"/>
      <c r="FT494" s="44"/>
    </row>
    <row r="495" spans="5:176" x14ac:dyDescent="0.2">
      <c r="E495" s="70"/>
      <c r="FT495" s="44"/>
    </row>
    <row r="496" spans="5:176" x14ac:dyDescent="0.2">
      <c r="E496" s="70"/>
      <c r="FT496" s="44"/>
    </row>
    <row r="497" spans="5:176" x14ac:dyDescent="0.2">
      <c r="E497" s="70"/>
      <c r="FT497" s="44"/>
    </row>
    <row r="498" spans="5:176" x14ac:dyDescent="0.2">
      <c r="E498" s="70"/>
      <c r="FT498" s="44"/>
    </row>
    <row r="499" spans="5:176" x14ac:dyDescent="0.2">
      <c r="E499" s="70"/>
      <c r="FT499" s="44"/>
    </row>
    <row r="500" spans="5:176" x14ac:dyDescent="0.2">
      <c r="E500" s="70"/>
      <c r="FT500" s="44"/>
    </row>
    <row r="501" spans="5:176" x14ac:dyDescent="0.2">
      <c r="E501" s="70"/>
      <c r="FT501" s="44"/>
    </row>
    <row r="502" spans="5:176" x14ac:dyDescent="0.2">
      <c r="E502" s="70"/>
      <c r="FT502" s="44"/>
    </row>
    <row r="503" spans="5:176" x14ac:dyDescent="0.2">
      <c r="E503" s="70"/>
      <c r="FT503" s="44"/>
    </row>
    <row r="504" spans="5:176" x14ac:dyDescent="0.2">
      <c r="E504" s="70"/>
      <c r="FT504" s="44"/>
    </row>
    <row r="505" spans="5:176" x14ac:dyDescent="0.2">
      <c r="E505" s="70"/>
      <c r="FT505" s="44"/>
    </row>
    <row r="506" spans="5:176" x14ac:dyDescent="0.2">
      <c r="E506" s="70"/>
      <c r="FT506" s="44"/>
    </row>
    <row r="507" spans="5:176" x14ac:dyDescent="0.2">
      <c r="E507" s="70"/>
      <c r="FT507" s="44"/>
    </row>
    <row r="508" spans="5:176" x14ac:dyDescent="0.2">
      <c r="E508" s="70"/>
      <c r="FT508" s="44"/>
    </row>
    <row r="509" spans="5:176" x14ac:dyDescent="0.2">
      <c r="E509" s="70"/>
      <c r="FT509" s="44"/>
    </row>
    <row r="510" spans="5:176" x14ac:dyDescent="0.2">
      <c r="E510" s="70"/>
      <c r="FT510" s="44"/>
    </row>
    <row r="511" spans="5:176" x14ac:dyDescent="0.2">
      <c r="E511" s="70"/>
      <c r="FT511" s="44"/>
    </row>
    <row r="512" spans="5:176" x14ac:dyDescent="0.2">
      <c r="E512" s="70"/>
      <c r="FT512" s="44"/>
    </row>
    <row r="513" spans="5:176" x14ac:dyDescent="0.2">
      <c r="E513" s="70"/>
      <c r="FT513" s="44"/>
    </row>
    <row r="514" spans="5:176" x14ac:dyDescent="0.2">
      <c r="E514" s="70"/>
      <c r="FT514" s="44"/>
    </row>
    <row r="515" spans="5:176" x14ac:dyDescent="0.2">
      <c r="E515" s="70"/>
      <c r="FT515" s="44"/>
    </row>
    <row r="516" spans="5:176" x14ac:dyDescent="0.2">
      <c r="E516" s="70"/>
      <c r="FT516" s="44"/>
    </row>
    <row r="517" spans="5:176" x14ac:dyDescent="0.2">
      <c r="E517" s="70"/>
      <c r="FT517" s="44"/>
    </row>
    <row r="518" spans="5:176" x14ac:dyDescent="0.2">
      <c r="E518" s="70"/>
      <c r="FT518" s="44"/>
    </row>
    <row r="519" spans="5:176" x14ac:dyDescent="0.2">
      <c r="E519" s="70"/>
      <c r="FT519" s="44"/>
    </row>
    <row r="520" spans="5:176" x14ac:dyDescent="0.2">
      <c r="E520" s="70"/>
      <c r="FT520" s="44"/>
    </row>
    <row r="521" spans="5:176" x14ac:dyDescent="0.2">
      <c r="E521" s="70"/>
      <c r="FT521" s="44"/>
    </row>
    <row r="522" spans="5:176" x14ac:dyDescent="0.2">
      <c r="E522" s="70"/>
      <c r="FT522" s="44"/>
    </row>
    <row r="523" spans="5:176" x14ac:dyDescent="0.2">
      <c r="E523" s="70"/>
      <c r="FT523" s="44"/>
    </row>
    <row r="524" spans="5:176" x14ac:dyDescent="0.2">
      <c r="E524" s="70"/>
      <c r="FT524" s="44"/>
    </row>
    <row r="525" spans="5:176" x14ac:dyDescent="0.2">
      <c r="E525" s="70"/>
      <c r="FT525" s="44"/>
    </row>
    <row r="526" spans="5:176" x14ac:dyDescent="0.2">
      <c r="E526" s="70"/>
      <c r="FT526" s="44"/>
    </row>
    <row r="527" spans="5:176" x14ac:dyDescent="0.2">
      <c r="E527" s="70"/>
      <c r="FT527" s="44"/>
    </row>
    <row r="528" spans="5:176" x14ac:dyDescent="0.2">
      <c r="E528" s="70"/>
      <c r="FT528" s="44"/>
    </row>
    <row r="529" spans="5:176" x14ac:dyDescent="0.2">
      <c r="E529" s="70"/>
      <c r="FT529" s="44"/>
    </row>
    <row r="530" spans="5:176" x14ac:dyDescent="0.2">
      <c r="E530" s="70"/>
      <c r="FT530" s="44"/>
    </row>
    <row r="531" spans="5:176" x14ac:dyDescent="0.2">
      <c r="E531" s="70"/>
      <c r="FT531" s="44"/>
    </row>
    <row r="532" spans="5:176" x14ac:dyDescent="0.2">
      <c r="E532" s="70"/>
      <c r="FT532" s="44"/>
    </row>
    <row r="533" spans="5:176" x14ac:dyDescent="0.2">
      <c r="E533" s="70"/>
      <c r="FT533" s="44"/>
    </row>
    <row r="534" spans="5:176" x14ac:dyDescent="0.2">
      <c r="E534" s="70"/>
      <c r="FT534" s="44"/>
    </row>
    <row r="535" spans="5:176" x14ac:dyDescent="0.2">
      <c r="E535" s="70"/>
      <c r="FT535" s="44"/>
    </row>
    <row r="536" spans="5:176" x14ac:dyDescent="0.2">
      <c r="E536" s="70"/>
      <c r="FT536" s="44"/>
    </row>
    <row r="537" spans="5:176" x14ac:dyDescent="0.2">
      <c r="E537" s="70"/>
      <c r="FT537" s="44"/>
    </row>
    <row r="538" spans="5:176" x14ac:dyDescent="0.2">
      <c r="E538" s="70"/>
      <c r="FT538" s="44"/>
    </row>
    <row r="539" spans="5:176" x14ac:dyDescent="0.2">
      <c r="E539" s="70"/>
      <c r="FT539" s="44"/>
    </row>
    <row r="540" spans="5:176" x14ac:dyDescent="0.2">
      <c r="E540" s="70"/>
      <c r="FT540" s="44"/>
    </row>
    <row r="541" spans="5:176" x14ac:dyDescent="0.2">
      <c r="E541" s="70"/>
      <c r="FT541" s="44"/>
    </row>
    <row r="542" spans="5:176" x14ac:dyDescent="0.2">
      <c r="E542" s="70"/>
      <c r="FT542" s="44"/>
    </row>
    <row r="543" spans="5:176" x14ac:dyDescent="0.2">
      <c r="E543" s="70"/>
      <c r="FT543" s="44"/>
    </row>
    <row r="544" spans="5:176" x14ac:dyDescent="0.2">
      <c r="E544" s="70"/>
      <c r="FT544" s="44"/>
    </row>
    <row r="545" spans="5:176" x14ac:dyDescent="0.2">
      <c r="E545" s="70"/>
      <c r="FT545" s="44"/>
    </row>
    <row r="546" spans="5:176" x14ac:dyDescent="0.2">
      <c r="E546" s="70"/>
      <c r="FT546" s="44"/>
    </row>
    <row r="547" spans="5:176" x14ac:dyDescent="0.2">
      <c r="E547" s="70"/>
      <c r="FT547" s="44"/>
    </row>
    <row r="548" spans="5:176" x14ac:dyDescent="0.2">
      <c r="E548" s="70"/>
      <c r="FT548" s="44"/>
    </row>
    <row r="549" spans="5:176" x14ac:dyDescent="0.2">
      <c r="E549" s="70"/>
      <c r="FT549" s="44"/>
    </row>
    <row r="550" spans="5:176" x14ac:dyDescent="0.2">
      <c r="E550" s="70"/>
      <c r="FT550" s="44"/>
    </row>
    <row r="551" spans="5:176" x14ac:dyDescent="0.2">
      <c r="E551" s="70"/>
      <c r="FT551" s="44"/>
    </row>
    <row r="552" spans="5:176" x14ac:dyDescent="0.2">
      <c r="E552" s="70"/>
      <c r="FT552" s="44"/>
    </row>
    <row r="553" spans="5:176" x14ac:dyDescent="0.2">
      <c r="E553" s="70"/>
      <c r="FT553" s="44"/>
    </row>
    <row r="554" spans="5:176" x14ac:dyDescent="0.2">
      <c r="E554" s="70"/>
      <c r="FT554" s="44"/>
    </row>
    <row r="555" spans="5:176" x14ac:dyDescent="0.2">
      <c r="E555" s="70"/>
      <c r="FT555" s="44"/>
    </row>
    <row r="556" spans="5:176" x14ac:dyDescent="0.2">
      <c r="E556" s="70"/>
      <c r="FT556" s="44"/>
    </row>
    <row r="557" spans="5:176" x14ac:dyDescent="0.2">
      <c r="E557" s="70"/>
      <c r="FT557" s="44"/>
    </row>
    <row r="558" spans="5:176" x14ac:dyDescent="0.2">
      <c r="E558" s="70"/>
      <c r="FT558" s="44"/>
    </row>
    <row r="559" spans="5:176" x14ac:dyDescent="0.2">
      <c r="E559" s="70"/>
      <c r="FT559" s="44"/>
    </row>
    <row r="560" spans="5:176" x14ac:dyDescent="0.2">
      <c r="E560" s="70"/>
      <c r="FT560" s="44"/>
    </row>
    <row r="561" spans="5:176" x14ac:dyDescent="0.2">
      <c r="E561" s="70"/>
      <c r="FT561" s="44"/>
    </row>
    <row r="562" spans="5:176" x14ac:dyDescent="0.2">
      <c r="E562" s="70"/>
      <c r="FT562" s="44"/>
    </row>
    <row r="563" spans="5:176" x14ac:dyDescent="0.2">
      <c r="E563" s="70"/>
      <c r="FT563" s="44"/>
    </row>
    <row r="564" spans="5:176" x14ac:dyDescent="0.2">
      <c r="E564" s="70"/>
      <c r="FT564" s="44"/>
    </row>
    <row r="565" spans="5:176" x14ac:dyDescent="0.2">
      <c r="E565" s="70"/>
      <c r="FT565" s="44"/>
    </row>
    <row r="566" spans="5:176" x14ac:dyDescent="0.2">
      <c r="E566" s="70"/>
      <c r="FT566" s="44"/>
    </row>
    <row r="567" spans="5:176" x14ac:dyDescent="0.2">
      <c r="E567" s="70"/>
      <c r="FT567" s="44"/>
    </row>
    <row r="568" spans="5:176" x14ac:dyDescent="0.2">
      <c r="E568" s="70"/>
      <c r="FT568" s="44"/>
    </row>
    <row r="569" spans="5:176" x14ac:dyDescent="0.2">
      <c r="E569" s="70"/>
      <c r="FT569" s="44"/>
    </row>
    <row r="570" spans="5:176" x14ac:dyDescent="0.2">
      <c r="E570" s="70"/>
      <c r="FT570" s="44"/>
    </row>
    <row r="571" spans="5:176" x14ac:dyDescent="0.2">
      <c r="E571" s="70"/>
      <c r="FT571" s="44"/>
    </row>
    <row r="572" spans="5:176" x14ac:dyDescent="0.2">
      <c r="E572" s="70"/>
      <c r="FT572" s="44"/>
    </row>
    <row r="573" spans="5:176" x14ac:dyDescent="0.2">
      <c r="E573" s="70"/>
      <c r="FT573" s="44"/>
    </row>
    <row r="574" spans="5:176" x14ac:dyDescent="0.2">
      <c r="E574" s="70"/>
      <c r="FT574" s="44"/>
    </row>
    <row r="575" spans="5:176" x14ac:dyDescent="0.2">
      <c r="E575" s="70"/>
      <c r="FT575" s="44"/>
    </row>
    <row r="576" spans="5:176" x14ac:dyDescent="0.2">
      <c r="E576" s="70"/>
      <c r="FT576" s="44"/>
    </row>
    <row r="577" spans="5:176" x14ac:dyDescent="0.2">
      <c r="E577" s="70"/>
      <c r="FT577" s="44"/>
    </row>
    <row r="578" spans="5:176" x14ac:dyDescent="0.2">
      <c r="E578" s="70"/>
      <c r="FT578" s="44"/>
    </row>
    <row r="579" spans="5:176" x14ac:dyDescent="0.2">
      <c r="E579" s="70"/>
      <c r="FT579" s="44"/>
    </row>
    <row r="580" spans="5:176" x14ac:dyDescent="0.2">
      <c r="E580" s="70"/>
      <c r="FT580" s="44"/>
    </row>
    <row r="581" spans="5:176" x14ac:dyDescent="0.2">
      <c r="E581" s="70"/>
      <c r="FT581" s="44"/>
    </row>
    <row r="582" spans="5:176" x14ac:dyDescent="0.2">
      <c r="E582" s="70"/>
      <c r="FT582" s="44"/>
    </row>
    <row r="583" spans="5:176" x14ac:dyDescent="0.2">
      <c r="E583" s="70"/>
      <c r="FT583" s="44"/>
    </row>
    <row r="584" spans="5:176" x14ac:dyDescent="0.2">
      <c r="E584" s="70"/>
      <c r="FT584" s="44"/>
    </row>
    <row r="585" spans="5:176" x14ac:dyDescent="0.2">
      <c r="E585" s="70"/>
      <c r="FT585" s="44"/>
    </row>
    <row r="586" spans="5:176" x14ac:dyDescent="0.2">
      <c r="E586" s="70"/>
      <c r="FT586" s="44"/>
    </row>
    <row r="587" spans="5:176" x14ac:dyDescent="0.2">
      <c r="E587" s="70"/>
      <c r="FT587" s="44"/>
    </row>
    <row r="588" spans="5:176" x14ac:dyDescent="0.2">
      <c r="E588" s="70"/>
      <c r="FT588" s="44"/>
    </row>
    <row r="589" spans="5:176" x14ac:dyDescent="0.2">
      <c r="E589" s="70"/>
      <c r="FT589" s="44"/>
    </row>
    <row r="590" spans="5:176" x14ac:dyDescent="0.2">
      <c r="E590" s="70"/>
      <c r="FT590" s="44"/>
    </row>
    <row r="591" spans="5:176" x14ac:dyDescent="0.2">
      <c r="E591" s="70"/>
      <c r="FT591" s="44"/>
    </row>
    <row r="592" spans="5:176" x14ac:dyDescent="0.2">
      <c r="E592" s="70"/>
      <c r="FT592" s="44"/>
    </row>
    <row r="593" spans="5:176" x14ac:dyDescent="0.2">
      <c r="E593" s="70"/>
      <c r="FT593" s="44"/>
    </row>
    <row r="594" spans="5:176" x14ac:dyDescent="0.2">
      <c r="E594" s="70"/>
      <c r="FT594" s="44"/>
    </row>
    <row r="595" spans="5:176" x14ac:dyDescent="0.2">
      <c r="E595" s="70"/>
      <c r="FT595" s="44"/>
    </row>
    <row r="596" spans="5:176" x14ac:dyDescent="0.2">
      <c r="E596" s="70"/>
      <c r="FT596" s="44"/>
    </row>
    <row r="597" spans="5:176" x14ac:dyDescent="0.2">
      <c r="E597" s="70"/>
      <c r="FT597" s="44"/>
    </row>
    <row r="598" spans="5:176" x14ac:dyDescent="0.2">
      <c r="E598" s="70"/>
      <c r="FT598" s="44"/>
    </row>
    <row r="599" spans="5:176" x14ac:dyDescent="0.2">
      <c r="E599" s="70"/>
      <c r="FT599" s="44"/>
    </row>
    <row r="600" spans="5:176" x14ac:dyDescent="0.2">
      <c r="E600" s="70"/>
      <c r="FT600" s="44"/>
    </row>
    <row r="601" spans="5:176" x14ac:dyDescent="0.2">
      <c r="E601" s="70"/>
      <c r="FT601" s="44"/>
    </row>
    <row r="602" spans="5:176" x14ac:dyDescent="0.2">
      <c r="E602" s="70"/>
      <c r="FT602" s="44"/>
    </row>
    <row r="603" spans="5:176" x14ac:dyDescent="0.2">
      <c r="E603" s="70"/>
      <c r="FT603" s="44"/>
    </row>
    <row r="604" spans="5:176" x14ac:dyDescent="0.2">
      <c r="E604" s="70"/>
      <c r="FT604" s="44"/>
    </row>
    <row r="605" spans="5:176" x14ac:dyDescent="0.2">
      <c r="E605" s="70"/>
      <c r="FT605" s="44"/>
    </row>
    <row r="606" spans="5:176" x14ac:dyDescent="0.2">
      <c r="E606" s="70"/>
      <c r="FT606" s="44"/>
    </row>
    <row r="607" spans="5:176" x14ac:dyDescent="0.2">
      <c r="E607" s="70"/>
      <c r="FT607" s="44"/>
    </row>
    <row r="608" spans="5:176" x14ac:dyDescent="0.2">
      <c r="E608" s="70"/>
      <c r="FT608" s="44"/>
    </row>
    <row r="609" spans="5:176" x14ac:dyDescent="0.2">
      <c r="E609" s="70"/>
      <c r="FT609" s="44"/>
    </row>
    <row r="610" spans="5:176" x14ac:dyDescent="0.2">
      <c r="E610" s="70"/>
      <c r="FT610" s="44"/>
    </row>
    <row r="611" spans="5:176" x14ac:dyDescent="0.2">
      <c r="E611" s="70"/>
      <c r="FT611" s="44"/>
    </row>
    <row r="612" spans="5:176" x14ac:dyDescent="0.2">
      <c r="E612" s="70"/>
      <c r="FT612" s="44"/>
    </row>
    <row r="613" spans="5:176" x14ac:dyDescent="0.2">
      <c r="E613" s="70"/>
      <c r="FT613" s="44"/>
    </row>
    <row r="614" spans="5:176" x14ac:dyDescent="0.2">
      <c r="E614" s="70"/>
      <c r="FT614" s="44"/>
    </row>
    <row r="615" spans="5:176" x14ac:dyDescent="0.2">
      <c r="E615" s="70"/>
      <c r="FT615" s="44"/>
    </row>
    <row r="616" spans="5:176" x14ac:dyDescent="0.2">
      <c r="E616" s="70"/>
      <c r="FT616" s="44"/>
    </row>
    <row r="617" spans="5:176" x14ac:dyDescent="0.2">
      <c r="E617" s="70"/>
      <c r="FT617" s="44"/>
    </row>
    <row r="618" spans="5:176" x14ac:dyDescent="0.2">
      <c r="E618" s="70"/>
      <c r="FT618" s="44"/>
    </row>
    <row r="619" spans="5:176" x14ac:dyDescent="0.2">
      <c r="E619" s="70"/>
      <c r="FT619" s="44"/>
    </row>
    <row r="620" spans="5:176" x14ac:dyDescent="0.2">
      <c r="E620" s="70"/>
      <c r="FT620" s="44"/>
    </row>
    <row r="621" spans="5:176" x14ac:dyDescent="0.2">
      <c r="E621" s="70"/>
      <c r="FT621" s="44"/>
    </row>
    <row r="622" spans="5:176" x14ac:dyDescent="0.2">
      <c r="E622" s="70"/>
      <c r="FT622" s="44"/>
    </row>
    <row r="623" spans="5:176" x14ac:dyDescent="0.2">
      <c r="E623" s="70"/>
      <c r="FT623" s="44"/>
    </row>
    <row r="624" spans="5:176" x14ac:dyDescent="0.2">
      <c r="E624" s="70"/>
      <c r="FT624" s="44"/>
    </row>
    <row r="625" spans="5:176" x14ac:dyDescent="0.2">
      <c r="E625" s="70"/>
      <c r="FT625" s="44"/>
    </row>
    <row r="626" spans="5:176" x14ac:dyDescent="0.2">
      <c r="E626" s="70"/>
      <c r="FT626" s="44"/>
    </row>
    <row r="627" spans="5:176" x14ac:dyDescent="0.2">
      <c r="E627" s="70"/>
      <c r="FT627" s="44"/>
    </row>
    <row r="628" spans="5:176" x14ac:dyDescent="0.2">
      <c r="E628" s="70"/>
      <c r="FT628" s="44"/>
    </row>
    <row r="629" spans="5:176" x14ac:dyDescent="0.2">
      <c r="E629" s="70"/>
      <c r="FT629" s="44"/>
    </row>
    <row r="630" spans="5:176" x14ac:dyDescent="0.2">
      <c r="E630" s="70"/>
      <c r="FT630" s="44"/>
    </row>
    <row r="631" spans="5:176" x14ac:dyDescent="0.2">
      <c r="E631" s="70"/>
      <c r="FT631" s="44"/>
    </row>
    <row r="632" spans="5:176" x14ac:dyDescent="0.2">
      <c r="E632" s="70"/>
      <c r="FT632" s="44"/>
    </row>
    <row r="633" spans="5:176" x14ac:dyDescent="0.2">
      <c r="E633" s="70"/>
      <c r="FT633" s="44"/>
    </row>
    <row r="634" spans="5:176" x14ac:dyDescent="0.2">
      <c r="E634" s="70"/>
      <c r="FT634" s="44"/>
    </row>
    <row r="635" spans="5:176" x14ac:dyDescent="0.2">
      <c r="E635" s="70"/>
      <c r="FT635" s="44"/>
    </row>
    <row r="636" spans="5:176" x14ac:dyDescent="0.2">
      <c r="E636" s="70"/>
      <c r="FT636" s="44"/>
    </row>
    <row r="637" spans="5:176" x14ac:dyDescent="0.2">
      <c r="E637" s="70"/>
      <c r="FT637" s="44"/>
    </row>
    <row r="638" spans="5:176" x14ac:dyDescent="0.2">
      <c r="E638" s="70"/>
      <c r="FT638" s="44"/>
    </row>
    <row r="639" spans="5:176" x14ac:dyDescent="0.2">
      <c r="E639" s="70"/>
      <c r="FT639" s="44"/>
    </row>
    <row r="640" spans="5:176" x14ac:dyDescent="0.2">
      <c r="E640" s="70"/>
      <c r="FT640" s="44"/>
    </row>
    <row r="641" spans="5:176" x14ac:dyDescent="0.2">
      <c r="E641" s="70"/>
      <c r="FT641" s="44"/>
    </row>
    <row r="642" spans="5:176" x14ac:dyDescent="0.2">
      <c r="E642" s="70"/>
      <c r="FT642" s="44"/>
    </row>
    <row r="643" spans="5:176" x14ac:dyDescent="0.2">
      <c r="E643" s="70"/>
      <c r="FT643" s="44"/>
    </row>
    <row r="644" spans="5:176" x14ac:dyDescent="0.2">
      <c r="E644" s="70"/>
      <c r="FT644" s="44"/>
    </row>
    <row r="645" spans="5:176" x14ac:dyDescent="0.2">
      <c r="E645" s="70"/>
      <c r="FT645" s="44"/>
    </row>
    <row r="646" spans="5:176" x14ac:dyDescent="0.2">
      <c r="E646" s="70"/>
      <c r="FT646" s="44"/>
    </row>
    <row r="647" spans="5:176" x14ac:dyDescent="0.2">
      <c r="E647" s="70"/>
      <c r="FT647" s="44"/>
    </row>
    <row r="648" spans="5:176" x14ac:dyDescent="0.2">
      <c r="E648" s="70"/>
      <c r="FT648" s="44"/>
    </row>
    <row r="649" spans="5:176" x14ac:dyDescent="0.2">
      <c r="E649" s="70"/>
      <c r="FT649" s="44"/>
    </row>
    <row r="650" spans="5:176" x14ac:dyDescent="0.2">
      <c r="E650" s="70"/>
      <c r="FT650" s="44"/>
    </row>
    <row r="651" spans="5:176" x14ac:dyDescent="0.2">
      <c r="E651" s="70"/>
      <c r="FT651" s="44"/>
    </row>
    <row r="652" spans="5:176" x14ac:dyDescent="0.2">
      <c r="E652" s="70"/>
      <c r="FT652" s="44"/>
    </row>
    <row r="653" spans="5:176" x14ac:dyDescent="0.2">
      <c r="E653" s="70"/>
      <c r="FT653" s="44"/>
    </row>
    <row r="654" spans="5:176" x14ac:dyDescent="0.2">
      <c r="E654" s="70"/>
      <c r="FT654" s="44"/>
    </row>
    <row r="655" spans="5:176" x14ac:dyDescent="0.2">
      <c r="E655" s="70"/>
      <c r="FT655" s="44"/>
    </row>
    <row r="656" spans="5:176" x14ac:dyDescent="0.2">
      <c r="E656" s="70"/>
      <c r="FT656" s="44"/>
    </row>
    <row r="657" spans="5:176" x14ac:dyDescent="0.2">
      <c r="E657" s="70"/>
      <c r="FT657" s="44"/>
    </row>
    <row r="658" spans="5:176" x14ac:dyDescent="0.2">
      <c r="E658" s="70"/>
      <c r="FT658" s="44"/>
    </row>
    <row r="659" spans="5:176" x14ac:dyDescent="0.2">
      <c r="E659" s="70"/>
      <c r="FT659" s="44"/>
    </row>
    <row r="660" spans="5:176" x14ac:dyDescent="0.2">
      <c r="E660" s="70"/>
      <c r="FT660" s="44"/>
    </row>
    <row r="661" spans="5:176" x14ac:dyDescent="0.2">
      <c r="E661" s="70"/>
      <c r="FT661" s="44"/>
    </row>
    <row r="662" spans="5:176" x14ac:dyDescent="0.2">
      <c r="E662" s="70"/>
      <c r="FT662" s="44"/>
    </row>
    <row r="663" spans="5:176" x14ac:dyDescent="0.2">
      <c r="E663" s="70"/>
      <c r="FT663" s="44"/>
    </row>
    <row r="664" spans="5:176" x14ac:dyDescent="0.2">
      <c r="E664" s="70"/>
      <c r="FT664" s="44"/>
    </row>
    <row r="665" spans="5:176" x14ac:dyDescent="0.2">
      <c r="E665" s="70"/>
      <c r="FT665" s="44"/>
    </row>
    <row r="666" spans="5:176" x14ac:dyDescent="0.2">
      <c r="E666" s="70"/>
      <c r="FT666" s="44"/>
    </row>
    <row r="667" spans="5:176" x14ac:dyDescent="0.2">
      <c r="E667" s="70"/>
      <c r="FT667" s="44"/>
    </row>
    <row r="668" spans="5:176" x14ac:dyDescent="0.2">
      <c r="E668" s="70"/>
      <c r="FT668" s="44"/>
    </row>
    <row r="669" spans="5:176" x14ac:dyDescent="0.2">
      <c r="E669" s="70"/>
      <c r="FT669" s="44"/>
    </row>
    <row r="670" spans="5:176" x14ac:dyDescent="0.2">
      <c r="E670" s="70"/>
      <c r="FT670" s="44"/>
    </row>
    <row r="671" spans="5:176" x14ac:dyDescent="0.2">
      <c r="E671" s="70"/>
      <c r="FT671" s="44"/>
    </row>
    <row r="672" spans="5:176" x14ac:dyDescent="0.2">
      <c r="E672" s="70"/>
      <c r="FT672" s="44"/>
    </row>
    <row r="673" spans="5:176" x14ac:dyDescent="0.2">
      <c r="E673" s="70"/>
      <c r="FT673" s="44"/>
    </row>
    <row r="674" spans="5:176" x14ac:dyDescent="0.2">
      <c r="E674" s="70"/>
      <c r="FT674" s="44"/>
    </row>
    <row r="675" spans="5:176" x14ac:dyDescent="0.2">
      <c r="E675" s="70"/>
      <c r="FT675" s="44"/>
    </row>
    <row r="676" spans="5:176" x14ac:dyDescent="0.2">
      <c r="E676" s="70"/>
      <c r="FT676" s="44"/>
    </row>
    <row r="677" spans="5:176" x14ac:dyDescent="0.2">
      <c r="E677" s="70"/>
      <c r="FT677" s="44"/>
    </row>
    <row r="678" spans="5:176" x14ac:dyDescent="0.2">
      <c r="E678" s="70"/>
      <c r="FT678" s="44"/>
    </row>
    <row r="679" spans="5:176" x14ac:dyDescent="0.2">
      <c r="E679" s="70"/>
      <c r="FT679" s="44"/>
    </row>
    <row r="680" spans="5:176" x14ac:dyDescent="0.2">
      <c r="E680" s="70"/>
      <c r="FT680" s="44"/>
    </row>
    <row r="681" spans="5:176" x14ac:dyDescent="0.2">
      <c r="E681" s="70"/>
      <c r="FT681" s="44"/>
    </row>
    <row r="682" spans="5:176" x14ac:dyDescent="0.2">
      <c r="E682" s="70"/>
      <c r="FT682" s="44"/>
    </row>
    <row r="683" spans="5:176" x14ac:dyDescent="0.2">
      <c r="E683" s="70"/>
      <c r="FT683" s="44"/>
    </row>
    <row r="684" spans="5:176" x14ac:dyDescent="0.2">
      <c r="E684" s="70"/>
      <c r="FT684" s="44"/>
    </row>
    <row r="685" spans="5:176" x14ac:dyDescent="0.2">
      <c r="E685" s="70"/>
      <c r="FT685" s="44"/>
    </row>
    <row r="686" spans="5:176" x14ac:dyDescent="0.2">
      <c r="E686" s="70"/>
      <c r="FT686" s="44"/>
    </row>
    <row r="687" spans="5:176" x14ac:dyDescent="0.2">
      <c r="E687" s="70"/>
      <c r="FT687" s="44"/>
    </row>
    <row r="688" spans="5:176" x14ac:dyDescent="0.2">
      <c r="E688" s="70"/>
      <c r="FT688" s="44"/>
    </row>
    <row r="689" spans="5:176" x14ac:dyDescent="0.2">
      <c r="E689" s="70"/>
      <c r="FT689" s="44"/>
    </row>
    <row r="690" spans="5:176" x14ac:dyDescent="0.2">
      <c r="E690" s="70"/>
      <c r="FT690" s="44"/>
    </row>
    <row r="691" spans="5:176" x14ac:dyDescent="0.2">
      <c r="E691" s="70"/>
      <c r="FT691" s="44"/>
    </row>
    <row r="692" spans="5:176" x14ac:dyDescent="0.2">
      <c r="E692" s="70"/>
      <c r="FT692" s="44"/>
    </row>
    <row r="693" spans="5:176" x14ac:dyDescent="0.2">
      <c r="E693" s="70"/>
      <c r="FT693" s="44"/>
    </row>
    <row r="694" spans="5:176" x14ac:dyDescent="0.2">
      <c r="E694" s="70"/>
      <c r="FT694" s="44"/>
    </row>
    <row r="695" spans="5:176" x14ac:dyDescent="0.2">
      <c r="E695" s="70"/>
      <c r="FT695" s="44"/>
    </row>
    <row r="696" spans="5:176" x14ac:dyDescent="0.2">
      <c r="E696" s="70"/>
      <c r="FT696" s="44"/>
    </row>
    <row r="697" spans="5:176" x14ac:dyDescent="0.2">
      <c r="E697" s="70"/>
      <c r="FT697" s="44"/>
    </row>
    <row r="698" spans="5:176" x14ac:dyDescent="0.2">
      <c r="E698" s="70"/>
      <c r="FT698" s="44"/>
    </row>
    <row r="699" spans="5:176" x14ac:dyDescent="0.2">
      <c r="E699" s="70"/>
      <c r="FT699" s="44"/>
    </row>
    <row r="700" spans="5:176" x14ac:dyDescent="0.2">
      <c r="E700" s="70"/>
      <c r="FT700" s="44"/>
    </row>
    <row r="701" spans="5:176" x14ac:dyDescent="0.2">
      <c r="E701" s="70"/>
      <c r="FT701" s="44"/>
    </row>
    <row r="702" spans="5:176" x14ac:dyDescent="0.2">
      <c r="E702" s="70"/>
      <c r="FT702" s="44"/>
    </row>
    <row r="703" spans="5:176" x14ac:dyDescent="0.2">
      <c r="E703" s="70"/>
      <c r="FT703" s="44"/>
    </row>
    <row r="704" spans="5:176" x14ac:dyDescent="0.2">
      <c r="E704" s="70"/>
      <c r="FT704" s="44"/>
    </row>
    <row r="705" spans="5:176" x14ac:dyDescent="0.2">
      <c r="E705" s="70"/>
      <c r="FT705" s="44"/>
    </row>
    <row r="706" spans="5:176" x14ac:dyDescent="0.2">
      <c r="E706" s="70"/>
      <c r="FT706" s="44"/>
    </row>
    <row r="707" spans="5:176" x14ac:dyDescent="0.2">
      <c r="E707" s="70"/>
      <c r="FT707" s="44"/>
    </row>
    <row r="708" spans="5:176" x14ac:dyDescent="0.2">
      <c r="E708" s="70"/>
      <c r="FT708" s="44"/>
    </row>
    <row r="709" spans="5:176" x14ac:dyDescent="0.2">
      <c r="E709" s="70"/>
      <c r="FT709" s="44"/>
    </row>
    <row r="710" spans="5:176" x14ac:dyDescent="0.2">
      <c r="E710" s="70"/>
      <c r="FT710" s="44"/>
    </row>
    <row r="711" spans="5:176" x14ac:dyDescent="0.2">
      <c r="E711" s="70"/>
      <c r="FT711" s="44"/>
    </row>
    <row r="712" spans="5:176" x14ac:dyDescent="0.2">
      <c r="E712" s="70"/>
      <c r="FT712" s="44"/>
    </row>
    <row r="713" spans="5:176" x14ac:dyDescent="0.2">
      <c r="E713" s="70"/>
      <c r="FT713" s="44"/>
    </row>
    <row r="714" spans="5:176" x14ac:dyDescent="0.2">
      <c r="E714" s="70"/>
      <c r="FT714" s="44"/>
    </row>
    <row r="715" spans="5:176" x14ac:dyDescent="0.2">
      <c r="E715" s="70"/>
      <c r="FT715" s="44"/>
    </row>
    <row r="716" spans="5:176" x14ac:dyDescent="0.2">
      <c r="E716" s="70"/>
      <c r="FT716" s="44"/>
    </row>
    <row r="717" spans="5:176" x14ac:dyDescent="0.2">
      <c r="E717" s="70"/>
      <c r="FT717" s="44"/>
    </row>
    <row r="718" spans="5:176" x14ac:dyDescent="0.2">
      <c r="E718" s="70"/>
      <c r="FT718" s="44"/>
    </row>
    <row r="719" spans="5:176" x14ac:dyDescent="0.2">
      <c r="E719" s="70"/>
      <c r="FT719" s="44"/>
    </row>
    <row r="720" spans="5:176" x14ac:dyDescent="0.2">
      <c r="E720" s="70"/>
      <c r="FT720" s="44"/>
    </row>
    <row r="721" spans="5:176" x14ac:dyDescent="0.2">
      <c r="E721" s="70"/>
      <c r="FT721" s="44"/>
    </row>
    <row r="722" spans="5:176" x14ac:dyDescent="0.2">
      <c r="E722" s="70"/>
      <c r="FT722" s="44"/>
    </row>
    <row r="723" spans="5:176" x14ac:dyDescent="0.2">
      <c r="E723" s="70"/>
      <c r="FT723" s="44"/>
    </row>
    <row r="724" spans="5:176" x14ac:dyDescent="0.2">
      <c r="E724" s="70"/>
      <c r="FT724" s="44"/>
    </row>
    <row r="725" spans="5:176" x14ac:dyDescent="0.2">
      <c r="E725" s="70"/>
      <c r="FT725" s="44"/>
    </row>
    <row r="726" spans="5:176" x14ac:dyDescent="0.2">
      <c r="E726" s="70"/>
      <c r="FT726" s="44"/>
    </row>
    <row r="727" spans="5:176" x14ac:dyDescent="0.2">
      <c r="E727" s="70"/>
      <c r="FT727" s="44"/>
    </row>
    <row r="728" spans="5:176" x14ac:dyDescent="0.2">
      <c r="E728" s="70"/>
      <c r="FT728" s="44"/>
    </row>
    <row r="729" spans="5:176" x14ac:dyDescent="0.2">
      <c r="E729" s="70"/>
      <c r="FT729" s="44"/>
    </row>
    <row r="730" spans="5:176" x14ac:dyDescent="0.2">
      <c r="E730" s="70"/>
      <c r="FT730" s="44"/>
    </row>
    <row r="731" spans="5:176" x14ac:dyDescent="0.2">
      <c r="E731" s="70"/>
      <c r="FT731" s="44"/>
    </row>
    <row r="732" spans="5:176" x14ac:dyDescent="0.2">
      <c r="E732" s="70"/>
      <c r="FT732" s="44"/>
    </row>
    <row r="733" spans="5:176" x14ac:dyDescent="0.2">
      <c r="E733" s="70"/>
      <c r="FT733" s="44"/>
    </row>
    <row r="734" spans="5:176" x14ac:dyDescent="0.2">
      <c r="E734" s="70"/>
      <c r="FT734" s="44"/>
    </row>
    <row r="735" spans="5:176" x14ac:dyDescent="0.2">
      <c r="E735" s="70"/>
      <c r="FT735" s="44"/>
    </row>
    <row r="736" spans="5:176" x14ac:dyDescent="0.2">
      <c r="E736" s="70"/>
      <c r="FT736" s="44"/>
    </row>
    <row r="737" spans="5:176" x14ac:dyDescent="0.2">
      <c r="E737" s="70"/>
      <c r="FT737" s="44"/>
    </row>
    <row r="738" spans="5:176" x14ac:dyDescent="0.2">
      <c r="E738" s="70"/>
      <c r="FT738" s="44"/>
    </row>
    <row r="739" spans="5:176" x14ac:dyDescent="0.2">
      <c r="E739" s="70"/>
      <c r="FT739" s="44"/>
    </row>
    <row r="740" spans="5:176" x14ac:dyDescent="0.2">
      <c r="E740" s="70"/>
      <c r="FT740" s="44"/>
    </row>
    <row r="741" spans="5:176" x14ac:dyDescent="0.2">
      <c r="E741" s="70"/>
      <c r="FT741" s="44"/>
    </row>
    <row r="742" spans="5:176" x14ac:dyDescent="0.2">
      <c r="E742" s="70"/>
      <c r="FT742" s="44"/>
    </row>
    <row r="743" spans="5:176" x14ac:dyDescent="0.2">
      <c r="E743" s="70"/>
      <c r="FT743" s="44"/>
    </row>
    <row r="744" spans="5:176" x14ac:dyDescent="0.2">
      <c r="E744" s="70"/>
      <c r="FT744" s="44"/>
    </row>
    <row r="745" spans="5:176" x14ac:dyDescent="0.2">
      <c r="E745" s="70"/>
      <c r="FT745" s="44"/>
    </row>
    <row r="746" spans="5:176" x14ac:dyDescent="0.2">
      <c r="E746" s="70"/>
      <c r="FT746" s="44"/>
    </row>
    <row r="747" spans="5:176" x14ac:dyDescent="0.2">
      <c r="E747" s="70"/>
      <c r="FT747" s="44"/>
    </row>
    <row r="748" spans="5:176" x14ac:dyDescent="0.2">
      <c r="E748" s="70"/>
      <c r="FT748" s="44"/>
    </row>
    <row r="749" spans="5:176" x14ac:dyDescent="0.2">
      <c r="E749" s="70"/>
      <c r="FT749" s="44"/>
    </row>
    <row r="750" spans="5:176" x14ac:dyDescent="0.2">
      <c r="E750" s="70"/>
      <c r="FT750" s="44"/>
    </row>
    <row r="751" spans="5:176" x14ac:dyDescent="0.2">
      <c r="E751" s="70"/>
      <c r="FT751" s="44"/>
    </row>
    <row r="752" spans="5:176" x14ac:dyDescent="0.2">
      <c r="E752" s="70"/>
      <c r="FT752" s="44"/>
    </row>
    <row r="753" spans="5:176" x14ac:dyDescent="0.2">
      <c r="E753" s="70"/>
      <c r="FT753" s="44"/>
    </row>
    <row r="754" spans="5:176" x14ac:dyDescent="0.2">
      <c r="E754" s="70"/>
      <c r="FT754" s="44"/>
    </row>
    <row r="755" spans="5:176" x14ac:dyDescent="0.2">
      <c r="E755" s="70"/>
      <c r="FT755" s="44"/>
    </row>
    <row r="756" spans="5:176" x14ac:dyDescent="0.2">
      <c r="E756" s="70"/>
      <c r="FT756" s="44"/>
    </row>
    <row r="757" spans="5:176" x14ac:dyDescent="0.2">
      <c r="E757" s="70"/>
      <c r="FT757" s="44"/>
    </row>
    <row r="758" spans="5:176" x14ac:dyDescent="0.2">
      <c r="E758" s="70"/>
      <c r="FT758" s="44"/>
    </row>
    <row r="759" spans="5:176" x14ac:dyDescent="0.2">
      <c r="E759" s="70"/>
      <c r="FT759" s="44"/>
    </row>
    <row r="760" spans="5:176" x14ac:dyDescent="0.2">
      <c r="E760" s="70"/>
      <c r="FT760" s="44"/>
    </row>
    <row r="761" spans="5:176" x14ac:dyDescent="0.2">
      <c r="E761" s="70"/>
      <c r="FT761" s="44"/>
    </row>
    <row r="762" spans="5:176" x14ac:dyDescent="0.2">
      <c r="E762" s="70"/>
      <c r="FT762" s="44"/>
    </row>
    <row r="763" spans="5:176" x14ac:dyDescent="0.2">
      <c r="E763" s="70"/>
      <c r="FT763" s="44"/>
    </row>
    <row r="764" spans="5:176" x14ac:dyDescent="0.2">
      <c r="E764" s="70"/>
      <c r="FT764" s="44"/>
    </row>
    <row r="765" spans="5:176" x14ac:dyDescent="0.2">
      <c r="E765" s="70"/>
      <c r="FT765" s="44"/>
    </row>
    <row r="766" spans="5:176" x14ac:dyDescent="0.2">
      <c r="E766" s="70"/>
      <c r="FT766" s="44"/>
    </row>
    <row r="767" spans="5:176" x14ac:dyDescent="0.2">
      <c r="E767" s="70"/>
      <c r="FT767" s="44"/>
    </row>
    <row r="768" spans="5:176" x14ac:dyDescent="0.2">
      <c r="E768" s="70"/>
      <c r="FT768" s="44"/>
    </row>
    <row r="769" spans="5:176" x14ac:dyDescent="0.2">
      <c r="E769" s="70"/>
      <c r="FT769" s="44"/>
    </row>
    <row r="770" spans="5:176" x14ac:dyDescent="0.2">
      <c r="E770" s="70"/>
      <c r="FT770" s="44"/>
    </row>
    <row r="771" spans="5:176" x14ac:dyDescent="0.2">
      <c r="E771" s="70"/>
      <c r="FT771" s="44"/>
    </row>
    <row r="772" spans="5:176" x14ac:dyDescent="0.2">
      <c r="E772" s="70"/>
      <c r="FT772" s="44"/>
    </row>
    <row r="773" spans="5:176" x14ac:dyDescent="0.2">
      <c r="E773" s="70"/>
      <c r="FT773" s="44"/>
    </row>
    <row r="774" spans="5:176" x14ac:dyDescent="0.2">
      <c r="E774" s="70"/>
      <c r="FT774" s="44"/>
    </row>
    <row r="775" spans="5:176" x14ac:dyDescent="0.2">
      <c r="E775" s="70"/>
      <c r="FT775" s="44"/>
    </row>
    <row r="776" spans="5:176" x14ac:dyDescent="0.2">
      <c r="E776" s="70"/>
      <c r="FT776" s="44"/>
    </row>
    <row r="777" spans="5:176" x14ac:dyDescent="0.2">
      <c r="E777" s="70"/>
      <c r="FT777" s="44"/>
    </row>
    <row r="778" spans="5:176" x14ac:dyDescent="0.2">
      <c r="E778" s="70"/>
      <c r="FT778" s="44"/>
    </row>
    <row r="779" spans="5:176" x14ac:dyDescent="0.2">
      <c r="E779" s="70"/>
      <c r="FT779" s="44"/>
    </row>
    <row r="780" spans="5:176" x14ac:dyDescent="0.2">
      <c r="E780" s="70"/>
      <c r="FT780" s="44"/>
    </row>
    <row r="781" spans="5:176" x14ac:dyDescent="0.2">
      <c r="E781" s="70"/>
      <c r="FT781" s="44"/>
    </row>
    <row r="782" spans="5:176" x14ac:dyDescent="0.2">
      <c r="E782" s="70"/>
      <c r="FT782" s="44"/>
    </row>
    <row r="783" spans="5:176" x14ac:dyDescent="0.2">
      <c r="E783" s="70"/>
      <c r="FT783" s="44"/>
    </row>
    <row r="784" spans="5:176" x14ac:dyDescent="0.2">
      <c r="E784" s="70"/>
      <c r="FT784" s="44"/>
    </row>
    <row r="785" spans="5:176" x14ac:dyDescent="0.2">
      <c r="E785" s="70"/>
      <c r="FT785" s="44"/>
    </row>
    <row r="786" spans="5:176" x14ac:dyDescent="0.2">
      <c r="E786" s="70"/>
      <c r="FT786" s="44"/>
    </row>
    <row r="787" spans="5:176" x14ac:dyDescent="0.2">
      <c r="E787" s="70"/>
      <c r="FT787" s="44"/>
    </row>
    <row r="788" spans="5:176" x14ac:dyDescent="0.2">
      <c r="E788" s="70"/>
      <c r="FT788" s="44"/>
    </row>
    <row r="789" spans="5:176" x14ac:dyDescent="0.2">
      <c r="E789" s="70"/>
      <c r="FT789" s="44"/>
    </row>
    <row r="790" spans="5:176" x14ac:dyDescent="0.2">
      <c r="E790" s="70"/>
      <c r="FT790" s="44"/>
    </row>
    <row r="791" spans="5:176" x14ac:dyDescent="0.2">
      <c r="E791" s="70"/>
      <c r="FT791" s="44"/>
    </row>
    <row r="792" spans="5:176" x14ac:dyDescent="0.2">
      <c r="E792" s="70"/>
      <c r="FT792" s="44"/>
    </row>
    <row r="793" spans="5:176" x14ac:dyDescent="0.2">
      <c r="E793" s="70"/>
      <c r="FT793" s="44"/>
    </row>
    <row r="794" spans="5:176" x14ac:dyDescent="0.2">
      <c r="E794" s="70"/>
      <c r="FT794" s="44"/>
    </row>
    <row r="795" spans="5:176" x14ac:dyDescent="0.2">
      <c r="E795" s="70"/>
      <c r="FT795" s="44"/>
    </row>
    <row r="796" spans="5:176" x14ac:dyDescent="0.2">
      <c r="E796" s="70"/>
      <c r="FT796" s="44"/>
    </row>
    <row r="797" spans="5:176" x14ac:dyDescent="0.2">
      <c r="E797" s="70"/>
      <c r="FT797" s="44"/>
    </row>
    <row r="798" spans="5:176" x14ac:dyDescent="0.2">
      <c r="E798" s="70"/>
      <c r="FT798" s="44"/>
    </row>
    <row r="799" spans="5:176" x14ac:dyDescent="0.2">
      <c r="E799" s="70"/>
      <c r="FT799" s="44"/>
    </row>
    <row r="800" spans="5:176" x14ac:dyDescent="0.2">
      <c r="E800" s="70"/>
      <c r="FT800" s="44"/>
    </row>
    <row r="801" spans="5:176" x14ac:dyDescent="0.2">
      <c r="E801" s="70"/>
      <c r="FT801" s="44"/>
    </row>
    <row r="802" spans="5:176" x14ac:dyDescent="0.2">
      <c r="E802" s="70"/>
      <c r="FT802" s="44"/>
    </row>
    <row r="803" spans="5:176" x14ac:dyDescent="0.2">
      <c r="E803" s="70"/>
      <c r="FT803" s="44"/>
    </row>
    <row r="804" spans="5:176" x14ac:dyDescent="0.2">
      <c r="E804" s="70"/>
      <c r="FT804" s="44"/>
    </row>
    <row r="805" spans="5:176" x14ac:dyDescent="0.2">
      <c r="E805" s="70"/>
      <c r="FT805" s="44"/>
    </row>
    <row r="806" spans="5:176" x14ac:dyDescent="0.2">
      <c r="E806" s="70"/>
      <c r="FT806" s="44"/>
    </row>
    <row r="807" spans="5:176" x14ac:dyDescent="0.2">
      <c r="E807" s="70"/>
      <c r="FT807" s="44"/>
    </row>
    <row r="808" spans="5:176" x14ac:dyDescent="0.2">
      <c r="E808" s="70"/>
      <c r="FT808" s="44"/>
    </row>
    <row r="809" spans="5:176" x14ac:dyDescent="0.2">
      <c r="E809" s="70"/>
      <c r="FT809" s="44"/>
    </row>
    <row r="810" spans="5:176" x14ac:dyDescent="0.2">
      <c r="E810" s="70"/>
      <c r="FT810" s="44"/>
    </row>
    <row r="811" spans="5:176" x14ac:dyDescent="0.2">
      <c r="E811" s="70"/>
      <c r="FT811" s="44"/>
    </row>
    <row r="812" spans="5:176" x14ac:dyDescent="0.2">
      <c r="E812" s="70"/>
      <c r="FT812" s="44"/>
    </row>
    <row r="813" spans="5:176" x14ac:dyDescent="0.2">
      <c r="E813" s="70"/>
      <c r="FT813" s="44"/>
    </row>
    <row r="814" spans="5:176" x14ac:dyDescent="0.2">
      <c r="E814" s="70"/>
      <c r="FT814" s="44"/>
    </row>
    <row r="815" spans="5:176" x14ac:dyDescent="0.2">
      <c r="E815" s="70"/>
      <c r="FT815" s="44"/>
    </row>
    <row r="816" spans="5:176" x14ac:dyDescent="0.2">
      <c r="E816" s="70"/>
      <c r="FT816" s="44"/>
    </row>
    <row r="817" spans="5:176" x14ac:dyDescent="0.2">
      <c r="E817" s="70"/>
      <c r="FT817" s="44"/>
    </row>
    <row r="818" spans="5:176" x14ac:dyDescent="0.2">
      <c r="E818" s="70"/>
      <c r="FT818" s="44"/>
    </row>
    <row r="819" spans="5:176" x14ac:dyDescent="0.2">
      <c r="E819" s="70"/>
      <c r="FT819" s="44"/>
    </row>
    <row r="820" spans="5:176" x14ac:dyDescent="0.2">
      <c r="E820" s="70"/>
      <c r="FT820" s="44"/>
    </row>
    <row r="821" spans="5:176" x14ac:dyDescent="0.2">
      <c r="E821" s="70"/>
      <c r="FT821" s="44"/>
    </row>
    <row r="822" spans="5:176" x14ac:dyDescent="0.2">
      <c r="E822" s="70"/>
      <c r="FT822" s="44"/>
    </row>
    <row r="823" spans="5:176" x14ac:dyDescent="0.2">
      <c r="E823" s="70"/>
      <c r="FT823" s="44"/>
    </row>
    <row r="824" spans="5:176" x14ac:dyDescent="0.2">
      <c r="E824" s="70"/>
      <c r="FT824" s="44"/>
    </row>
    <row r="825" spans="5:176" x14ac:dyDescent="0.2">
      <c r="E825" s="70"/>
      <c r="FT825" s="44"/>
    </row>
    <row r="826" spans="5:176" x14ac:dyDescent="0.2">
      <c r="E826" s="70"/>
      <c r="FT826" s="44"/>
    </row>
    <row r="827" spans="5:176" x14ac:dyDescent="0.2">
      <c r="E827" s="70"/>
      <c r="FT827" s="44"/>
    </row>
    <row r="828" spans="5:176" x14ac:dyDescent="0.2">
      <c r="E828" s="70"/>
      <c r="FT828" s="44"/>
    </row>
    <row r="829" spans="5:176" x14ac:dyDescent="0.2">
      <c r="E829" s="70"/>
      <c r="FT829" s="44"/>
    </row>
    <row r="830" spans="5:176" x14ac:dyDescent="0.2">
      <c r="E830" s="70"/>
      <c r="FT830" s="44"/>
    </row>
    <row r="831" spans="5:176" x14ac:dyDescent="0.2">
      <c r="E831" s="70"/>
      <c r="FT831" s="44"/>
    </row>
    <row r="832" spans="5:176" x14ac:dyDescent="0.2">
      <c r="E832" s="70"/>
      <c r="FT832" s="44"/>
    </row>
    <row r="833" spans="5:176" x14ac:dyDescent="0.2">
      <c r="E833" s="70"/>
      <c r="FT833" s="44"/>
    </row>
    <row r="834" spans="5:176" x14ac:dyDescent="0.2">
      <c r="E834" s="70"/>
      <c r="FT834" s="44"/>
    </row>
    <row r="835" spans="5:176" x14ac:dyDescent="0.2">
      <c r="E835" s="70"/>
      <c r="FT835" s="44"/>
    </row>
    <row r="836" spans="5:176" x14ac:dyDescent="0.2">
      <c r="E836" s="70"/>
      <c r="FT836" s="44"/>
    </row>
    <row r="837" spans="5:176" x14ac:dyDescent="0.2">
      <c r="E837" s="70"/>
      <c r="FT837" s="44"/>
    </row>
    <row r="838" spans="5:176" x14ac:dyDescent="0.2">
      <c r="E838" s="70"/>
      <c r="FT838" s="44"/>
    </row>
    <row r="839" spans="5:176" x14ac:dyDescent="0.2">
      <c r="E839" s="70"/>
      <c r="FT839" s="44"/>
    </row>
    <row r="840" spans="5:176" x14ac:dyDescent="0.2">
      <c r="E840" s="70"/>
      <c r="FT840" s="44"/>
    </row>
    <row r="841" spans="5:176" x14ac:dyDescent="0.2">
      <c r="E841" s="70"/>
      <c r="FT841" s="44"/>
    </row>
    <row r="842" spans="5:176" x14ac:dyDescent="0.2">
      <c r="E842" s="70"/>
      <c r="FT842" s="44"/>
    </row>
    <row r="843" spans="5:176" x14ac:dyDescent="0.2">
      <c r="E843" s="70"/>
      <c r="FT843" s="44"/>
    </row>
    <row r="844" spans="5:176" x14ac:dyDescent="0.2">
      <c r="E844" s="70"/>
      <c r="FT844" s="44"/>
    </row>
    <row r="845" spans="5:176" x14ac:dyDescent="0.2">
      <c r="E845" s="70"/>
      <c r="FT845" s="44"/>
    </row>
    <row r="846" spans="5:176" x14ac:dyDescent="0.2">
      <c r="E846" s="70"/>
      <c r="FT846" s="44"/>
    </row>
    <row r="847" spans="5:176" x14ac:dyDescent="0.2">
      <c r="E847" s="70"/>
      <c r="FT847" s="44"/>
    </row>
    <row r="848" spans="5:176" x14ac:dyDescent="0.2">
      <c r="E848" s="70"/>
      <c r="FT848" s="44"/>
    </row>
    <row r="849" spans="5:176" x14ac:dyDescent="0.2">
      <c r="E849" s="70"/>
      <c r="FT849" s="44"/>
    </row>
    <row r="850" spans="5:176" x14ac:dyDescent="0.2">
      <c r="E850" s="70"/>
      <c r="FT850" s="44"/>
    </row>
    <row r="851" spans="5:176" x14ac:dyDescent="0.2">
      <c r="E851" s="70"/>
      <c r="FT851" s="44"/>
    </row>
    <row r="852" spans="5:176" x14ac:dyDescent="0.2">
      <c r="E852" s="70"/>
      <c r="FT852" s="44"/>
    </row>
    <row r="853" spans="5:176" x14ac:dyDescent="0.2">
      <c r="E853" s="70"/>
      <c r="FT853" s="44"/>
    </row>
    <row r="854" spans="5:176" x14ac:dyDescent="0.2">
      <c r="E854" s="70"/>
      <c r="FT854" s="44"/>
    </row>
    <row r="855" spans="5:176" x14ac:dyDescent="0.2">
      <c r="E855" s="70"/>
      <c r="FT855" s="44"/>
    </row>
    <row r="856" spans="5:176" x14ac:dyDescent="0.2">
      <c r="E856" s="70"/>
      <c r="FT856" s="44"/>
    </row>
    <row r="857" spans="5:176" x14ac:dyDescent="0.2">
      <c r="E857" s="70"/>
      <c r="FT857" s="44"/>
    </row>
    <row r="858" spans="5:176" x14ac:dyDescent="0.2">
      <c r="E858" s="70"/>
      <c r="FT858" s="44"/>
    </row>
    <row r="859" spans="5:176" x14ac:dyDescent="0.2">
      <c r="E859" s="70"/>
      <c r="FT859" s="44"/>
    </row>
    <row r="860" spans="5:176" x14ac:dyDescent="0.2">
      <c r="E860" s="70"/>
      <c r="FT860" s="44"/>
    </row>
    <row r="861" spans="5:176" x14ac:dyDescent="0.2">
      <c r="E861" s="70"/>
      <c r="FT861" s="44"/>
    </row>
    <row r="862" spans="5:176" x14ac:dyDescent="0.2">
      <c r="E862" s="70"/>
      <c r="FT862" s="44"/>
    </row>
    <row r="863" spans="5:176" x14ac:dyDescent="0.2">
      <c r="E863" s="70"/>
      <c r="FT863" s="44"/>
    </row>
    <row r="864" spans="5:176" x14ac:dyDescent="0.2">
      <c r="E864" s="70"/>
      <c r="FT864" s="44"/>
    </row>
    <row r="865" spans="5:176" x14ac:dyDescent="0.2">
      <c r="E865" s="70"/>
      <c r="FT865" s="44"/>
    </row>
    <row r="866" spans="5:176" x14ac:dyDescent="0.2">
      <c r="E866" s="70"/>
      <c r="FT866" s="44"/>
    </row>
    <row r="867" spans="5:176" x14ac:dyDescent="0.2">
      <c r="E867" s="70"/>
      <c r="FT867" s="44"/>
    </row>
    <row r="868" spans="5:176" x14ac:dyDescent="0.2">
      <c r="E868" s="70"/>
      <c r="FT868" s="44"/>
    </row>
    <row r="869" spans="5:176" x14ac:dyDescent="0.2">
      <c r="E869" s="70"/>
      <c r="FT869" s="44"/>
    </row>
    <row r="870" spans="5:176" x14ac:dyDescent="0.2">
      <c r="E870" s="70"/>
      <c r="FT870" s="44"/>
    </row>
    <row r="871" spans="5:176" x14ac:dyDescent="0.2">
      <c r="E871" s="70"/>
      <c r="FT871" s="44"/>
    </row>
    <row r="872" spans="5:176" x14ac:dyDescent="0.2">
      <c r="E872" s="70"/>
      <c r="FT872" s="44"/>
    </row>
    <row r="873" spans="5:176" x14ac:dyDescent="0.2">
      <c r="E873" s="70"/>
      <c r="FT873" s="44"/>
    </row>
    <row r="874" spans="5:176" x14ac:dyDescent="0.2">
      <c r="E874" s="70"/>
      <c r="FT874" s="44"/>
    </row>
    <row r="875" spans="5:176" x14ac:dyDescent="0.2">
      <c r="E875" s="70"/>
      <c r="FT875" s="44"/>
    </row>
    <row r="876" spans="5:176" x14ac:dyDescent="0.2">
      <c r="E876" s="70"/>
      <c r="FT876" s="44"/>
    </row>
    <row r="877" spans="5:176" x14ac:dyDescent="0.2">
      <c r="E877" s="70"/>
      <c r="FT877" s="44"/>
    </row>
    <row r="878" spans="5:176" x14ac:dyDescent="0.2">
      <c r="E878" s="70"/>
      <c r="FT878" s="44"/>
    </row>
    <row r="879" spans="5:176" x14ac:dyDescent="0.2">
      <c r="E879" s="70"/>
      <c r="FT879" s="44"/>
    </row>
    <row r="880" spans="5:176" x14ac:dyDescent="0.2">
      <c r="E880" s="70"/>
      <c r="FT880" s="44"/>
    </row>
    <row r="881" spans="5:176" x14ac:dyDescent="0.2">
      <c r="E881" s="70"/>
      <c r="FT881" s="44"/>
    </row>
    <row r="882" spans="5:176" x14ac:dyDescent="0.2">
      <c r="E882" s="70"/>
      <c r="FT882" s="44"/>
    </row>
    <row r="883" spans="5:176" x14ac:dyDescent="0.2">
      <c r="E883" s="70"/>
      <c r="FT883" s="44"/>
    </row>
    <row r="884" spans="5:176" x14ac:dyDescent="0.2">
      <c r="E884" s="70"/>
      <c r="FT884" s="44"/>
    </row>
    <row r="885" spans="5:176" x14ac:dyDescent="0.2">
      <c r="E885" s="70"/>
      <c r="FT885" s="44"/>
    </row>
    <row r="886" spans="5:176" x14ac:dyDescent="0.2">
      <c r="E886" s="70"/>
      <c r="FT886" s="44"/>
    </row>
    <row r="887" spans="5:176" x14ac:dyDescent="0.2">
      <c r="E887" s="70"/>
      <c r="FT887" s="44"/>
    </row>
    <row r="888" spans="5:176" x14ac:dyDescent="0.2">
      <c r="E888" s="70"/>
      <c r="FT888" s="44"/>
    </row>
    <row r="889" spans="5:176" x14ac:dyDescent="0.2">
      <c r="E889" s="70"/>
      <c r="FT889" s="44"/>
    </row>
    <row r="890" spans="5:176" x14ac:dyDescent="0.2">
      <c r="E890" s="70"/>
      <c r="FT890" s="44"/>
    </row>
    <row r="891" spans="5:176" x14ac:dyDescent="0.2">
      <c r="E891" s="70"/>
      <c r="FT891" s="44"/>
    </row>
    <row r="892" spans="5:176" x14ac:dyDescent="0.2">
      <c r="E892" s="70"/>
      <c r="FT892" s="44"/>
    </row>
    <row r="893" spans="5:176" x14ac:dyDescent="0.2">
      <c r="E893" s="70"/>
      <c r="FT893" s="44"/>
    </row>
    <row r="894" spans="5:176" x14ac:dyDescent="0.2">
      <c r="E894" s="70"/>
      <c r="FT894" s="44"/>
    </row>
    <row r="895" spans="5:176" x14ac:dyDescent="0.2">
      <c r="E895" s="70"/>
      <c r="FT895" s="44"/>
    </row>
    <row r="896" spans="5:176" x14ac:dyDescent="0.2">
      <c r="E896" s="70"/>
      <c r="FT896" s="44"/>
    </row>
    <row r="897" spans="5:176" x14ac:dyDescent="0.2">
      <c r="E897" s="70"/>
      <c r="FT897" s="44"/>
    </row>
    <row r="898" spans="5:176" x14ac:dyDescent="0.2">
      <c r="E898" s="70"/>
      <c r="FT898" s="44"/>
    </row>
    <row r="899" spans="5:176" x14ac:dyDescent="0.2">
      <c r="E899" s="70"/>
      <c r="FT899" s="44"/>
    </row>
    <row r="900" spans="5:176" x14ac:dyDescent="0.2">
      <c r="E900" s="70"/>
      <c r="FT900" s="44"/>
    </row>
    <row r="901" spans="5:176" x14ac:dyDescent="0.2">
      <c r="E901" s="70"/>
      <c r="FT901" s="44"/>
    </row>
    <row r="902" spans="5:176" x14ac:dyDescent="0.2">
      <c r="E902" s="70"/>
      <c r="FT902" s="44"/>
    </row>
    <row r="903" spans="5:176" x14ac:dyDescent="0.2">
      <c r="E903" s="70"/>
      <c r="FT903" s="44"/>
    </row>
    <row r="904" spans="5:176" x14ac:dyDescent="0.2">
      <c r="E904" s="70"/>
      <c r="FT904" s="44"/>
    </row>
    <row r="905" spans="5:176" x14ac:dyDescent="0.2">
      <c r="E905" s="70"/>
      <c r="FT905" s="44"/>
    </row>
    <row r="906" spans="5:176" x14ac:dyDescent="0.2">
      <c r="E906" s="70"/>
      <c r="FT906" s="44"/>
    </row>
    <row r="907" spans="5:176" x14ac:dyDescent="0.2">
      <c r="E907" s="70"/>
      <c r="FT907" s="44"/>
    </row>
    <row r="908" spans="5:176" x14ac:dyDescent="0.2">
      <c r="E908" s="70"/>
      <c r="FT908" s="44"/>
    </row>
    <row r="909" spans="5:176" x14ac:dyDescent="0.2">
      <c r="E909" s="70"/>
      <c r="FT909" s="44"/>
    </row>
    <row r="910" spans="5:176" x14ac:dyDescent="0.2">
      <c r="E910" s="70"/>
      <c r="FT910" s="44"/>
    </row>
    <row r="911" spans="5:176" x14ac:dyDescent="0.2">
      <c r="E911" s="70"/>
      <c r="FT911" s="44"/>
    </row>
    <row r="912" spans="5:176" x14ac:dyDescent="0.2">
      <c r="E912" s="70"/>
      <c r="FT912" s="44"/>
    </row>
    <row r="913" spans="5:176" x14ac:dyDescent="0.2">
      <c r="E913" s="70"/>
      <c r="FT913" s="44"/>
    </row>
    <row r="914" spans="5:176" x14ac:dyDescent="0.2">
      <c r="E914" s="70"/>
      <c r="FT914" s="44"/>
    </row>
    <row r="915" spans="5:176" x14ac:dyDescent="0.2">
      <c r="E915" s="70"/>
      <c r="FT915" s="44"/>
    </row>
    <row r="916" spans="5:176" x14ac:dyDescent="0.2">
      <c r="E916" s="70"/>
      <c r="FT916" s="44"/>
    </row>
    <row r="917" spans="5:176" x14ac:dyDescent="0.2">
      <c r="E917" s="70"/>
      <c r="FT917" s="44"/>
    </row>
    <row r="918" spans="5:176" x14ac:dyDescent="0.2">
      <c r="E918" s="70"/>
      <c r="FT918" s="44"/>
    </row>
    <row r="919" spans="5:176" x14ac:dyDescent="0.2">
      <c r="E919" s="70"/>
      <c r="FT919" s="44"/>
    </row>
    <row r="920" spans="5:176" x14ac:dyDescent="0.2">
      <c r="E920" s="70"/>
      <c r="FT920" s="44"/>
    </row>
    <row r="921" spans="5:176" x14ac:dyDescent="0.2">
      <c r="E921" s="70"/>
      <c r="FT921" s="44"/>
    </row>
    <row r="922" spans="5:176" x14ac:dyDescent="0.2">
      <c r="E922" s="70"/>
      <c r="FT922" s="44"/>
    </row>
    <row r="923" spans="5:176" x14ac:dyDescent="0.2">
      <c r="E923" s="70"/>
      <c r="FT923" s="44"/>
    </row>
    <row r="924" spans="5:176" x14ac:dyDescent="0.2">
      <c r="E924" s="70"/>
      <c r="FT924" s="44"/>
    </row>
    <row r="925" spans="5:176" x14ac:dyDescent="0.2">
      <c r="E925" s="70"/>
      <c r="FT925" s="44"/>
    </row>
    <row r="926" spans="5:176" x14ac:dyDescent="0.2">
      <c r="E926" s="70"/>
      <c r="FT926" s="44"/>
    </row>
    <row r="927" spans="5:176" x14ac:dyDescent="0.2">
      <c r="E927" s="70"/>
      <c r="FT927" s="44"/>
    </row>
    <row r="928" spans="5:176" x14ac:dyDescent="0.2">
      <c r="E928" s="70"/>
      <c r="FT928" s="44"/>
    </row>
    <row r="929" spans="5:176" x14ac:dyDescent="0.2">
      <c r="E929" s="70"/>
      <c r="FT929" s="44"/>
    </row>
    <row r="930" spans="5:176" x14ac:dyDescent="0.2">
      <c r="E930" s="70"/>
      <c r="FT930" s="44"/>
    </row>
    <row r="931" spans="5:176" x14ac:dyDescent="0.2">
      <c r="E931" s="70"/>
      <c r="FT931" s="44"/>
    </row>
    <row r="932" spans="5:176" x14ac:dyDescent="0.2">
      <c r="E932" s="70"/>
      <c r="FT932" s="44"/>
    </row>
    <row r="933" spans="5:176" x14ac:dyDescent="0.2">
      <c r="E933" s="70"/>
      <c r="FT933" s="44"/>
    </row>
    <row r="934" spans="5:176" x14ac:dyDescent="0.2">
      <c r="E934" s="70"/>
      <c r="FT934" s="44"/>
    </row>
    <row r="935" spans="5:176" x14ac:dyDescent="0.2">
      <c r="E935" s="70"/>
      <c r="FT935" s="44"/>
    </row>
    <row r="936" spans="5:176" x14ac:dyDescent="0.2">
      <c r="E936" s="70"/>
      <c r="FT936" s="44"/>
    </row>
    <row r="937" spans="5:176" x14ac:dyDescent="0.2">
      <c r="E937" s="70"/>
      <c r="FT937" s="44"/>
    </row>
    <row r="938" spans="5:176" x14ac:dyDescent="0.2">
      <c r="E938" s="70"/>
      <c r="FT938" s="44"/>
    </row>
    <row r="939" spans="5:176" x14ac:dyDescent="0.2">
      <c r="E939" s="70"/>
      <c r="FT939" s="44"/>
    </row>
    <row r="940" spans="5:176" x14ac:dyDescent="0.2">
      <c r="E940" s="70"/>
      <c r="FT940" s="44"/>
    </row>
    <row r="941" spans="5:176" x14ac:dyDescent="0.2">
      <c r="E941" s="70"/>
      <c r="FT941" s="44"/>
    </row>
    <row r="942" spans="5:176" x14ac:dyDescent="0.2">
      <c r="E942" s="70"/>
      <c r="FT942" s="44"/>
    </row>
    <row r="943" spans="5:176" x14ac:dyDescent="0.2">
      <c r="E943" s="70"/>
      <c r="FT943" s="44"/>
    </row>
    <row r="944" spans="5:176" x14ac:dyDescent="0.2">
      <c r="E944" s="70"/>
      <c r="FT944" s="44"/>
    </row>
    <row r="945" spans="5:176" x14ac:dyDescent="0.2">
      <c r="E945" s="70"/>
      <c r="FT945" s="44"/>
    </row>
    <row r="946" spans="5:176" x14ac:dyDescent="0.2">
      <c r="E946" s="70"/>
      <c r="FT946" s="44"/>
    </row>
    <row r="947" spans="5:176" x14ac:dyDescent="0.2">
      <c r="E947" s="70"/>
      <c r="FT947" s="44"/>
    </row>
    <row r="948" spans="5:176" x14ac:dyDescent="0.2">
      <c r="E948" s="70"/>
      <c r="FT948" s="44"/>
    </row>
    <row r="949" spans="5:176" x14ac:dyDescent="0.2">
      <c r="E949" s="70"/>
      <c r="FT949" s="44"/>
    </row>
    <row r="950" spans="5:176" x14ac:dyDescent="0.2">
      <c r="E950" s="70"/>
      <c r="FT950" s="44"/>
    </row>
    <row r="951" spans="5:176" x14ac:dyDescent="0.2">
      <c r="E951" s="70"/>
      <c r="FT951" s="44"/>
    </row>
    <row r="952" spans="5:176" x14ac:dyDescent="0.2">
      <c r="E952" s="70"/>
      <c r="FT952" s="44"/>
    </row>
    <row r="953" spans="5:176" x14ac:dyDescent="0.2">
      <c r="E953" s="70"/>
      <c r="FT953" s="44"/>
    </row>
    <row r="954" spans="5:176" x14ac:dyDescent="0.2">
      <c r="E954" s="70"/>
      <c r="FT954" s="44"/>
    </row>
    <row r="955" spans="5:176" x14ac:dyDescent="0.2">
      <c r="E955" s="70"/>
      <c r="FT955" s="44"/>
    </row>
    <row r="956" spans="5:176" x14ac:dyDescent="0.2">
      <c r="E956" s="70"/>
      <c r="FT956" s="44"/>
    </row>
    <row r="957" spans="5:176" x14ac:dyDescent="0.2">
      <c r="E957" s="70"/>
      <c r="FT957" s="44"/>
    </row>
    <row r="958" spans="5:176" x14ac:dyDescent="0.2">
      <c r="E958" s="70"/>
      <c r="FT958" s="44"/>
    </row>
    <row r="959" spans="5:176" x14ac:dyDescent="0.2">
      <c r="E959" s="70"/>
      <c r="FT959" s="44"/>
    </row>
    <row r="960" spans="5:176" x14ac:dyDescent="0.2">
      <c r="E960" s="70"/>
      <c r="FT960" s="44"/>
    </row>
    <row r="961" spans="5:176" x14ac:dyDescent="0.2">
      <c r="E961" s="70"/>
      <c r="FT961" s="44"/>
    </row>
    <row r="962" spans="5:176" x14ac:dyDescent="0.2">
      <c r="E962" s="70"/>
      <c r="FT962" s="44"/>
    </row>
    <row r="963" spans="5:176" x14ac:dyDescent="0.2">
      <c r="E963" s="70"/>
      <c r="FT963" s="44"/>
    </row>
    <row r="964" spans="5:176" x14ac:dyDescent="0.2">
      <c r="E964" s="70"/>
      <c r="FT964" s="44"/>
    </row>
    <row r="965" spans="5:176" x14ac:dyDescent="0.2">
      <c r="E965" s="70"/>
      <c r="FT965" s="44"/>
    </row>
    <row r="966" spans="5:176" x14ac:dyDescent="0.2">
      <c r="E966" s="70"/>
      <c r="FT966" s="44"/>
    </row>
    <row r="967" spans="5:176" x14ac:dyDescent="0.2">
      <c r="E967" s="70"/>
      <c r="FT967" s="44"/>
    </row>
    <row r="968" spans="5:176" x14ac:dyDescent="0.2">
      <c r="E968" s="70"/>
      <c r="FT968" s="44"/>
    </row>
    <row r="969" spans="5:176" x14ac:dyDescent="0.2">
      <c r="E969" s="70"/>
      <c r="FT969" s="44"/>
    </row>
    <row r="970" spans="5:176" x14ac:dyDescent="0.2">
      <c r="E970" s="70"/>
      <c r="FT970" s="44"/>
    </row>
    <row r="971" spans="5:176" x14ac:dyDescent="0.2">
      <c r="E971" s="70"/>
      <c r="FT971" s="44"/>
    </row>
    <row r="972" spans="5:176" x14ac:dyDescent="0.2">
      <c r="E972" s="70"/>
      <c r="FT972" s="44"/>
    </row>
    <row r="973" spans="5:176" x14ac:dyDescent="0.2">
      <c r="E973" s="70"/>
      <c r="FT973" s="44"/>
    </row>
    <row r="974" spans="5:176" x14ac:dyDescent="0.2">
      <c r="E974" s="70"/>
      <c r="FT974" s="44"/>
    </row>
    <row r="975" spans="5:176" x14ac:dyDescent="0.2">
      <c r="E975" s="70"/>
      <c r="FT975" s="44"/>
    </row>
    <row r="976" spans="5:176" x14ac:dyDescent="0.2">
      <c r="E976" s="70"/>
      <c r="FT976" s="44"/>
    </row>
    <row r="977" spans="5:176" x14ac:dyDescent="0.2">
      <c r="E977" s="70"/>
      <c r="FT977" s="44"/>
    </row>
    <row r="978" spans="5:176" x14ac:dyDescent="0.2">
      <c r="E978" s="70"/>
      <c r="FT978" s="44"/>
    </row>
    <row r="979" spans="5:176" x14ac:dyDescent="0.2">
      <c r="E979" s="70"/>
      <c r="FT979" s="44"/>
    </row>
    <row r="980" spans="5:176" x14ac:dyDescent="0.2">
      <c r="E980" s="70"/>
      <c r="FT980" s="44"/>
    </row>
    <row r="981" spans="5:176" x14ac:dyDescent="0.2">
      <c r="E981" s="70"/>
      <c r="FT981" s="44"/>
    </row>
    <row r="982" spans="5:176" x14ac:dyDescent="0.2">
      <c r="E982" s="70"/>
      <c r="FT982" s="44"/>
    </row>
    <row r="983" spans="5:176" x14ac:dyDescent="0.2">
      <c r="E983" s="70"/>
      <c r="FT983" s="44"/>
    </row>
    <row r="984" spans="5:176" x14ac:dyDescent="0.2">
      <c r="E984" s="70"/>
      <c r="FT984" s="44"/>
    </row>
    <row r="985" spans="5:176" x14ac:dyDescent="0.2">
      <c r="E985" s="70"/>
      <c r="FT985" s="44"/>
    </row>
    <row r="986" spans="5:176" x14ac:dyDescent="0.2">
      <c r="E986" s="70"/>
      <c r="FT986" s="44"/>
    </row>
    <row r="987" spans="5:176" x14ac:dyDescent="0.2">
      <c r="E987" s="70"/>
      <c r="FT987" s="44"/>
    </row>
    <row r="988" spans="5:176" x14ac:dyDescent="0.2">
      <c r="E988" s="70"/>
      <c r="FT988" s="44"/>
    </row>
    <row r="989" spans="5:176" x14ac:dyDescent="0.2">
      <c r="E989" s="70"/>
      <c r="FT989" s="44"/>
    </row>
    <row r="990" spans="5:176" x14ac:dyDescent="0.2">
      <c r="E990" s="70"/>
      <c r="FT990" s="44"/>
    </row>
    <row r="991" spans="5:176" x14ac:dyDescent="0.2">
      <c r="E991" s="70"/>
      <c r="FT991" s="44"/>
    </row>
    <row r="992" spans="5:176" x14ac:dyDescent="0.2">
      <c r="E992" s="70"/>
      <c r="FT992" s="44"/>
    </row>
    <row r="993" spans="5:176" x14ac:dyDescent="0.2">
      <c r="E993" s="70"/>
      <c r="FT993" s="44"/>
    </row>
    <row r="994" spans="5:176" x14ac:dyDescent="0.2">
      <c r="E994" s="70"/>
      <c r="FT994" s="44"/>
    </row>
    <row r="995" spans="5:176" x14ac:dyDescent="0.2">
      <c r="E995" s="70"/>
      <c r="FT995" s="44"/>
    </row>
    <row r="996" spans="5:176" x14ac:dyDescent="0.2">
      <c r="E996" s="70"/>
      <c r="FT996" s="44"/>
    </row>
    <row r="997" spans="5:176" x14ac:dyDescent="0.2">
      <c r="E997" s="70"/>
      <c r="FT997" s="44"/>
    </row>
    <row r="998" spans="5:176" x14ac:dyDescent="0.2">
      <c r="E998" s="70"/>
      <c r="FT998" s="44"/>
    </row>
    <row r="999" spans="5:176" x14ac:dyDescent="0.2">
      <c r="E999" s="70"/>
      <c r="FT999" s="44"/>
    </row>
    <row r="1000" spans="5:176" x14ac:dyDescent="0.2">
      <c r="E1000" s="70"/>
      <c r="FT1000" s="44"/>
    </row>
    <row r="1001" spans="5:176" x14ac:dyDescent="0.2">
      <c r="E1001" s="70"/>
      <c r="FT1001" s="44"/>
    </row>
    <row r="1002" spans="5:176" x14ac:dyDescent="0.2">
      <c r="E1002" s="70"/>
      <c r="FT1002" s="44"/>
    </row>
    <row r="1003" spans="5:176" x14ac:dyDescent="0.2">
      <c r="E1003" s="70"/>
      <c r="FT1003" s="44"/>
    </row>
    <row r="1004" spans="5:176" x14ac:dyDescent="0.2">
      <c r="E1004" s="70"/>
      <c r="FT1004" s="44"/>
    </row>
    <row r="1005" spans="5:176" x14ac:dyDescent="0.2">
      <c r="E1005" s="70"/>
      <c r="FT1005" s="44"/>
    </row>
    <row r="1006" spans="5:176" x14ac:dyDescent="0.2">
      <c r="E1006" s="70"/>
      <c r="FT1006" s="44"/>
    </row>
    <row r="1007" spans="5:176" x14ac:dyDescent="0.2">
      <c r="E1007" s="70"/>
      <c r="FT1007" s="44"/>
    </row>
    <row r="1008" spans="5:176" x14ac:dyDescent="0.2">
      <c r="E1008" s="70"/>
      <c r="FT1008" s="44"/>
    </row>
    <row r="1009" spans="5:176" x14ac:dyDescent="0.2">
      <c r="E1009" s="70"/>
      <c r="FT1009" s="44"/>
    </row>
    <row r="1010" spans="5:176" x14ac:dyDescent="0.2">
      <c r="E1010" s="70"/>
      <c r="FT1010" s="44"/>
    </row>
    <row r="1011" spans="5:176" x14ac:dyDescent="0.2">
      <c r="E1011" s="70"/>
      <c r="FT1011" s="44"/>
    </row>
    <row r="1012" spans="5:176" x14ac:dyDescent="0.2">
      <c r="E1012" s="70"/>
      <c r="FT1012" s="44"/>
    </row>
    <row r="1013" spans="5:176" x14ac:dyDescent="0.2">
      <c r="E1013" s="70"/>
      <c r="FT1013" s="44"/>
    </row>
    <row r="1014" spans="5:176" x14ac:dyDescent="0.2">
      <c r="E1014" s="70"/>
      <c r="FT1014" s="44"/>
    </row>
    <row r="1015" spans="5:176" x14ac:dyDescent="0.2">
      <c r="E1015" s="70"/>
      <c r="FT1015" s="44"/>
    </row>
    <row r="1016" spans="5:176" x14ac:dyDescent="0.2">
      <c r="E1016" s="70"/>
      <c r="FT1016" s="44"/>
    </row>
    <row r="1017" spans="5:176" x14ac:dyDescent="0.2">
      <c r="E1017" s="70"/>
      <c r="FT1017" s="44"/>
    </row>
    <row r="1018" spans="5:176" x14ac:dyDescent="0.2">
      <c r="E1018" s="70"/>
      <c r="FT1018" s="44"/>
    </row>
    <row r="1019" spans="5:176" x14ac:dyDescent="0.2">
      <c r="E1019" s="70"/>
      <c r="FT1019" s="44"/>
    </row>
    <row r="1020" spans="5:176" x14ac:dyDescent="0.2">
      <c r="E1020" s="70"/>
      <c r="FT1020" s="44"/>
    </row>
    <row r="1021" spans="5:176" x14ac:dyDescent="0.2">
      <c r="E1021" s="70"/>
      <c r="FT1021" s="44"/>
    </row>
    <row r="1022" spans="5:176" x14ac:dyDescent="0.2">
      <c r="E1022" s="70"/>
      <c r="FT1022" s="44"/>
    </row>
    <row r="1023" spans="5:176" x14ac:dyDescent="0.2">
      <c r="E1023" s="70"/>
      <c r="FT1023" s="44"/>
    </row>
    <row r="1024" spans="5:176" x14ac:dyDescent="0.2">
      <c r="E1024" s="70"/>
      <c r="FT1024" s="44"/>
    </row>
    <row r="1025" spans="5:176" x14ac:dyDescent="0.2">
      <c r="E1025" s="70"/>
      <c r="FT1025" s="44"/>
    </row>
    <row r="1026" spans="5:176" x14ac:dyDescent="0.2">
      <c r="E1026" s="70"/>
      <c r="FT1026" s="44"/>
    </row>
    <row r="1027" spans="5:176" x14ac:dyDescent="0.2">
      <c r="E1027" s="70"/>
      <c r="FT1027" s="44"/>
    </row>
    <row r="1028" spans="5:176" x14ac:dyDescent="0.2">
      <c r="E1028" s="70"/>
      <c r="FT1028" s="44"/>
    </row>
    <row r="1029" spans="5:176" x14ac:dyDescent="0.2">
      <c r="E1029" s="70"/>
      <c r="FT1029" s="44"/>
    </row>
    <row r="1030" spans="5:176" x14ac:dyDescent="0.2">
      <c r="E1030" s="70"/>
      <c r="FT1030" s="44"/>
    </row>
    <row r="1031" spans="5:176" x14ac:dyDescent="0.2">
      <c r="E1031" s="70"/>
      <c r="FT1031" s="44"/>
    </row>
    <row r="1032" spans="5:176" x14ac:dyDescent="0.2">
      <c r="E1032" s="70"/>
      <c r="FT1032" s="44"/>
    </row>
    <row r="1033" spans="5:176" x14ac:dyDescent="0.2">
      <c r="E1033" s="70"/>
      <c r="FT1033" s="44"/>
    </row>
    <row r="1034" spans="5:176" x14ac:dyDescent="0.2">
      <c r="E1034" s="70"/>
      <c r="FT1034" s="44"/>
    </row>
    <row r="1035" spans="5:176" x14ac:dyDescent="0.2">
      <c r="E1035" s="70"/>
      <c r="FT1035" s="44"/>
    </row>
    <row r="1036" spans="5:176" x14ac:dyDescent="0.2">
      <c r="E1036" s="70"/>
      <c r="FT1036" s="44"/>
    </row>
    <row r="1037" spans="5:176" x14ac:dyDescent="0.2">
      <c r="E1037" s="70"/>
      <c r="FT1037" s="44"/>
    </row>
    <row r="1038" spans="5:176" x14ac:dyDescent="0.2">
      <c r="E1038" s="70"/>
      <c r="FT1038" s="44"/>
    </row>
    <row r="1039" spans="5:176" x14ac:dyDescent="0.2">
      <c r="E1039" s="70"/>
      <c r="FT1039" s="44"/>
    </row>
    <row r="1040" spans="5:176" x14ac:dyDescent="0.2">
      <c r="E1040" s="70"/>
      <c r="FT1040" s="44"/>
    </row>
    <row r="1041" spans="5:176" x14ac:dyDescent="0.2">
      <c r="E1041" s="70"/>
      <c r="FT1041" s="44"/>
    </row>
    <row r="1042" spans="5:176" x14ac:dyDescent="0.2">
      <c r="E1042" s="70"/>
      <c r="FT1042" s="44"/>
    </row>
    <row r="1043" spans="5:176" x14ac:dyDescent="0.2">
      <c r="E1043" s="70"/>
      <c r="FT1043" s="44"/>
    </row>
    <row r="1044" spans="5:176" x14ac:dyDescent="0.2">
      <c r="E1044" s="70"/>
      <c r="FT1044" s="44"/>
    </row>
    <row r="1045" spans="5:176" x14ac:dyDescent="0.2">
      <c r="E1045" s="70"/>
      <c r="FT1045" s="44"/>
    </row>
    <row r="1046" spans="5:176" x14ac:dyDescent="0.2">
      <c r="E1046" s="70"/>
      <c r="FT1046" s="44"/>
    </row>
    <row r="1047" spans="5:176" x14ac:dyDescent="0.2">
      <c r="E1047" s="70"/>
      <c r="FT1047" s="44"/>
    </row>
    <row r="1048" spans="5:176" x14ac:dyDescent="0.2">
      <c r="E1048" s="70"/>
      <c r="FT1048" s="44"/>
    </row>
    <row r="1049" spans="5:176" x14ac:dyDescent="0.2">
      <c r="E1049" s="70"/>
      <c r="FT1049" s="44"/>
    </row>
    <row r="1050" spans="5:176" x14ac:dyDescent="0.2">
      <c r="E1050" s="70"/>
      <c r="FT1050" s="44"/>
    </row>
    <row r="1051" spans="5:176" x14ac:dyDescent="0.2">
      <c r="E1051" s="70"/>
      <c r="FT1051" s="44"/>
    </row>
    <row r="1052" spans="5:176" x14ac:dyDescent="0.2">
      <c r="E1052" s="70"/>
      <c r="FT1052" s="44"/>
    </row>
    <row r="1053" spans="5:176" x14ac:dyDescent="0.2">
      <c r="E1053" s="70"/>
      <c r="FT1053" s="44"/>
    </row>
    <row r="1054" spans="5:176" x14ac:dyDescent="0.2">
      <c r="E1054" s="70"/>
      <c r="FT1054" s="44"/>
    </row>
    <row r="1055" spans="5:176" x14ac:dyDescent="0.2">
      <c r="E1055" s="70"/>
      <c r="FT1055" s="44"/>
    </row>
    <row r="1056" spans="5:176" x14ac:dyDescent="0.2">
      <c r="E1056" s="70"/>
      <c r="FT1056" s="44"/>
    </row>
    <row r="1057" spans="5:176" x14ac:dyDescent="0.2">
      <c r="E1057" s="70"/>
      <c r="FT1057" s="44"/>
    </row>
    <row r="1058" spans="5:176" x14ac:dyDescent="0.2">
      <c r="E1058" s="70"/>
      <c r="FT1058" s="44"/>
    </row>
    <row r="1059" spans="5:176" x14ac:dyDescent="0.2">
      <c r="E1059" s="70"/>
      <c r="FT1059" s="44"/>
    </row>
    <row r="1060" spans="5:176" x14ac:dyDescent="0.2">
      <c r="E1060" s="70"/>
      <c r="FT1060" s="44"/>
    </row>
    <row r="1061" spans="5:176" x14ac:dyDescent="0.2">
      <c r="E1061" s="70"/>
      <c r="FT1061" s="44"/>
    </row>
    <row r="1062" spans="5:176" x14ac:dyDescent="0.2">
      <c r="E1062" s="70"/>
      <c r="FT1062" s="44"/>
    </row>
    <row r="1063" spans="5:176" x14ac:dyDescent="0.2">
      <c r="E1063" s="70"/>
      <c r="FT1063" s="44"/>
    </row>
    <row r="1064" spans="5:176" x14ac:dyDescent="0.2">
      <c r="E1064" s="70"/>
      <c r="FT1064" s="44"/>
    </row>
    <row r="1065" spans="5:176" x14ac:dyDescent="0.2">
      <c r="E1065" s="70"/>
      <c r="FT1065" s="44"/>
    </row>
    <row r="1066" spans="5:176" x14ac:dyDescent="0.2">
      <c r="E1066" s="70"/>
      <c r="FT1066" s="44"/>
    </row>
    <row r="1067" spans="5:176" x14ac:dyDescent="0.2">
      <c r="E1067" s="70"/>
      <c r="FT1067" s="44"/>
    </row>
    <row r="1068" spans="5:176" x14ac:dyDescent="0.2">
      <c r="E1068" s="70"/>
      <c r="FT1068" s="44"/>
    </row>
    <row r="1069" spans="5:176" x14ac:dyDescent="0.2">
      <c r="E1069" s="70"/>
      <c r="FT1069" s="44"/>
    </row>
    <row r="1070" spans="5:176" x14ac:dyDescent="0.2">
      <c r="E1070" s="70"/>
      <c r="FT1070" s="44"/>
    </row>
    <row r="1071" spans="5:176" x14ac:dyDescent="0.2">
      <c r="E1071" s="70"/>
      <c r="FT1071" s="44"/>
    </row>
    <row r="1072" spans="5:176" x14ac:dyDescent="0.2">
      <c r="E1072" s="70"/>
      <c r="FT1072" s="44"/>
    </row>
    <row r="1073" spans="5:176" x14ac:dyDescent="0.2">
      <c r="E1073" s="70"/>
      <c r="FT1073" s="44"/>
    </row>
    <row r="1074" spans="5:176" x14ac:dyDescent="0.2">
      <c r="E1074" s="70"/>
      <c r="FT1074" s="44"/>
    </row>
    <row r="1075" spans="5:176" x14ac:dyDescent="0.2">
      <c r="E1075" s="70"/>
      <c r="FT1075" s="44"/>
    </row>
    <row r="1076" spans="5:176" x14ac:dyDescent="0.2">
      <c r="E1076" s="70"/>
      <c r="FT1076" s="44"/>
    </row>
    <row r="1077" spans="5:176" x14ac:dyDescent="0.2">
      <c r="E1077" s="70"/>
      <c r="FT1077" s="44"/>
    </row>
    <row r="1078" spans="5:176" x14ac:dyDescent="0.2">
      <c r="E1078" s="70"/>
      <c r="FT1078" s="44"/>
    </row>
    <row r="1079" spans="5:176" x14ac:dyDescent="0.2">
      <c r="E1079" s="70"/>
      <c r="FT1079" s="44"/>
    </row>
    <row r="1080" spans="5:176" x14ac:dyDescent="0.2">
      <c r="E1080" s="70"/>
      <c r="FT1080" s="44"/>
    </row>
    <row r="1081" spans="5:176" x14ac:dyDescent="0.2">
      <c r="E1081" s="70"/>
      <c r="FT1081" s="44"/>
    </row>
    <row r="1082" spans="5:176" x14ac:dyDescent="0.2">
      <c r="E1082" s="70"/>
      <c r="FT1082" s="44"/>
    </row>
    <row r="1083" spans="5:176" x14ac:dyDescent="0.2">
      <c r="E1083" s="70"/>
      <c r="FT1083" s="44"/>
    </row>
    <row r="1084" spans="5:176" x14ac:dyDescent="0.2">
      <c r="E1084" s="70"/>
      <c r="FT1084" s="44"/>
    </row>
    <row r="1085" spans="5:176" x14ac:dyDescent="0.2">
      <c r="E1085" s="70"/>
      <c r="FT1085" s="44"/>
    </row>
    <row r="1086" spans="5:176" x14ac:dyDescent="0.2">
      <c r="E1086" s="70"/>
      <c r="FT1086" s="44"/>
    </row>
    <row r="1087" spans="5:176" x14ac:dyDescent="0.2">
      <c r="E1087" s="70"/>
      <c r="FT1087" s="44"/>
    </row>
    <row r="1088" spans="5:176" x14ac:dyDescent="0.2">
      <c r="E1088" s="70"/>
      <c r="FT1088" s="44"/>
    </row>
    <row r="1089" spans="5:176" x14ac:dyDescent="0.2">
      <c r="E1089" s="70"/>
      <c r="FT1089" s="44"/>
    </row>
    <row r="1090" spans="5:176" x14ac:dyDescent="0.2">
      <c r="E1090" s="70"/>
      <c r="FT1090" s="44"/>
    </row>
    <row r="1091" spans="5:176" x14ac:dyDescent="0.2">
      <c r="E1091" s="70"/>
      <c r="FT1091" s="44"/>
    </row>
    <row r="1092" spans="5:176" x14ac:dyDescent="0.2">
      <c r="E1092" s="70"/>
      <c r="FT1092" s="44"/>
    </row>
    <row r="1093" spans="5:176" x14ac:dyDescent="0.2">
      <c r="E1093" s="70"/>
      <c r="FT1093" s="44"/>
    </row>
    <row r="1094" spans="5:176" x14ac:dyDescent="0.2">
      <c r="E1094" s="70"/>
      <c r="FT1094" s="44"/>
    </row>
    <row r="1095" spans="5:176" x14ac:dyDescent="0.2">
      <c r="E1095" s="70"/>
      <c r="FT1095" s="44"/>
    </row>
    <row r="1096" spans="5:176" x14ac:dyDescent="0.2">
      <c r="E1096" s="70"/>
      <c r="FT1096" s="44"/>
    </row>
    <row r="1097" spans="5:176" x14ac:dyDescent="0.2">
      <c r="E1097" s="70"/>
      <c r="FT1097" s="44"/>
    </row>
    <row r="1098" spans="5:176" x14ac:dyDescent="0.2">
      <c r="E1098" s="70"/>
      <c r="FT1098" s="44"/>
    </row>
    <row r="1099" spans="5:176" x14ac:dyDescent="0.2">
      <c r="E1099" s="70"/>
      <c r="FT1099" s="44"/>
    </row>
    <row r="1100" spans="5:176" x14ac:dyDescent="0.2">
      <c r="E1100" s="70"/>
      <c r="FT1100" s="44"/>
    </row>
    <row r="1101" spans="5:176" x14ac:dyDescent="0.2">
      <c r="E1101" s="70"/>
      <c r="FT1101" s="44"/>
    </row>
    <row r="1102" spans="5:176" x14ac:dyDescent="0.2">
      <c r="E1102" s="70"/>
      <c r="FT1102" s="44"/>
    </row>
    <row r="1103" spans="5:176" x14ac:dyDescent="0.2">
      <c r="E1103" s="70"/>
      <c r="FT1103" s="44"/>
    </row>
    <row r="1104" spans="5:176" x14ac:dyDescent="0.2">
      <c r="E1104" s="70"/>
      <c r="FT1104" s="44"/>
    </row>
    <row r="1105" spans="5:176" x14ac:dyDescent="0.2">
      <c r="E1105" s="70"/>
      <c r="FT1105" s="44"/>
    </row>
    <row r="1106" spans="5:176" x14ac:dyDescent="0.2">
      <c r="E1106" s="70"/>
      <c r="FT1106" s="44"/>
    </row>
    <row r="1107" spans="5:176" x14ac:dyDescent="0.2">
      <c r="E1107" s="70"/>
      <c r="FT1107" s="44"/>
    </row>
    <row r="1108" spans="5:176" x14ac:dyDescent="0.2">
      <c r="E1108" s="70"/>
      <c r="FT1108" s="44"/>
    </row>
    <row r="1109" spans="5:176" x14ac:dyDescent="0.2">
      <c r="E1109" s="70"/>
      <c r="FT1109" s="44"/>
    </row>
    <row r="1110" spans="5:176" x14ac:dyDescent="0.2">
      <c r="E1110" s="70"/>
      <c r="FT1110" s="44"/>
    </row>
    <row r="1111" spans="5:176" x14ac:dyDescent="0.2">
      <c r="E1111" s="70"/>
      <c r="FT1111" s="44"/>
    </row>
    <row r="1112" spans="5:176" x14ac:dyDescent="0.2">
      <c r="E1112" s="70"/>
      <c r="FT1112" s="44"/>
    </row>
    <row r="1113" spans="5:176" x14ac:dyDescent="0.2">
      <c r="E1113" s="70"/>
      <c r="FT1113" s="44"/>
    </row>
    <row r="1114" spans="5:176" x14ac:dyDescent="0.2">
      <c r="E1114" s="70"/>
      <c r="FT1114" s="44"/>
    </row>
    <row r="1115" spans="5:176" x14ac:dyDescent="0.2">
      <c r="E1115" s="70"/>
      <c r="FT1115" s="44"/>
    </row>
    <row r="1116" spans="5:176" x14ac:dyDescent="0.2">
      <c r="E1116" s="70"/>
      <c r="FT1116" s="44"/>
    </row>
    <row r="1117" spans="5:176" x14ac:dyDescent="0.2">
      <c r="E1117" s="70"/>
      <c r="FT1117" s="44"/>
    </row>
    <row r="1118" spans="5:176" x14ac:dyDescent="0.2">
      <c r="E1118" s="70"/>
      <c r="FT1118" s="44"/>
    </row>
    <row r="1119" spans="5:176" x14ac:dyDescent="0.2">
      <c r="E1119" s="70"/>
      <c r="FT1119" s="44"/>
    </row>
    <row r="1120" spans="5:176" x14ac:dyDescent="0.2">
      <c r="E1120" s="70"/>
      <c r="FT1120" s="44"/>
    </row>
    <row r="1121" spans="5:176" x14ac:dyDescent="0.2">
      <c r="E1121" s="70"/>
      <c r="FT1121" s="44"/>
    </row>
    <row r="1122" spans="5:176" x14ac:dyDescent="0.2">
      <c r="E1122" s="70"/>
      <c r="FT1122" s="44"/>
    </row>
    <row r="1123" spans="5:176" x14ac:dyDescent="0.2">
      <c r="E1123" s="70"/>
      <c r="FT1123" s="44"/>
    </row>
    <row r="1124" spans="5:176" x14ac:dyDescent="0.2">
      <c r="E1124" s="70"/>
      <c r="FT1124" s="44"/>
    </row>
    <row r="1125" spans="5:176" x14ac:dyDescent="0.2">
      <c r="E1125" s="70"/>
      <c r="FT1125" s="44"/>
    </row>
    <row r="1126" spans="5:176" x14ac:dyDescent="0.2">
      <c r="E1126" s="70"/>
      <c r="FT1126" s="44"/>
    </row>
    <row r="1127" spans="5:176" x14ac:dyDescent="0.2">
      <c r="E1127" s="70"/>
      <c r="FT1127" s="44"/>
    </row>
    <row r="1128" spans="5:176" x14ac:dyDescent="0.2">
      <c r="E1128" s="70"/>
      <c r="FT1128" s="44"/>
    </row>
    <row r="1129" spans="5:176" x14ac:dyDescent="0.2">
      <c r="E1129" s="70"/>
      <c r="FT1129" s="44"/>
    </row>
    <row r="1130" spans="5:176" x14ac:dyDescent="0.2">
      <c r="E1130" s="70"/>
      <c r="FT1130" s="44"/>
    </row>
    <row r="1131" spans="5:176" x14ac:dyDescent="0.2">
      <c r="E1131" s="70"/>
      <c r="FT1131" s="44"/>
    </row>
    <row r="1132" spans="5:176" x14ac:dyDescent="0.2">
      <c r="E1132" s="70"/>
      <c r="FT1132" s="44"/>
    </row>
    <row r="1133" spans="5:176" x14ac:dyDescent="0.2">
      <c r="E1133" s="70"/>
      <c r="FT1133" s="44"/>
    </row>
    <row r="1134" spans="5:176" x14ac:dyDescent="0.2">
      <c r="E1134" s="70"/>
      <c r="FT1134" s="44"/>
    </row>
    <row r="1135" spans="5:176" x14ac:dyDescent="0.2">
      <c r="E1135" s="70"/>
      <c r="FT1135" s="44"/>
    </row>
    <row r="1136" spans="5:176" x14ac:dyDescent="0.2">
      <c r="E1136" s="70"/>
      <c r="FT1136" s="44"/>
    </row>
    <row r="1137" spans="5:176" x14ac:dyDescent="0.2">
      <c r="E1137" s="70"/>
      <c r="FT1137" s="44"/>
    </row>
    <row r="1138" spans="5:176" x14ac:dyDescent="0.2">
      <c r="E1138" s="70"/>
      <c r="FT1138" s="44"/>
    </row>
    <row r="1139" spans="5:176" x14ac:dyDescent="0.2">
      <c r="E1139" s="70"/>
      <c r="FT1139" s="44"/>
    </row>
    <row r="1140" spans="5:176" x14ac:dyDescent="0.2">
      <c r="E1140" s="70"/>
      <c r="FT1140" s="44"/>
    </row>
    <row r="1141" spans="5:176" x14ac:dyDescent="0.2">
      <c r="E1141" s="70"/>
      <c r="FT1141" s="44"/>
    </row>
    <row r="1142" spans="5:176" x14ac:dyDescent="0.2">
      <c r="E1142" s="70"/>
      <c r="FT1142" s="44"/>
    </row>
    <row r="1143" spans="5:176" x14ac:dyDescent="0.2">
      <c r="E1143" s="70"/>
      <c r="FT1143" s="44"/>
    </row>
    <row r="1144" spans="5:176" x14ac:dyDescent="0.2">
      <c r="E1144" s="70"/>
      <c r="FT1144" s="44"/>
    </row>
    <row r="1145" spans="5:176" x14ac:dyDescent="0.2">
      <c r="E1145" s="70"/>
      <c r="FT1145" s="44"/>
    </row>
    <row r="1146" spans="5:176" x14ac:dyDescent="0.2">
      <c r="E1146" s="70"/>
      <c r="FT1146" s="44"/>
    </row>
    <row r="1147" spans="5:176" x14ac:dyDescent="0.2">
      <c r="E1147" s="70"/>
      <c r="FT1147" s="44"/>
    </row>
    <row r="1148" spans="5:176" x14ac:dyDescent="0.2">
      <c r="E1148" s="70"/>
      <c r="FT1148" s="44"/>
    </row>
    <row r="1149" spans="5:176" x14ac:dyDescent="0.2">
      <c r="E1149" s="70"/>
      <c r="FT1149" s="44"/>
    </row>
    <row r="1150" spans="5:176" x14ac:dyDescent="0.2">
      <c r="E1150" s="70"/>
      <c r="FT1150" s="44"/>
    </row>
    <row r="1151" spans="5:176" x14ac:dyDescent="0.2">
      <c r="E1151" s="70"/>
      <c r="FT1151" s="44"/>
    </row>
    <row r="1152" spans="5:176" x14ac:dyDescent="0.2">
      <c r="E1152" s="70"/>
      <c r="FT1152" s="44"/>
    </row>
    <row r="1153" spans="5:176" x14ac:dyDescent="0.2">
      <c r="E1153" s="70"/>
      <c r="FT1153" s="44"/>
    </row>
    <row r="1154" spans="5:176" x14ac:dyDescent="0.2">
      <c r="E1154" s="70"/>
      <c r="FT1154" s="44"/>
    </row>
    <row r="1155" spans="5:176" x14ac:dyDescent="0.2">
      <c r="E1155" s="70"/>
      <c r="FT1155" s="44"/>
    </row>
    <row r="1156" spans="5:176" x14ac:dyDescent="0.2">
      <c r="E1156" s="70"/>
      <c r="FT1156" s="44"/>
    </row>
    <row r="1157" spans="5:176" x14ac:dyDescent="0.2">
      <c r="E1157" s="70"/>
      <c r="FT1157" s="44"/>
    </row>
    <row r="1158" spans="5:176" x14ac:dyDescent="0.2">
      <c r="E1158" s="70"/>
      <c r="FT1158" s="44"/>
    </row>
    <row r="1159" spans="5:176" x14ac:dyDescent="0.2">
      <c r="E1159" s="70"/>
      <c r="FT1159" s="44"/>
    </row>
    <row r="1160" spans="5:176" x14ac:dyDescent="0.2">
      <c r="E1160" s="70"/>
      <c r="FT1160" s="44"/>
    </row>
    <row r="1161" spans="5:176" x14ac:dyDescent="0.2">
      <c r="E1161" s="70"/>
      <c r="FT1161" s="44"/>
    </row>
    <row r="1162" spans="5:176" x14ac:dyDescent="0.2">
      <c r="E1162" s="70"/>
      <c r="FT1162" s="44"/>
    </row>
    <row r="1163" spans="5:176" x14ac:dyDescent="0.2">
      <c r="E1163" s="70"/>
      <c r="FT1163" s="44"/>
    </row>
    <row r="1164" spans="5:176" x14ac:dyDescent="0.2">
      <c r="E1164" s="70"/>
      <c r="FT1164" s="44"/>
    </row>
    <row r="1165" spans="5:176" x14ac:dyDescent="0.2">
      <c r="E1165" s="70"/>
      <c r="FT1165" s="44"/>
    </row>
    <row r="1166" spans="5:176" x14ac:dyDescent="0.2">
      <c r="E1166" s="70"/>
      <c r="FT1166" s="44"/>
    </row>
    <row r="1167" spans="5:176" x14ac:dyDescent="0.2">
      <c r="E1167" s="70"/>
      <c r="FT1167" s="44"/>
    </row>
    <row r="1168" spans="5:176" x14ac:dyDescent="0.2">
      <c r="E1168" s="70"/>
      <c r="FT1168" s="44"/>
    </row>
    <row r="1169" spans="5:176" x14ac:dyDescent="0.2">
      <c r="E1169" s="70"/>
      <c r="FT1169" s="44"/>
    </row>
    <row r="1170" spans="5:176" x14ac:dyDescent="0.2">
      <c r="E1170" s="70"/>
      <c r="FT1170" s="44"/>
    </row>
    <row r="1171" spans="5:176" x14ac:dyDescent="0.2">
      <c r="E1171" s="70"/>
      <c r="FT1171" s="44"/>
    </row>
    <row r="1172" spans="5:176" x14ac:dyDescent="0.2">
      <c r="E1172" s="70"/>
      <c r="FT1172" s="44"/>
    </row>
    <row r="1173" spans="5:176" x14ac:dyDescent="0.2">
      <c r="E1173" s="70"/>
      <c r="FT1173" s="44"/>
    </row>
    <row r="1174" spans="5:176" x14ac:dyDescent="0.2">
      <c r="E1174" s="70"/>
      <c r="FT1174" s="44"/>
    </row>
    <row r="1175" spans="5:176" x14ac:dyDescent="0.2">
      <c r="E1175" s="70"/>
      <c r="FT1175" s="44"/>
    </row>
    <row r="1176" spans="5:176" x14ac:dyDescent="0.2">
      <c r="E1176" s="70"/>
      <c r="FT1176" s="44"/>
    </row>
    <row r="1177" spans="5:176" x14ac:dyDescent="0.2">
      <c r="E1177" s="70"/>
      <c r="FT1177" s="44"/>
    </row>
    <row r="1178" spans="5:176" x14ac:dyDescent="0.2">
      <c r="E1178" s="70"/>
      <c r="FT1178" s="44"/>
    </row>
    <row r="1179" spans="5:176" x14ac:dyDescent="0.2">
      <c r="E1179" s="70"/>
      <c r="FT1179" s="44"/>
    </row>
    <row r="1180" spans="5:176" x14ac:dyDescent="0.2">
      <c r="E1180" s="70"/>
      <c r="FT1180" s="44"/>
    </row>
    <row r="1181" spans="5:176" x14ac:dyDescent="0.2">
      <c r="E1181" s="70"/>
      <c r="FT1181" s="44"/>
    </row>
    <row r="1182" spans="5:176" x14ac:dyDescent="0.2">
      <c r="E1182" s="70"/>
      <c r="FT1182" s="44"/>
    </row>
    <row r="1183" spans="5:176" x14ac:dyDescent="0.2">
      <c r="E1183" s="70"/>
      <c r="FT1183" s="44"/>
    </row>
    <row r="1184" spans="5:176" x14ac:dyDescent="0.2">
      <c r="E1184" s="70"/>
      <c r="FT1184" s="44"/>
    </row>
    <row r="1185" spans="5:176" x14ac:dyDescent="0.2">
      <c r="E1185" s="70"/>
      <c r="FT1185" s="44"/>
    </row>
    <row r="1186" spans="5:176" x14ac:dyDescent="0.2">
      <c r="E1186" s="70"/>
      <c r="FT1186" s="44"/>
    </row>
    <row r="1187" spans="5:176" x14ac:dyDescent="0.2">
      <c r="E1187" s="70"/>
      <c r="FT1187" s="44"/>
    </row>
    <row r="1188" spans="5:176" x14ac:dyDescent="0.2">
      <c r="E1188" s="70"/>
      <c r="FT1188" s="44"/>
    </row>
    <row r="1189" spans="5:176" x14ac:dyDescent="0.2">
      <c r="E1189" s="70"/>
      <c r="FT1189" s="44"/>
    </row>
    <row r="1190" spans="5:176" x14ac:dyDescent="0.2">
      <c r="E1190" s="70"/>
      <c r="FT1190" s="44"/>
    </row>
    <row r="1191" spans="5:176" x14ac:dyDescent="0.2">
      <c r="E1191" s="70"/>
      <c r="FT1191" s="44"/>
    </row>
    <row r="1192" spans="5:176" x14ac:dyDescent="0.2">
      <c r="E1192" s="70"/>
      <c r="FT1192" s="44"/>
    </row>
    <row r="1193" spans="5:176" x14ac:dyDescent="0.2">
      <c r="E1193" s="70"/>
      <c r="FT1193" s="44"/>
    </row>
    <row r="1194" spans="5:176" x14ac:dyDescent="0.2">
      <c r="E1194" s="70"/>
      <c r="FT1194" s="44"/>
    </row>
    <row r="1195" spans="5:176" x14ac:dyDescent="0.2">
      <c r="E1195" s="70"/>
      <c r="FT1195" s="44"/>
    </row>
    <row r="1196" spans="5:176" x14ac:dyDescent="0.2">
      <c r="E1196" s="70"/>
      <c r="FT1196" s="44"/>
    </row>
    <row r="1197" spans="5:176" x14ac:dyDescent="0.2">
      <c r="E1197" s="70"/>
      <c r="FT1197" s="44"/>
    </row>
    <row r="1198" spans="5:176" x14ac:dyDescent="0.2">
      <c r="E1198" s="70"/>
      <c r="FT1198" s="44"/>
    </row>
    <row r="1199" spans="5:176" x14ac:dyDescent="0.2">
      <c r="E1199" s="70"/>
      <c r="FT1199" s="44"/>
    </row>
    <row r="1200" spans="5:176" x14ac:dyDescent="0.2">
      <c r="E1200" s="70"/>
      <c r="FT1200" s="44"/>
    </row>
    <row r="1201" spans="5:176" x14ac:dyDescent="0.2">
      <c r="E1201" s="70"/>
      <c r="FT1201" s="44"/>
    </row>
    <row r="1202" spans="5:176" x14ac:dyDescent="0.2">
      <c r="E1202" s="70"/>
      <c r="FT1202" s="44"/>
    </row>
    <row r="1203" spans="5:176" x14ac:dyDescent="0.2">
      <c r="E1203" s="70"/>
      <c r="FT1203" s="44"/>
    </row>
    <row r="1204" spans="5:176" x14ac:dyDescent="0.2">
      <c r="E1204" s="70"/>
      <c r="FT1204" s="44"/>
    </row>
    <row r="1205" spans="5:176" x14ac:dyDescent="0.2">
      <c r="E1205" s="70"/>
      <c r="FT1205" s="44"/>
    </row>
    <row r="1206" spans="5:176" x14ac:dyDescent="0.2">
      <c r="E1206" s="70"/>
      <c r="FT1206" s="44"/>
    </row>
    <row r="1207" spans="5:176" x14ac:dyDescent="0.2">
      <c r="E1207" s="70"/>
      <c r="FT1207" s="44"/>
    </row>
    <row r="1208" spans="5:176" x14ac:dyDescent="0.2">
      <c r="E1208" s="70"/>
      <c r="FT1208" s="44"/>
    </row>
    <row r="1209" spans="5:176" x14ac:dyDescent="0.2">
      <c r="E1209" s="70"/>
      <c r="FT1209" s="44"/>
    </row>
    <row r="1210" spans="5:176" x14ac:dyDescent="0.2">
      <c r="E1210" s="70"/>
      <c r="FT1210" s="44"/>
    </row>
    <row r="1211" spans="5:176" x14ac:dyDescent="0.2">
      <c r="E1211" s="70"/>
      <c r="FT1211" s="44"/>
    </row>
    <row r="1212" spans="5:176" x14ac:dyDescent="0.2">
      <c r="E1212" s="70"/>
      <c r="FT1212" s="44"/>
    </row>
    <row r="1213" spans="5:176" x14ac:dyDescent="0.2">
      <c r="E1213" s="70"/>
      <c r="FT1213" s="44"/>
    </row>
    <row r="1214" spans="5:176" x14ac:dyDescent="0.2">
      <c r="E1214" s="70"/>
      <c r="FT1214" s="44"/>
    </row>
    <row r="1215" spans="5:176" x14ac:dyDescent="0.2">
      <c r="E1215" s="70"/>
      <c r="BF1215" s="61"/>
      <c r="FT1215" s="44"/>
    </row>
    <row r="1216" spans="5:176" x14ac:dyDescent="0.2">
      <c r="E1216" s="70"/>
      <c r="FT1216" s="44"/>
    </row>
    <row r="1217" spans="5:176" x14ac:dyDescent="0.2">
      <c r="E1217" s="70"/>
      <c r="FT1217" s="44"/>
    </row>
    <row r="1218" spans="5:176" x14ac:dyDescent="0.2">
      <c r="E1218" s="70"/>
      <c r="FT1218" s="44"/>
    </row>
    <row r="1219" spans="5:176" x14ac:dyDescent="0.2">
      <c r="E1219" s="70"/>
      <c r="FT1219" s="44"/>
    </row>
    <row r="1220" spans="5:176" x14ac:dyDescent="0.2">
      <c r="E1220" s="70"/>
      <c r="FT1220" s="44"/>
    </row>
    <row r="1221" spans="5:176" x14ac:dyDescent="0.2">
      <c r="E1221" s="70"/>
      <c r="FT1221" s="44"/>
    </row>
    <row r="1222" spans="5:176" x14ac:dyDescent="0.2">
      <c r="E1222" s="70"/>
      <c r="FT1222" s="44"/>
    </row>
    <row r="1223" spans="5:176" x14ac:dyDescent="0.2">
      <c r="E1223" s="70"/>
      <c r="FT1223" s="44"/>
    </row>
    <row r="1224" spans="5:176" x14ac:dyDescent="0.2">
      <c r="E1224" s="70"/>
      <c r="FT1224" s="44"/>
    </row>
    <row r="1225" spans="5:176" x14ac:dyDescent="0.2">
      <c r="E1225" s="70"/>
      <c r="FT1225" s="44"/>
    </row>
    <row r="1226" spans="5:176" x14ac:dyDescent="0.2">
      <c r="E1226" s="70"/>
      <c r="FT1226" s="44"/>
    </row>
    <row r="1227" spans="5:176" x14ac:dyDescent="0.2">
      <c r="E1227" s="70"/>
      <c r="FT1227" s="44"/>
    </row>
    <row r="1228" spans="5:176" x14ac:dyDescent="0.2">
      <c r="E1228" s="70"/>
      <c r="FT1228" s="44"/>
    </row>
    <row r="1229" spans="5:176" x14ac:dyDescent="0.2">
      <c r="E1229" s="70"/>
      <c r="FT1229" s="44"/>
    </row>
    <row r="1230" spans="5:176" x14ac:dyDescent="0.2">
      <c r="E1230" s="70"/>
      <c r="FT1230" s="44"/>
    </row>
    <row r="1231" spans="5:176" x14ac:dyDescent="0.2">
      <c r="E1231" s="70"/>
      <c r="FT1231" s="44"/>
    </row>
    <row r="1232" spans="5:176" x14ac:dyDescent="0.2">
      <c r="E1232" s="70"/>
      <c r="FT1232" s="44"/>
    </row>
    <row r="1233" spans="5:176" x14ac:dyDescent="0.2">
      <c r="E1233" s="70"/>
      <c r="FT1233" s="44"/>
    </row>
    <row r="1234" spans="5:176" x14ac:dyDescent="0.2">
      <c r="E1234" s="70"/>
      <c r="FT1234" s="44"/>
    </row>
    <row r="1235" spans="5:176" x14ac:dyDescent="0.2">
      <c r="E1235" s="70"/>
      <c r="FT1235" s="44"/>
    </row>
    <row r="1236" spans="5:176" x14ac:dyDescent="0.2">
      <c r="E1236" s="70"/>
      <c r="FT1236" s="44"/>
    </row>
    <row r="1237" spans="5:176" x14ac:dyDescent="0.2">
      <c r="E1237" s="70"/>
      <c r="FT1237" s="44"/>
    </row>
    <row r="1238" spans="5:176" x14ac:dyDescent="0.2">
      <c r="E1238" s="70"/>
      <c r="FT1238" s="44"/>
    </row>
    <row r="1239" spans="5:176" x14ac:dyDescent="0.2">
      <c r="E1239" s="70"/>
      <c r="FT1239" s="44"/>
    </row>
    <row r="1240" spans="5:176" x14ac:dyDescent="0.2">
      <c r="E1240" s="70"/>
      <c r="FT1240" s="44"/>
    </row>
    <row r="1241" spans="5:176" x14ac:dyDescent="0.2">
      <c r="E1241" s="70"/>
      <c r="FT1241" s="44"/>
    </row>
    <row r="1242" spans="5:176" x14ac:dyDescent="0.2">
      <c r="E1242" s="70"/>
      <c r="FT1242" s="44"/>
    </row>
    <row r="1243" spans="5:176" x14ac:dyDescent="0.2">
      <c r="E1243" s="70"/>
      <c r="FT1243" s="44"/>
    </row>
    <row r="1244" spans="5:176" x14ac:dyDescent="0.2">
      <c r="E1244" s="70"/>
      <c r="FT1244" s="44"/>
    </row>
    <row r="1245" spans="5:176" x14ac:dyDescent="0.2">
      <c r="E1245" s="70"/>
      <c r="FT1245" s="44"/>
    </row>
    <row r="1246" spans="5:176" x14ac:dyDescent="0.2">
      <c r="E1246" s="70"/>
      <c r="FT1246" s="44"/>
    </row>
    <row r="1247" spans="5:176" x14ac:dyDescent="0.2">
      <c r="E1247" s="70"/>
      <c r="FT1247" s="44"/>
    </row>
    <row r="1248" spans="5:176" x14ac:dyDescent="0.2">
      <c r="E1248" s="70"/>
      <c r="FT1248" s="44"/>
    </row>
    <row r="1249" spans="5:176" x14ac:dyDescent="0.2">
      <c r="E1249" s="70"/>
      <c r="FT1249" s="44"/>
    </row>
    <row r="1250" spans="5:176" x14ac:dyDescent="0.2">
      <c r="E1250" s="70"/>
      <c r="FT1250" s="44"/>
    </row>
    <row r="1251" spans="5:176" x14ac:dyDescent="0.2">
      <c r="E1251" s="70"/>
      <c r="FT1251" s="44"/>
    </row>
    <row r="1252" spans="5:176" x14ac:dyDescent="0.2">
      <c r="E1252" s="70"/>
      <c r="FT1252" s="44"/>
    </row>
    <row r="1253" spans="5:176" x14ac:dyDescent="0.2">
      <c r="E1253" s="70"/>
      <c r="FT1253" s="44"/>
    </row>
    <row r="1254" spans="5:176" x14ac:dyDescent="0.2">
      <c r="E1254" s="70"/>
      <c r="FT1254" s="44"/>
    </row>
    <row r="1255" spans="5:176" x14ac:dyDescent="0.2">
      <c r="E1255" s="70"/>
      <c r="FT1255" s="44"/>
    </row>
    <row r="1256" spans="5:176" x14ac:dyDescent="0.2">
      <c r="E1256" s="70"/>
      <c r="FT1256" s="44"/>
    </row>
    <row r="1257" spans="5:176" x14ac:dyDescent="0.2">
      <c r="E1257" s="70"/>
      <c r="FT1257" s="44"/>
    </row>
    <row r="1258" spans="5:176" x14ac:dyDescent="0.2">
      <c r="E1258" s="70"/>
      <c r="FT1258" s="44"/>
    </row>
    <row r="1259" spans="5:176" x14ac:dyDescent="0.2">
      <c r="E1259" s="70"/>
      <c r="FT1259" s="44"/>
    </row>
    <row r="1260" spans="5:176" x14ac:dyDescent="0.2">
      <c r="E1260" s="70"/>
      <c r="FT1260" s="44"/>
    </row>
    <row r="1261" spans="5:176" x14ac:dyDescent="0.2">
      <c r="E1261" s="70"/>
      <c r="FT1261" s="44"/>
    </row>
    <row r="1262" spans="5:176" x14ac:dyDescent="0.2">
      <c r="E1262" s="70"/>
      <c r="FT1262" s="44"/>
    </row>
    <row r="1263" spans="5:176" x14ac:dyDescent="0.2">
      <c r="E1263" s="70"/>
      <c r="FT1263" s="44"/>
    </row>
    <row r="1264" spans="5:176" x14ac:dyDescent="0.2">
      <c r="E1264" s="70"/>
      <c r="FT1264" s="44"/>
    </row>
    <row r="1265" spans="5:176" x14ac:dyDescent="0.2">
      <c r="E1265" s="70"/>
      <c r="FT1265" s="44"/>
    </row>
    <row r="1266" spans="5:176" x14ac:dyDescent="0.2">
      <c r="E1266" s="70"/>
      <c r="FT1266" s="44"/>
    </row>
    <row r="1267" spans="5:176" x14ac:dyDescent="0.2">
      <c r="E1267" s="70"/>
      <c r="FT1267" s="44"/>
    </row>
    <row r="1268" spans="5:176" x14ac:dyDescent="0.2">
      <c r="E1268" s="70"/>
      <c r="FT1268" s="44"/>
    </row>
    <row r="1269" spans="5:176" x14ac:dyDescent="0.2">
      <c r="E1269" s="70"/>
      <c r="FT1269" s="44"/>
    </row>
    <row r="1270" spans="5:176" x14ac:dyDescent="0.2">
      <c r="E1270" s="70"/>
      <c r="FT1270" s="44"/>
    </row>
    <row r="1271" spans="5:176" x14ac:dyDescent="0.2">
      <c r="E1271" s="70"/>
      <c r="FT1271" s="44"/>
    </row>
    <row r="1272" spans="5:176" x14ac:dyDescent="0.2">
      <c r="E1272" s="70"/>
      <c r="FT1272" s="44"/>
    </row>
    <row r="1273" spans="5:176" x14ac:dyDescent="0.2">
      <c r="E1273" s="70"/>
      <c r="FT1273" s="44"/>
    </row>
    <row r="1274" spans="5:176" x14ac:dyDescent="0.2">
      <c r="E1274" s="70"/>
      <c r="FT1274" s="44"/>
    </row>
    <row r="1275" spans="5:176" x14ac:dyDescent="0.2">
      <c r="E1275" s="70"/>
      <c r="FT1275" s="44"/>
    </row>
    <row r="1276" spans="5:176" x14ac:dyDescent="0.2">
      <c r="E1276" s="70"/>
      <c r="FT1276" s="44"/>
    </row>
    <row r="1277" spans="5:176" x14ac:dyDescent="0.2">
      <c r="E1277" s="70"/>
      <c r="FT1277" s="44"/>
    </row>
    <row r="1278" spans="5:176" x14ac:dyDescent="0.2">
      <c r="E1278" s="70"/>
      <c r="FT1278" s="44"/>
    </row>
    <row r="1279" spans="5:176" x14ac:dyDescent="0.2">
      <c r="E1279" s="70"/>
      <c r="FT1279" s="44"/>
    </row>
    <row r="1280" spans="5:176" x14ac:dyDescent="0.2">
      <c r="E1280" s="70"/>
      <c r="FT1280" s="44"/>
    </row>
    <row r="1281" spans="5:176" x14ac:dyDescent="0.2">
      <c r="E1281" s="70"/>
      <c r="FT1281" s="44"/>
    </row>
    <row r="1282" spans="5:176" x14ac:dyDescent="0.2">
      <c r="E1282" s="70"/>
      <c r="FT1282" s="44"/>
    </row>
    <row r="1283" spans="5:176" x14ac:dyDescent="0.2">
      <c r="E1283" s="70"/>
      <c r="FT1283" s="44"/>
    </row>
    <row r="1284" spans="5:176" x14ac:dyDescent="0.2">
      <c r="E1284" s="70"/>
      <c r="FT1284" s="44"/>
    </row>
    <row r="1285" spans="5:176" x14ac:dyDescent="0.2">
      <c r="E1285" s="70"/>
      <c r="FT1285" s="44"/>
    </row>
    <row r="1286" spans="5:176" x14ac:dyDescent="0.2">
      <c r="E1286" s="70"/>
      <c r="FT1286" s="44"/>
    </row>
    <row r="1287" spans="5:176" x14ac:dyDescent="0.2">
      <c r="E1287" s="70"/>
      <c r="FT1287" s="44"/>
    </row>
    <row r="1288" spans="5:176" x14ac:dyDescent="0.2">
      <c r="E1288" s="70"/>
      <c r="FT1288" s="44"/>
    </row>
    <row r="1289" spans="5:176" x14ac:dyDescent="0.2">
      <c r="E1289" s="70"/>
      <c r="FT1289" s="44"/>
    </row>
    <row r="1290" spans="5:176" x14ac:dyDescent="0.2">
      <c r="E1290" s="70"/>
      <c r="FT1290" s="44"/>
    </row>
    <row r="1291" spans="5:176" x14ac:dyDescent="0.2">
      <c r="E1291" s="70"/>
      <c r="FT1291" s="44"/>
    </row>
    <row r="1292" spans="5:176" x14ac:dyDescent="0.2">
      <c r="E1292" s="70"/>
      <c r="FT1292" s="44"/>
    </row>
    <row r="1293" spans="5:176" x14ac:dyDescent="0.2">
      <c r="E1293" s="70"/>
      <c r="FT1293" s="44"/>
    </row>
    <row r="1294" spans="5:176" x14ac:dyDescent="0.2">
      <c r="E1294" s="70"/>
      <c r="FT1294" s="44"/>
    </row>
    <row r="1295" spans="5:176" x14ac:dyDescent="0.2">
      <c r="E1295" s="70"/>
      <c r="FT1295" s="44"/>
    </row>
    <row r="1296" spans="5:176" x14ac:dyDescent="0.2">
      <c r="E1296" s="70"/>
      <c r="FT1296" s="44"/>
    </row>
    <row r="1297" spans="5:176" x14ac:dyDescent="0.2">
      <c r="E1297" s="70"/>
      <c r="FT1297" s="44"/>
    </row>
    <row r="1298" spans="5:176" x14ac:dyDescent="0.2">
      <c r="E1298" s="70"/>
      <c r="FT1298" s="44"/>
    </row>
    <row r="1299" spans="5:176" x14ac:dyDescent="0.2">
      <c r="E1299" s="70"/>
      <c r="FT1299" s="44"/>
    </row>
    <row r="1300" spans="5:176" x14ac:dyDescent="0.2">
      <c r="E1300" s="70"/>
      <c r="FT1300" s="44"/>
    </row>
    <row r="1301" spans="5:176" x14ac:dyDescent="0.2">
      <c r="E1301" s="70"/>
      <c r="FT1301" s="44"/>
    </row>
    <row r="1302" spans="5:176" x14ac:dyDescent="0.2">
      <c r="E1302" s="70"/>
      <c r="FT1302" s="44"/>
    </row>
    <row r="1303" spans="5:176" x14ac:dyDescent="0.2">
      <c r="E1303" s="70"/>
      <c r="FT1303" s="44"/>
    </row>
    <row r="1304" spans="5:176" x14ac:dyDescent="0.2">
      <c r="E1304" s="70"/>
      <c r="FT1304" s="44"/>
    </row>
    <row r="1305" spans="5:176" x14ac:dyDescent="0.2">
      <c r="E1305" s="70"/>
      <c r="FT1305" s="44"/>
    </row>
    <row r="1306" spans="5:176" x14ac:dyDescent="0.2">
      <c r="E1306" s="70"/>
      <c r="FT1306" s="44"/>
    </row>
    <row r="1307" spans="5:176" x14ac:dyDescent="0.2">
      <c r="E1307" s="70"/>
      <c r="FT1307" s="44"/>
    </row>
    <row r="1308" spans="5:176" x14ac:dyDescent="0.2">
      <c r="E1308" s="70"/>
      <c r="FT1308" s="44"/>
    </row>
    <row r="1309" spans="5:176" x14ac:dyDescent="0.2">
      <c r="E1309" s="70"/>
      <c r="FT1309" s="44"/>
    </row>
    <row r="1310" spans="5:176" x14ac:dyDescent="0.2">
      <c r="E1310" s="70"/>
      <c r="FT1310" s="44"/>
    </row>
    <row r="1311" spans="5:176" x14ac:dyDescent="0.2">
      <c r="E1311" s="70"/>
      <c r="FT1311" s="44"/>
    </row>
    <row r="1312" spans="5:176" x14ac:dyDescent="0.2">
      <c r="E1312" s="70"/>
      <c r="FT1312" s="44"/>
    </row>
    <row r="1313" spans="5:176" x14ac:dyDescent="0.2">
      <c r="E1313" s="70"/>
      <c r="FT1313" s="44"/>
    </row>
    <row r="1314" spans="5:176" x14ac:dyDescent="0.2">
      <c r="E1314" s="70"/>
      <c r="FT1314" s="44"/>
    </row>
    <row r="1315" spans="5:176" x14ac:dyDescent="0.2">
      <c r="E1315" s="70"/>
      <c r="FT1315" s="44"/>
    </row>
    <row r="1316" spans="5:176" x14ac:dyDescent="0.2">
      <c r="E1316" s="70"/>
      <c r="FT1316" s="44"/>
    </row>
    <row r="1317" spans="5:176" x14ac:dyDescent="0.2">
      <c r="E1317" s="70"/>
      <c r="FT1317" s="44"/>
    </row>
    <row r="1318" spans="5:176" x14ac:dyDescent="0.2">
      <c r="E1318" s="70"/>
      <c r="FT1318" s="44"/>
    </row>
    <row r="1319" spans="5:176" x14ac:dyDescent="0.2">
      <c r="E1319" s="70"/>
      <c r="FT1319" s="44"/>
    </row>
    <row r="1320" spans="5:176" x14ac:dyDescent="0.2">
      <c r="E1320" s="70"/>
      <c r="FT1320" s="44"/>
    </row>
    <row r="1321" spans="5:176" x14ac:dyDescent="0.2">
      <c r="E1321" s="70"/>
      <c r="FT1321" s="44"/>
    </row>
    <row r="1322" spans="5:176" x14ac:dyDescent="0.2">
      <c r="E1322" s="70"/>
      <c r="FT1322" s="44"/>
    </row>
    <row r="1323" spans="5:176" x14ac:dyDescent="0.2">
      <c r="E1323" s="70"/>
      <c r="FT1323" s="44"/>
    </row>
    <row r="1324" spans="5:176" x14ac:dyDescent="0.2">
      <c r="E1324" s="70"/>
      <c r="FT1324" s="44"/>
    </row>
    <row r="1325" spans="5:176" x14ac:dyDescent="0.2">
      <c r="E1325" s="70"/>
      <c r="FT1325" s="44"/>
    </row>
    <row r="1326" spans="5:176" x14ac:dyDescent="0.2">
      <c r="E1326" s="70"/>
      <c r="FT1326" s="44"/>
    </row>
    <row r="1327" spans="5:176" x14ac:dyDescent="0.2">
      <c r="E1327" s="70"/>
      <c r="FT1327" s="44"/>
    </row>
    <row r="1328" spans="5:176" x14ac:dyDescent="0.2">
      <c r="E1328" s="70"/>
      <c r="FT1328" s="44"/>
    </row>
    <row r="1329" spans="5:176" x14ac:dyDescent="0.2">
      <c r="E1329" s="70"/>
      <c r="FT1329" s="44"/>
    </row>
    <row r="1330" spans="5:176" x14ac:dyDescent="0.2">
      <c r="E1330" s="70"/>
      <c r="FT1330" s="44"/>
    </row>
    <row r="1331" spans="5:176" x14ac:dyDescent="0.2">
      <c r="E1331" s="70"/>
      <c r="FT1331" s="44"/>
    </row>
    <row r="1332" spans="5:176" x14ac:dyDescent="0.2">
      <c r="E1332" s="70"/>
      <c r="FT1332" s="44"/>
    </row>
    <row r="1333" spans="5:176" x14ac:dyDescent="0.2">
      <c r="E1333" s="70"/>
      <c r="FT1333" s="44"/>
    </row>
    <row r="1334" spans="5:176" x14ac:dyDescent="0.2">
      <c r="E1334" s="70"/>
      <c r="FT1334" s="44"/>
    </row>
    <row r="1335" spans="5:176" x14ac:dyDescent="0.2">
      <c r="E1335" s="70"/>
      <c r="FT1335" s="44"/>
    </row>
    <row r="1336" spans="5:176" x14ac:dyDescent="0.2">
      <c r="E1336" s="70"/>
      <c r="FT1336" s="44"/>
    </row>
    <row r="1337" spans="5:176" x14ac:dyDescent="0.2">
      <c r="E1337" s="70"/>
      <c r="FT1337" s="44"/>
    </row>
    <row r="1338" spans="5:176" x14ac:dyDescent="0.2">
      <c r="E1338" s="70"/>
      <c r="FT1338" s="44"/>
    </row>
    <row r="1339" spans="5:176" x14ac:dyDescent="0.2">
      <c r="E1339" s="70"/>
      <c r="FT1339" s="44"/>
    </row>
    <row r="1340" spans="5:176" x14ac:dyDescent="0.2">
      <c r="E1340" s="70"/>
      <c r="FT1340" s="44"/>
    </row>
    <row r="1341" spans="5:176" x14ac:dyDescent="0.2">
      <c r="E1341" s="70"/>
      <c r="FT1341" s="44"/>
    </row>
    <row r="1342" spans="5:176" x14ac:dyDescent="0.2">
      <c r="E1342" s="70"/>
      <c r="FT1342" s="44"/>
    </row>
    <row r="1343" spans="5:176" x14ac:dyDescent="0.2">
      <c r="E1343" s="70"/>
      <c r="FT1343" s="44"/>
    </row>
    <row r="1344" spans="5:176" x14ac:dyDescent="0.2">
      <c r="E1344" s="70"/>
      <c r="FT1344" s="44"/>
    </row>
    <row r="1345" spans="5:176" x14ac:dyDescent="0.2">
      <c r="E1345" s="70"/>
      <c r="FT1345" s="44"/>
    </row>
    <row r="1346" spans="5:176" x14ac:dyDescent="0.2">
      <c r="E1346" s="70"/>
      <c r="FT1346" s="44"/>
    </row>
    <row r="1347" spans="5:176" x14ac:dyDescent="0.2">
      <c r="E1347" s="70"/>
      <c r="FT1347" s="44"/>
    </row>
    <row r="1348" spans="5:176" x14ac:dyDescent="0.2">
      <c r="E1348" s="70"/>
      <c r="FT1348" s="44"/>
    </row>
    <row r="1349" spans="5:176" x14ac:dyDescent="0.2">
      <c r="E1349" s="70"/>
      <c r="FT1349" s="44"/>
    </row>
    <row r="1350" spans="5:176" x14ac:dyDescent="0.2">
      <c r="E1350" s="70"/>
      <c r="FT1350" s="44"/>
    </row>
    <row r="1351" spans="5:176" x14ac:dyDescent="0.2">
      <c r="E1351" s="70"/>
      <c r="FT1351" s="44"/>
    </row>
    <row r="1352" spans="5:176" x14ac:dyDescent="0.2">
      <c r="E1352" s="70"/>
      <c r="FT1352" s="44"/>
    </row>
    <row r="1353" spans="5:176" x14ac:dyDescent="0.2">
      <c r="E1353" s="70"/>
      <c r="FT1353" s="44"/>
    </row>
    <row r="1354" spans="5:176" x14ac:dyDescent="0.2">
      <c r="E1354" s="70"/>
      <c r="FT1354" s="44"/>
    </row>
    <row r="1355" spans="5:176" x14ac:dyDescent="0.2">
      <c r="E1355" s="70"/>
      <c r="FT1355" s="44"/>
    </row>
    <row r="1356" spans="5:176" x14ac:dyDescent="0.2">
      <c r="E1356" s="70"/>
      <c r="FT1356" s="44"/>
    </row>
    <row r="1357" spans="5:176" x14ac:dyDescent="0.2">
      <c r="E1357" s="70"/>
      <c r="FT1357" s="44"/>
    </row>
    <row r="1358" spans="5:176" x14ac:dyDescent="0.2">
      <c r="E1358" s="70"/>
      <c r="FT1358" s="44"/>
    </row>
    <row r="1359" spans="5:176" x14ac:dyDescent="0.2">
      <c r="E1359" s="70"/>
      <c r="FT1359" s="44"/>
    </row>
    <row r="1360" spans="5:176" x14ac:dyDescent="0.2">
      <c r="E1360" s="70"/>
      <c r="FT1360" s="44"/>
    </row>
    <row r="1361" spans="5:176" x14ac:dyDescent="0.2">
      <c r="E1361" s="70"/>
      <c r="FT1361" s="44"/>
    </row>
    <row r="1362" spans="5:176" x14ac:dyDescent="0.2">
      <c r="E1362" s="70"/>
      <c r="FT1362" s="44"/>
    </row>
    <row r="1363" spans="5:176" x14ac:dyDescent="0.2">
      <c r="E1363" s="70"/>
      <c r="FT1363" s="44"/>
    </row>
    <row r="1364" spans="5:176" x14ac:dyDescent="0.2">
      <c r="E1364" s="70"/>
      <c r="FT1364" s="44"/>
    </row>
    <row r="1365" spans="5:176" x14ac:dyDescent="0.2">
      <c r="E1365" s="70"/>
      <c r="FT1365" s="44"/>
    </row>
    <row r="1366" spans="5:176" x14ac:dyDescent="0.2">
      <c r="E1366" s="70"/>
      <c r="FT1366" s="44"/>
    </row>
    <row r="1367" spans="5:176" x14ac:dyDescent="0.2">
      <c r="E1367" s="70"/>
      <c r="FT1367" s="44"/>
    </row>
    <row r="1368" spans="5:176" x14ac:dyDescent="0.2">
      <c r="E1368" s="70"/>
      <c r="FT1368" s="44"/>
    </row>
    <row r="1369" spans="5:176" x14ac:dyDescent="0.2">
      <c r="E1369" s="70"/>
      <c r="FT1369" s="44"/>
    </row>
    <row r="1370" spans="5:176" x14ac:dyDescent="0.2">
      <c r="E1370" s="70"/>
      <c r="FT1370" s="44"/>
    </row>
    <row r="1371" spans="5:176" x14ac:dyDescent="0.2">
      <c r="E1371" s="70"/>
      <c r="FT1371" s="44"/>
    </row>
    <row r="1372" spans="5:176" x14ac:dyDescent="0.2">
      <c r="E1372" s="70"/>
      <c r="FT1372" s="44"/>
    </row>
    <row r="1373" spans="5:176" x14ac:dyDescent="0.2">
      <c r="E1373" s="70"/>
      <c r="FT1373" s="44"/>
    </row>
    <row r="1374" spans="5:176" x14ac:dyDescent="0.2">
      <c r="E1374" s="70"/>
      <c r="FT1374" s="44"/>
    </row>
    <row r="1375" spans="5:176" x14ac:dyDescent="0.2">
      <c r="E1375" s="70"/>
      <c r="FT1375" s="44"/>
    </row>
    <row r="1376" spans="5:176" x14ac:dyDescent="0.2">
      <c r="E1376" s="70"/>
      <c r="FT1376" s="44"/>
    </row>
    <row r="1377" spans="5:176" x14ac:dyDescent="0.2">
      <c r="E1377" s="70"/>
      <c r="FT1377" s="44"/>
    </row>
    <row r="1378" spans="5:176" x14ac:dyDescent="0.2">
      <c r="E1378" s="70"/>
      <c r="FT1378" s="44"/>
    </row>
    <row r="1379" spans="5:176" x14ac:dyDescent="0.2">
      <c r="E1379" s="70"/>
      <c r="FT1379" s="44"/>
    </row>
    <row r="1380" spans="5:176" x14ac:dyDescent="0.2">
      <c r="E1380" s="70"/>
      <c r="FT1380" s="44"/>
    </row>
    <row r="1381" spans="5:176" x14ac:dyDescent="0.2">
      <c r="E1381" s="70"/>
      <c r="FT1381" s="44"/>
    </row>
    <row r="1382" spans="5:176" x14ac:dyDescent="0.2">
      <c r="E1382" s="70"/>
      <c r="FT1382" s="44"/>
    </row>
    <row r="1383" spans="5:176" x14ac:dyDescent="0.2">
      <c r="E1383" s="70"/>
      <c r="FT1383" s="44"/>
    </row>
    <row r="1384" spans="5:176" x14ac:dyDescent="0.2">
      <c r="E1384" s="70"/>
      <c r="FT1384" s="44"/>
    </row>
    <row r="1385" spans="5:176" x14ac:dyDescent="0.2">
      <c r="E1385" s="70"/>
      <c r="FT1385" s="44"/>
    </row>
    <row r="1386" spans="5:176" x14ac:dyDescent="0.2">
      <c r="E1386" s="70"/>
      <c r="FT1386" s="44"/>
    </row>
    <row r="1387" spans="5:176" x14ac:dyDescent="0.2">
      <c r="E1387" s="70"/>
      <c r="FT1387" s="44"/>
    </row>
    <row r="1388" spans="5:176" x14ac:dyDescent="0.2">
      <c r="E1388" s="70"/>
      <c r="FT1388" s="44"/>
    </row>
    <row r="1389" spans="5:176" x14ac:dyDescent="0.2">
      <c r="E1389" s="70"/>
      <c r="FT1389" s="44"/>
    </row>
    <row r="1390" spans="5:176" x14ac:dyDescent="0.2">
      <c r="E1390" s="70"/>
      <c r="FT1390" s="44"/>
    </row>
    <row r="1391" spans="5:176" x14ac:dyDescent="0.2">
      <c r="E1391" s="70"/>
      <c r="FT1391" s="44"/>
    </row>
    <row r="1392" spans="5:176" x14ac:dyDescent="0.2">
      <c r="E1392" s="70"/>
      <c r="FT1392" s="44"/>
    </row>
    <row r="1393" spans="5:176" x14ac:dyDescent="0.2">
      <c r="E1393" s="70"/>
      <c r="FT1393" s="44"/>
    </row>
    <row r="1394" spans="5:176" x14ac:dyDescent="0.2">
      <c r="E1394" s="70"/>
      <c r="FT1394" s="44"/>
    </row>
    <row r="1395" spans="5:176" x14ac:dyDescent="0.2">
      <c r="E1395" s="70"/>
      <c r="FT1395" s="44"/>
    </row>
    <row r="1396" spans="5:176" x14ac:dyDescent="0.2">
      <c r="E1396" s="70"/>
      <c r="FT1396" s="44"/>
    </row>
    <row r="1397" spans="5:176" x14ac:dyDescent="0.2">
      <c r="E1397" s="70"/>
      <c r="FT1397" s="44"/>
    </row>
    <row r="1398" spans="5:176" x14ac:dyDescent="0.2">
      <c r="E1398" s="70"/>
      <c r="FT1398" s="44"/>
    </row>
    <row r="1399" spans="5:176" x14ac:dyDescent="0.2">
      <c r="E1399" s="70"/>
      <c r="FT1399" s="44"/>
    </row>
    <row r="1400" spans="5:176" x14ac:dyDescent="0.2">
      <c r="E1400" s="70"/>
      <c r="FT1400" s="44"/>
    </row>
    <row r="1401" spans="5:176" x14ac:dyDescent="0.2">
      <c r="E1401" s="70"/>
      <c r="FT1401" s="44"/>
    </row>
    <row r="1402" spans="5:176" x14ac:dyDescent="0.2">
      <c r="E1402" s="70"/>
      <c r="FT1402" s="44"/>
    </row>
    <row r="1403" spans="5:176" x14ac:dyDescent="0.2">
      <c r="E1403" s="70"/>
      <c r="FT1403" s="44"/>
    </row>
    <row r="1404" spans="5:176" x14ac:dyDescent="0.2">
      <c r="E1404" s="70"/>
      <c r="FT1404" s="44"/>
    </row>
    <row r="1405" spans="5:176" x14ac:dyDescent="0.2">
      <c r="E1405" s="70"/>
      <c r="FT1405" s="44"/>
    </row>
    <row r="1406" spans="5:176" x14ac:dyDescent="0.2">
      <c r="E1406" s="70"/>
      <c r="FT1406" s="44"/>
    </row>
    <row r="1407" spans="5:176" x14ac:dyDescent="0.2">
      <c r="E1407" s="70"/>
      <c r="FT1407" s="44"/>
    </row>
    <row r="1408" spans="5:176" x14ac:dyDescent="0.2">
      <c r="E1408" s="70"/>
      <c r="FT1408" s="44"/>
    </row>
    <row r="1409" spans="5:176" x14ac:dyDescent="0.2">
      <c r="E1409" s="70"/>
      <c r="FT1409" s="44"/>
    </row>
    <row r="1410" spans="5:176" x14ac:dyDescent="0.2">
      <c r="E1410" s="70"/>
      <c r="FT1410" s="44"/>
    </row>
    <row r="1411" spans="5:176" x14ac:dyDescent="0.2">
      <c r="E1411" s="70"/>
      <c r="FT1411" s="44"/>
    </row>
    <row r="1412" spans="5:176" x14ac:dyDescent="0.2">
      <c r="E1412" s="70"/>
      <c r="FT1412" s="44"/>
    </row>
    <row r="1413" spans="5:176" x14ac:dyDescent="0.2">
      <c r="E1413" s="70"/>
      <c r="FT1413" s="44"/>
    </row>
    <row r="1414" spans="5:176" x14ac:dyDescent="0.2">
      <c r="E1414" s="70"/>
      <c r="FT1414" s="44"/>
    </row>
    <row r="1415" spans="5:176" x14ac:dyDescent="0.2">
      <c r="E1415" s="70"/>
      <c r="FT1415" s="44"/>
    </row>
    <row r="1416" spans="5:176" x14ac:dyDescent="0.2">
      <c r="E1416" s="70"/>
      <c r="FT1416" s="44"/>
    </row>
    <row r="1417" spans="5:176" x14ac:dyDescent="0.2">
      <c r="E1417" s="70"/>
      <c r="FT1417" s="44"/>
    </row>
    <row r="1418" spans="5:176" x14ac:dyDescent="0.2">
      <c r="E1418" s="70"/>
      <c r="FT1418" s="44"/>
    </row>
    <row r="1419" spans="5:176" x14ac:dyDescent="0.2">
      <c r="E1419" s="70"/>
      <c r="FT1419" s="44"/>
    </row>
    <row r="1420" spans="5:176" x14ac:dyDescent="0.2">
      <c r="E1420" s="70"/>
      <c r="FT1420" s="44"/>
    </row>
    <row r="1421" spans="5:176" x14ac:dyDescent="0.2">
      <c r="E1421" s="70"/>
      <c r="FT1421" s="44"/>
    </row>
    <row r="1422" spans="5:176" x14ac:dyDescent="0.2">
      <c r="E1422" s="70"/>
      <c r="FT1422" s="44"/>
    </row>
    <row r="1423" spans="5:176" x14ac:dyDescent="0.2">
      <c r="E1423" s="70"/>
      <c r="FT1423" s="44"/>
    </row>
    <row r="1424" spans="5:176" x14ac:dyDescent="0.2">
      <c r="E1424" s="70"/>
      <c r="FT1424" s="44"/>
    </row>
    <row r="1425" spans="5:176" x14ac:dyDescent="0.2">
      <c r="E1425" s="70"/>
      <c r="FT1425" s="44"/>
    </row>
    <row r="1426" spans="5:176" x14ac:dyDescent="0.2">
      <c r="E1426" s="70"/>
      <c r="FT1426" s="44"/>
    </row>
    <row r="1427" spans="5:176" x14ac:dyDescent="0.2">
      <c r="E1427" s="70"/>
      <c r="FT1427" s="44"/>
    </row>
    <row r="1428" spans="5:176" x14ac:dyDescent="0.2">
      <c r="E1428" s="70"/>
      <c r="FT1428" s="44"/>
    </row>
    <row r="1429" spans="5:176" x14ac:dyDescent="0.2">
      <c r="E1429" s="70"/>
      <c r="FT1429" s="44"/>
    </row>
    <row r="1430" spans="5:176" x14ac:dyDescent="0.2">
      <c r="E1430" s="70"/>
      <c r="FT1430" s="44"/>
    </row>
    <row r="1431" spans="5:176" x14ac:dyDescent="0.2">
      <c r="E1431" s="70"/>
      <c r="FT1431" s="44"/>
    </row>
    <row r="1432" spans="5:176" x14ac:dyDescent="0.2">
      <c r="E1432" s="70"/>
      <c r="FT1432" s="44"/>
    </row>
    <row r="1433" spans="5:176" x14ac:dyDescent="0.2">
      <c r="E1433" s="70"/>
      <c r="FT1433" s="44"/>
    </row>
    <row r="1434" spans="5:176" x14ac:dyDescent="0.2">
      <c r="E1434" s="70"/>
      <c r="FT1434" s="44"/>
    </row>
    <row r="1435" spans="5:176" x14ac:dyDescent="0.2">
      <c r="E1435" s="70"/>
      <c r="FT1435" s="44"/>
    </row>
    <row r="1436" spans="5:176" x14ac:dyDescent="0.2">
      <c r="E1436" s="70"/>
      <c r="FT1436" s="44"/>
    </row>
    <row r="1437" spans="5:176" x14ac:dyDescent="0.2">
      <c r="E1437" s="70"/>
      <c r="FT1437" s="44"/>
    </row>
    <row r="1438" spans="5:176" x14ac:dyDescent="0.2">
      <c r="E1438" s="70"/>
      <c r="FT1438" s="44"/>
    </row>
    <row r="1439" spans="5:176" x14ac:dyDescent="0.2">
      <c r="E1439" s="70"/>
      <c r="FT1439" s="44"/>
    </row>
    <row r="1440" spans="5:176" x14ac:dyDescent="0.2">
      <c r="E1440" s="70"/>
      <c r="FT1440" s="44"/>
    </row>
    <row r="1441" spans="5:176" x14ac:dyDescent="0.2">
      <c r="E1441" s="70"/>
      <c r="FT1441" s="44"/>
    </row>
    <row r="1442" spans="5:176" x14ac:dyDescent="0.2">
      <c r="E1442" s="70"/>
      <c r="FT1442" s="44"/>
    </row>
    <row r="1443" spans="5:176" x14ac:dyDescent="0.2">
      <c r="E1443" s="70"/>
      <c r="FT1443" s="44"/>
    </row>
    <row r="1444" spans="5:176" x14ac:dyDescent="0.2">
      <c r="E1444" s="70"/>
      <c r="FT1444" s="44"/>
    </row>
    <row r="1445" spans="5:176" x14ac:dyDescent="0.2">
      <c r="E1445" s="70"/>
      <c r="FT1445" s="44"/>
    </row>
    <row r="1446" spans="5:176" x14ac:dyDescent="0.2">
      <c r="E1446" s="70"/>
      <c r="FT1446" s="44"/>
    </row>
    <row r="1447" spans="5:176" x14ac:dyDescent="0.2">
      <c r="E1447" s="70"/>
      <c r="FT1447" s="44"/>
    </row>
    <row r="1448" spans="5:176" x14ac:dyDescent="0.2">
      <c r="E1448" s="70"/>
      <c r="FT1448" s="44"/>
    </row>
    <row r="1449" spans="5:176" x14ac:dyDescent="0.2">
      <c r="E1449" s="70"/>
      <c r="FT1449" s="44"/>
    </row>
    <row r="1450" spans="5:176" x14ac:dyDescent="0.2">
      <c r="E1450" s="70"/>
      <c r="FT1450" s="44"/>
    </row>
    <row r="1451" spans="5:176" x14ac:dyDescent="0.2">
      <c r="E1451" s="70"/>
      <c r="FT1451" s="44"/>
    </row>
    <row r="1452" spans="5:176" x14ac:dyDescent="0.2">
      <c r="E1452" s="70"/>
      <c r="FT1452" s="44"/>
    </row>
    <row r="1453" spans="5:176" x14ac:dyDescent="0.2">
      <c r="E1453" s="70"/>
      <c r="FT1453" s="44"/>
    </row>
    <row r="1454" spans="5:176" x14ac:dyDescent="0.2">
      <c r="E1454" s="70"/>
      <c r="FT1454" s="44"/>
    </row>
    <row r="1455" spans="5:176" x14ac:dyDescent="0.2">
      <c r="E1455" s="70"/>
      <c r="FT1455" s="44"/>
    </row>
    <row r="1456" spans="5:176" x14ac:dyDescent="0.2">
      <c r="E1456" s="70"/>
      <c r="FT1456" s="44"/>
    </row>
    <row r="1457" spans="5:176" x14ac:dyDescent="0.2">
      <c r="E1457" s="70"/>
      <c r="FT1457" s="44"/>
    </row>
    <row r="1458" spans="5:176" x14ac:dyDescent="0.2">
      <c r="E1458" s="70"/>
      <c r="FT1458" s="44"/>
    </row>
    <row r="1459" spans="5:176" x14ac:dyDescent="0.2">
      <c r="E1459" s="70"/>
      <c r="FT1459" s="44"/>
    </row>
    <row r="1460" spans="5:176" x14ac:dyDescent="0.2">
      <c r="E1460" s="70"/>
      <c r="FT1460" s="44"/>
    </row>
    <row r="1461" spans="5:176" x14ac:dyDescent="0.2">
      <c r="E1461" s="70"/>
      <c r="FT1461" s="44"/>
    </row>
    <row r="1462" spans="5:176" x14ac:dyDescent="0.2">
      <c r="E1462" s="70"/>
      <c r="FT1462" s="44"/>
    </row>
    <row r="1463" spans="5:176" x14ac:dyDescent="0.2">
      <c r="E1463" s="70"/>
      <c r="FT1463" s="44"/>
    </row>
    <row r="1464" spans="5:176" x14ac:dyDescent="0.2">
      <c r="E1464" s="70"/>
      <c r="FT1464" s="44"/>
    </row>
    <row r="1465" spans="5:176" x14ac:dyDescent="0.2">
      <c r="E1465" s="70"/>
      <c r="FT1465" s="44"/>
    </row>
    <row r="1466" spans="5:176" x14ac:dyDescent="0.2">
      <c r="E1466" s="70"/>
      <c r="FT1466" s="44"/>
    </row>
    <row r="1467" spans="5:176" x14ac:dyDescent="0.2">
      <c r="E1467" s="70"/>
      <c r="FT1467" s="44"/>
    </row>
    <row r="1468" spans="5:176" x14ac:dyDescent="0.2">
      <c r="E1468" s="70"/>
      <c r="FT1468" s="44"/>
    </row>
    <row r="1469" spans="5:176" x14ac:dyDescent="0.2">
      <c r="E1469" s="70"/>
      <c r="FT1469" s="44"/>
    </row>
    <row r="1470" spans="5:176" x14ac:dyDescent="0.2">
      <c r="E1470" s="70"/>
      <c r="FT1470" s="44"/>
    </row>
    <row r="1471" spans="5:176" x14ac:dyDescent="0.2">
      <c r="E1471" s="70"/>
      <c r="FT1471" s="44"/>
    </row>
    <row r="1472" spans="5:176" x14ac:dyDescent="0.2">
      <c r="E1472" s="70"/>
      <c r="FT1472" s="44"/>
    </row>
    <row r="1473" spans="5:176" x14ac:dyDescent="0.2">
      <c r="E1473" s="70"/>
      <c r="FT1473" s="44"/>
    </row>
    <row r="1474" spans="5:176" x14ac:dyDescent="0.2">
      <c r="E1474" s="70"/>
      <c r="FT1474" s="44"/>
    </row>
    <row r="1475" spans="5:176" x14ac:dyDescent="0.2">
      <c r="E1475" s="70"/>
      <c r="FT1475" s="44"/>
    </row>
    <row r="1476" spans="5:176" x14ac:dyDescent="0.2">
      <c r="E1476" s="70"/>
      <c r="FT1476" s="44"/>
    </row>
    <row r="1477" spans="5:176" x14ac:dyDescent="0.2">
      <c r="E1477" s="70"/>
      <c r="FT1477" s="44"/>
    </row>
    <row r="1478" spans="5:176" x14ac:dyDescent="0.2">
      <c r="E1478" s="70"/>
      <c r="FT1478" s="44"/>
    </row>
    <row r="1479" spans="5:176" x14ac:dyDescent="0.2">
      <c r="E1479" s="70"/>
      <c r="FT1479" s="44"/>
    </row>
    <row r="1480" spans="5:176" x14ac:dyDescent="0.2">
      <c r="E1480" s="70"/>
      <c r="FT1480" s="44"/>
    </row>
    <row r="1481" spans="5:176" x14ac:dyDescent="0.2">
      <c r="E1481" s="70"/>
      <c r="FT1481" s="44"/>
    </row>
    <row r="1482" spans="5:176" x14ac:dyDescent="0.2">
      <c r="E1482" s="70"/>
      <c r="FT1482" s="44"/>
    </row>
    <row r="1483" spans="5:176" x14ac:dyDescent="0.2">
      <c r="E1483" s="70"/>
      <c r="FT1483" s="44"/>
    </row>
    <row r="1484" spans="5:176" x14ac:dyDescent="0.2">
      <c r="E1484" s="70"/>
      <c r="FT1484" s="44"/>
    </row>
    <row r="1485" spans="5:176" x14ac:dyDescent="0.2">
      <c r="E1485" s="70"/>
      <c r="FT1485" s="44"/>
    </row>
    <row r="1486" spans="5:176" x14ac:dyDescent="0.2">
      <c r="E1486" s="70"/>
      <c r="FT1486" s="44"/>
    </row>
    <row r="1487" spans="5:176" x14ac:dyDescent="0.2">
      <c r="E1487" s="70"/>
      <c r="FT1487" s="44"/>
    </row>
    <row r="1488" spans="5:176" x14ac:dyDescent="0.2">
      <c r="E1488" s="70"/>
      <c r="FT1488" s="44"/>
    </row>
    <row r="1489" spans="5:176" x14ac:dyDescent="0.2">
      <c r="E1489" s="70"/>
      <c r="FT1489" s="44"/>
    </row>
    <row r="1490" spans="5:176" x14ac:dyDescent="0.2">
      <c r="E1490" s="70"/>
      <c r="FT1490" s="44"/>
    </row>
    <row r="1491" spans="5:176" x14ac:dyDescent="0.2">
      <c r="E1491" s="70"/>
      <c r="FT1491" s="44"/>
    </row>
    <row r="1492" spans="5:176" x14ac:dyDescent="0.2">
      <c r="E1492" s="70"/>
      <c r="FT1492" s="44"/>
    </row>
    <row r="1493" spans="5:176" x14ac:dyDescent="0.2">
      <c r="E1493" s="70"/>
      <c r="FT1493" s="44"/>
    </row>
    <row r="1494" spans="5:176" x14ac:dyDescent="0.2">
      <c r="E1494" s="70"/>
      <c r="FT1494" s="44"/>
    </row>
    <row r="1495" spans="5:176" x14ac:dyDescent="0.2">
      <c r="E1495" s="70"/>
      <c r="FT1495" s="44"/>
    </row>
    <row r="1496" spans="5:176" x14ac:dyDescent="0.2">
      <c r="E1496" s="70"/>
      <c r="FT1496" s="44"/>
    </row>
    <row r="1497" spans="5:176" x14ac:dyDescent="0.2">
      <c r="E1497" s="70"/>
      <c r="FT1497" s="44"/>
    </row>
    <row r="1498" spans="5:176" x14ac:dyDescent="0.2">
      <c r="E1498" s="70"/>
      <c r="FT1498" s="44"/>
    </row>
    <row r="1499" spans="5:176" x14ac:dyDescent="0.2">
      <c r="E1499" s="70"/>
      <c r="FT1499" s="44"/>
    </row>
    <row r="1500" spans="5:176" x14ac:dyDescent="0.2">
      <c r="E1500" s="70"/>
      <c r="FT1500" s="44"/>
    </row>
    <row r="1501" spans="5:176" x14ac:dyDescent="0.2">
      <c r="E1501" s="70"/>
      <c r="FT1501" s="44"/>
    </row>
    <row r="1502" spans="5:176" x14ac:dyDescent="0.2">
      <c r="E1502" s="70"/>
      <c r="FT1502" s="44"/>
    </row>
    <row r="1503" spans="5:176" x14ac:dyDescent="0.2">
      <c r="E1503" s="70"/>
      <c r="FT1503" s="44"/>
    </row>
    <row r="1504" spans="5:176" x14ac:dyDescent="0.2">
      <c r="E1504" s="70"/>
      <c r="FT1504" s="44"/>
    </row>
    <row r="1505" spans="5:176" x14ac:dyDescent="0.2">
      <c r="E1505" s="70"/>
      <c r="FT1505" s="44"/>
    </row>
    <row r="1506" spans="5:176" x14ac:dyDescent="0.2">
      <c r="E1506" s="70"/>
      <c r="FT1506" s="44"/>
    </row>
    <row r="1507" spans="5:176" x14ac:dyDescent="0.2">
      <c r="E1507" s="70"/>
      <c r="FT1507" s="44"/>
    </row>
    <row r="1508" spans="5:176" x14ac:dyDescent="0.2">
      <c r="E1508" s="70"/>
      <c r="FT1508" s="44"/>
    </row>
    <row r="1509" spans="5:176" x14ac:dyDescent="0.2">
      <c r="E1509" s="70"/>
      <c r="FT1509" s="44"/>
    </row>
    <row r="1510" spans="5:176" x14ac:dyDescent="0.2">
      <c r="E1510" s="70"/>
      <c r="FT1510" s="44"/>
    </row>
    <row r="1511" spans="5:176" x14ac:dyDescent="0.2">
      <c r="E1511" s="70"/>
      <c r="FT1511" s="44"/>
    </row>
    <row r="1512" spans="5:176" x14ac:dyDescent="0.2">
      <c r="E1512" s="70"/>
      <c r="FT1512" s="44"/>
    </row>
    <row r="1513" spans="5:176" x14ac:dyDescent="0.2">
      <c r="E1513" s="70"/>
      <c r="FT1513" s="44"/>
    </row>
    <row r="1514" spans="5:176" x14ac:dyDescent="0.2">
      <c r="E1514" s="70"/>
      <c r="FT1514" s="44"/>
    </row>
    <row r="1515" spans="5:176" x14ac:dyDescent="0.2">
      <c r="E1515" s="70"/>
      <c r="FT1515" s="44"/>
    </row>
    <row r="1516" spans="5:176" x14ac:dyDescent="0.2">
      <c r="E1516" s="70"/>
      <c r="FT1516" s="44"/>
    </row>
    <row r="1517" spans="5:176" x14ac:dyDescent="0.2">
      <c r="E1517" s="70"/>
      <c r="FT1517" s="44"/>
    </row>
    <row r="1518" spans="5:176" x14ac:dyDescent="0.2">
      <c r="E1518" s="70"/>
      <c r="FT1518" s="44"/>
    </row>
    <row r="1519" spans="5:176" x14ac:dyDescent="0.2">
      <c r="E1519" s="70"/>
      <c r="FT1519" s="44"/>
    </row>
    <row r="1520" spans="5:176" x14ac:dyDescent="0.2">
      <c r="E1520" s="70"/>
      <c r="FT1520" s="44"/>
    </row>
    <row r="1521" spans="5:176" x14ac:dyDescent="0.2">
      <c r="E1521" s="70"/>
      <c r="FT1521" s="44"/>
    </row>
    <row r="1522" spans="5:176" x14ac:dyDescent="0.2">
      <c r="E1522" s="70"/>
      <c r="FT1522" s="44"/>
    </row>
    <row r="1523" spans="5:176" x14ac:dyDescent="0.2">
      <c r="E1523" s="70"/>
      <c r="FT1523" s="44"/>
    </row>
    <row r="1524" spans="5:176" x14ac:dyDescent="0.2">
      <c r="E1524" s="70"/>
      <c r="FT1524" s="44"/>
    </row>
    <row r="1525" spans="5:176" x14ac:dyDescent="0.2">
      <c r="E1525" s="70"/>
      <c r="FT1525" s="44"/>
    </row>
    <row r="1526" spans="5:176" x14ac:dyDescent="0.2">
      <c r="E1526" s="70"/>
      <c r="FT1526" s="44"/>
    </row>
    <row r="1527" spans="5:176" x14ac:dyDescent="0.2">
      <c r="E1527" s="70"/>
      <c r="FT1527" s="44"/>
    </row>
    <row r="1528" spans="5:176" x14ac:dyDescent="0.2">
      <c r="E1528" s="70"/>
      <c r="FT1528" s="44"/>
    </row>
    <row r="1529" spans="5:176" x14ac:dyDescent="0.2">
      <c r="E1529" s="70"/>
      <c r="FT1529" s="44"/>
    </row>
    <row r="1530" spans="5:176" x14ac:dyDescent="0.2">
      <c r="E1530" s="70"/>
      <c r="FT1530" s="44"/>
    </row>
    <row r="1531" spans="5:176" x14ac:dyDescent="0.2">
      <c r="E1531" s="70"/>
      <c r="FT1531" s="44"/>
    </row>
    <row r="1532" spans="5:176" x14ac:dyDescent="0.2">
      <c r="E1532" s="70"/>
      <c r="FT1532" s="44"/>
    </row>
    <row r="1533" spans="5:176" x14ac:dyDescent="0.2">
      <c r="E1533" s="70"/>
      <c r="FT1533" s="44"/>
    </row>
    <row r="1534" spans="5:176" x14ac:dyDescent="0.2">
      <c r="E1534" s="70"/>
      <c r="FT1534" s="44"/>
    </row>
    <row r="1535" spans="5:176" x14ac:dyDescent="0.2">
      <c r="E1535" s="70"/>
      <c r="FT1535" s="44"/>
    </row>
    <row r="1536" spans="5:176" x14ac:dyDescent="0.2">
      <c r="E1536" s="70"/>
      <c r="FT1536" s="44"/>
    </row>
    <row r="1537" spans="5:176" x14ac:dyDescent="0.2">
      <c r="E1537" s="70"/>
      <c r="FT1537" s="44"/>
    </row>
    <row r="1538" spans="5:176" x14ac:dyDescent="0.2">
      <c r="E1538" s="70"/>
      <c r="FT1538" s="44"/>
    </row>
    <row r="1539" spans="5:176" x14ac:dyDescent="0.2">
      <c r="E1539" s="70"/>
      <c r="FT1539" s="44"/>
    </row>
    <row r="1540" spans="5:176" x14ac:dyDescent="0.2">
      <c r="E1540" s="70"/>
      <c r="FT1540" s="44"/>
    </row>
    <row r="1541" spans="5:176" x14ac:dyDescent="0.2">
      <c r="E1541" s="70"/>
      <c r="FT1541" s="44"/>
    </row>
    <row r="1542" spans="5:176" x14ac:dyDescent="0.2">
      <c r="E1542" s="70"/>
      <c r="FT1542" s="44"/>
    </row>
    <row r="1543" spans="5:176" x14ac:dyDescent="0.2">
      <c r="E1543" s="70"/>
      <c r="FT1543" s="44"/>
    </row>
    <row r="1544" spans="5:176" x14ac:dyDescent="0.2">
      <c r="E1544" s="70"/>
      <c r="FT1544" s="44"/>
    </row>
    <row r="1545" spans="5:176" x14ac:dyDescent="0.2">
      <c r="E1545" s="70"/>
      <c r="FT1545" s="44"/>
    </row>
    <row r="1546" spans="5:176" x14ac:dyDescent="0.2">
      <c r="E1546" s="70"/>
      <c r="FT1546" s="44"/>
    </row>
    <row r="1547" spans="5:176" x14ac:dyDescent="0.2">
      <c r="E1547" s="70"/>
      <c r="FT1547" s="44"/>
    </row>
    <row r="1548" spans="5:176" x14ac:dyDescent="0.2">
      <c r="E1548" s="70"/>
      <c r="FT1548" s="44"/>
    </row>
    <row r="1549" spans="5:176" x14ac:dyDescent="0.2">
      <c r="E1549" s="70"/>
      <c r="FT1549" s="44"/>
    </row>
    <row r="1550" spans="5:176" x14ac:dyDescent="0.2">
      <c r="E1550" s="70"/>
      <c r="FT1550" s="44"/>
    </row>
    <row r="1551" spans="5:176" x14ac:dyDescent="0.2">
      <c r="E1551" s="70"/>
      <c r="FT1551" s="44"/>
    </row>
    <row r="1552" spans="5:176" x14ac:dyDescent="0.2">
      <c r="E1552" s="70"/>
      <c r="FT1552" s="44"/>
    </row>
    <row r="1553" spans="5:176" x14ac:dyDescent="0.2">
      <c r="E1553" s="70"/>
      <c r="FT1553" s="44"/>
    </row>
    <row r="1554" spans="5:176" x14ac:dyDescent="0.2">
      <c r="E1554" s="70"/>
      <c r="FT1554" s="44"/>
    </row>
    <row r="1555" spans="5:176" x14ac:dyDescent="0.2">
      <c r="E1555" s="70"/>
      <c r="FT1555" s="44"/>
    </row>
    <row r="1556" spans="5:176" x14ac:dyDescent="0.2">
      <c r="E1556" s="70"/>
      <c r="FT1556" s="44"/>
    </row>
    <row r="1557" spans="5:176" x14ac:dyDescent="0.2">
      <c r="E1557" s="70"/>
      <c r="FT1557" s="44"/>
    </row>
    <row r="1558" spans="5:176" x14ac:dyDescent="0.2">
      <c r="E1558" s="70"/>
      <c r="FT1558" s="44"/>
    </row>
    <row r="1559" spans="5:176" x14ac:dyDescent="0.2">
      <c r="E1559" s="70"/>
      <c r="FT1559" s="44"/>
    </row>
    <row r="1560" spans="5:176" x14ac:dyDescent="0.2">
      <c r="E1560" s="70"/>
      <c r="FT1560" s="44"/>
    </row>
    <row r="1561" spans="5:176" x14ac:dyDescent="0.2">
      <c r="E1561" s="70"/>
      <c r="FT1561" s="44"/>
    </row>
    <row r="1562" spans="5:176" x14ac:dyDescent="0.2">
      <c r="E1562" s="70"/>
      <c r="FT1562" s="44"/>
    </row>
    <row r="1563" spans="5:176" x14ac:dyDescent="0.2">
      <c r="E1563" s="70"/>
      <c r="FT1563" s="44"/>
    </row>
    <row r="1564" spans="5:176" x14ac:dyDescent="0.2">
      <c r="E1564" s="70"/>
      <c r="FT1564" s="44"/>
    </row>
    <row r="1565" spans="5:176" x14ac:dyDescent="0.2">
      <c r="E1565" s="70"/>
      <c r="FT1565" s="44"/>
    </row>
    <row r="1566" spans="5:176" x14ac:dyDescent="0.2">
      <c r="E1566" s="70"/>
      <c r="FT1566" s="44"/>
    </row>
    <row r="1567" spans="5:176" x14ac:dyDescent="0.2">
      <c r="E1567" s="70"/>
      <c r="FT1567" s="44"/>
    </row>
    <row r="1568" spans="5:176" x14ac:dyDescent="0.2">
      <c r="E1568" s="70"/>
      <c r="FT1568" s="44"/>
    </row>
    <row r="1569" spans="5:176" x14ac:dyDescent="0.2">
      <c r="E1569" s="70"/>
      <c r="FT1569" s="44"/>
    </row>
    <row r="1570" spans="5:176" x14ac:dyDescent="0.2">
      <c r="E1570" s="70"/>
      <c r="FT1570" s="44"/>
    </row>
    <row r="1571" spans="5:176" x14ac:dyDescent="0.2">
      <c r="E1571" s="70"/>
      <c r="FT1571" s="44"/>
    </row>
    <row r="1572" spans="5:176" x14ac:dyDescent="0.2">
      <c r="E1572" s="70"/>
      <c r="FT1572" s="44"/>
    </row>
    <row r="1573" spans="5:176" x14ac:dyDescent="0.2">
      <c r="E1573" s="70"/>
      <c r="FT1573" s="44"/>
    </row>
    <row r="1574" spans="5:176" x14ac:dyDescent="0.2">
      <c r="E1574" s="70"/>
      <c r="FT1574" s="44"/>
    </row>
    <row r="1575" spans="5:176" x14ac:dyDescent="0.2">
      <c r="E1575" s="70"/>
      <c r="FT1575" s="44"/>
    </row>
    <row r="1576" spans="5:176" x14ac:dyDescent="0.2">
      <c r="E1576" s="70"/>
      <c r="FT1576" s="44"/>
    </row>
    <row r="1577" spans="5:176" x14ac:dyDescent="0.2">
      <c r="E1577" s="70"/>
      <c r="FT1577" s="44"/>
    </row>
    <row r="1578" spans="5:176" x14ac:dyDescent="0.2">
      <c r="E1578" s="70"/>
      <c r="FT1578" s="44"/>
    </row>
    <row r="1579" spans="5:176" x14ac:dyDescent="0.2">
      <c r="E1579" s="70"/>
      <c r="FT1579" s="44"/>
    </row>
    <row r="1580" spans="5:176" x14ac:dyDescent="0.2">
      <c r="E1580" s="70"/>
      <c r="FT1580" s="44"/>
    </row>
    <row r="1581" spans="5:176" x14ac:dyDescent="0.2">
      <c r="E1581" s="70"/>
      <c r="FT1581" s="44"/>
    </row>
    <row r="1582" spans="5:176" x14ac:dyDescent="0.2">
      <c r="E1582" s="70"/>
      <c r="FT1582" s="44"/>
    </row>
    <row r="1583" spans="5:176" x14ac:dyDescent="0.2">
      <c r="E1583" s="70"/>
      <c r="FT1583" s="44"/>
    </row>
    <row r="1584" spans="5:176" x14ac:dyDescent="0.2">
      <c r="E1584" s="70"/>
      <c r="FT1584" s="44"/>
    </row>
    <row r="1585" spans="5:176" x14ac:dyDescent="0.2">
      <c r="E1585" s="70"/>
      <c r="FT1585" s="44"/>
    </row>
    <row r="1586" spans="5:176" x14ac:dyDescent="0.2">
      <c r="E1586" s="70"/>
      <c r="FT1586" s="44"/>
    </row>
    <row r="1587" spans="5:176" x14ac:dyDescent="0.2">
      <c r="E1587" s="70"/>
      <c r="FT1587" s="44"/>
    </row>
    <row r="1588" spans="5:176" x14ac:dyDescent="0.2">
      <c r="E1588" s="70"/>
      <c r="FT1588" s="44"/>
    </row>
    <row r="1589" spans="5:176" x14ac:dyDescent="0.2">
      <c r="E1589" s="70"/>
      <c r="FT1589" s="44"/>
    </row>
    <row r="1590" spans="5:176" x14ac:dyDescent="0.2">
      <c r="E1590" s="70"/>
      <c r="FT1590" s="44"/>
    </row>
    <row r="1591" spans="5:176" x14ac:dyDescent="0.2">
      <c r="E1591" s="70"/>
      <c r="FT1591" s="44"/>
    </row>
    <row r="1592" spans="5:176" x14ac:dyDescent="0.2">
      <c r="E1592" s="70"/>
      <c r="FT1592" s="44"/>
    </row>
    <row r="1593" spans="5:176" x14ac:dyDescent="0.2">
      <c r="E1593" s="70"/>
      <c r="FT1593" s="44"/>
    </row>
    <row r="1594" spans="5:176" x14ac:dyDescent="0.2">
      <c r="E1594" s="70"/>
      <c r="FT1594" s="44"/>
    </row>
    <row r="1595" spans="5:176" x14ac:dyDescent="0.2">
      <c r="E1595" s="70"/>
      <c r="FT1595" s="44"/>
    </row>
    <row r="1596" spans="5:176" x14ac:dyDescent="0.2">
      <c r="E1596" s="70"/>
      <c r="FT1596" s="44"/>
    </row>
    <row r="1597" spans="5:176" x14ac:dyDescent="0.2">
      <c r="E1597" s="70"/>
      <c r="FT1597" s="44"/>
    </row>
    <row r="1598" spans="5:176" x14ac:dyDescent="0.2">
      <c r="E1598" s="70"/>
      <c r="FT1598" s="44"/>
    </row>
    <row r="1599" spans="5:176" x14ac:dyDescent="0.2">
      <c r="E1599" s="70"/>
      <c r="FT1599" s="44"/>
    </row>
    <row r="1600" spans="5:176" x14ac:dyDescent="0.2">
      <c r="E1600" s="70"/>
      <c r="FT1600" s="44"/>
    </row>
    <row r="1601" spans="5:176" x14ac:dyDescent="0.2">
      <c r="E1601" s="70"/>
      <c r="FT1601" s="44"/>
    </row>
    <row r="1602" spans="5:176" x14ac:dyDescent="0.2">
      <c r="E1602" s="70"/>
      <c r="FT1602" s="44"/>
    </row>
    <row r="1603" spans="5:176" x14ac:dyDescent="0.2">
      <c r="E1603" s="70"/>
      <c r="FT1603" s="44"/>
    </row>
    <row r="1604" spans="5:176" x14ac:dyDescent="0.2">
      <c r="E1604" s="70"/>
      <c r="FT1604" s="44"/>
    </row>
    <row r="1605" spans="5:176" x14ac:dyDescent="0.2">
      <c r="E1605" s="70"/>
      <c r="FT1605" s="44"/>
    </row>
    <row r="1606" spans="5:176" x14ac:dyDescent="0.2">
      <c r="E1606" s="70"/>
      <c r="FT1606" s="44"/>
    </row>
    <row r="1607" spans="5:176" x14ac:dyDescent="0.2">
      <c r="E1607" s="70"/>
      <c r="FT1607" s="44"/>
    </row>
    <row r="1608" spans="5:176" x14ac:dyDescent="0.2">
      <c r="E1608" s="70"/>
      <c r="FT1608" s="44"/>
    </row>
    <row r="1609" spans="5:176" x14ac:dyDescent="0.2">
      <c r="E1609" s="70"/>
      <c r="FT1609" s="44"/>
    </row>
    <row r="1610" spans="5:176" x14ac:dyDescent="0.2">
      <c r="E1610" s="70"/>
      <c r="FT1610" s="44"/>
    </row>
    <row r="1611" spans="5:176" x14ac:dyDescent="0.2">
      <c r="E1611" s="70"/>
      <c r="FT1611" s="44"/>
    </row>
    <row r="1612" spans="5:176" x14ac:dyDescent="0.2">
      <c r="E1612" s="70"/>
      <c r="FT1612" s="44"/>
    </row>
    <row r="1613" spans="5:176" x14ac:dyDescent="0.2">
      <c r="E1613" s="70"/>
      <c r="FT1613" s="44"/>
    </row>
    <row r="1614" spans="5:176" x14ac:dyDescent="0.2">
      <c r="E1614" s="70"/>
      <c r="FT1614" s="44"/>
    </row>
    <row r="1615" spans="5:176" x14ac:dyDescent="0.2">
      <c r="E1615" s="70"/>
      <c r="FT1615" s="44"/>
    </row>
    <row r="1616" spans="5:176" x14ac:dyDescent="0.2">
      <c r="E1616" s="70"/>
      <c r="FT1616" s="44"/>
    </row>
    <row r="1617" spans="5:176" x14ac:dyDescent="0.2">
      <c r="E1617" s="70"/>
      <c r="FT1617" s="44"/>
    </row>
    <row r="1618" spans="5:176" x14ac:dyDescent="0.2">
      <c r="E1618" s="70"/>
      <c r="FT1618" s="44"/>
    </row>
    <row r="1619" spans="5:176" x14ac:dyDescent="0.2">
      <c r="E1619" s="70"/>
      <c r="FT1619" s="44"/>
    </row>
    <row r="1620" spans="5:176" x14ac:dyDescent="0.2">
      <c r="E1620" s="70"/>
      <c r="FT1620" s="44"/>
    </row>
    <row r="1621" spans="5:176" x14ac:dyDescent="0.2">
      <c r="E1621" s="70"/>
      <c r="FT1621" s="44"/>
    </row>
    <row r="1622" spans="5:176" x14ac:dyDescent="0.2">
      <c r="E1622" s="70"/>
      <c r="FT1622" s="44"/>
    </row>
    <row r="1623" spans="5:176" x14ac:dyDescent="0.2">
      <c r="E1623" s="70"/>
      <c r="FT1623" s="44"/>
    </row>
    <row r="1624" spans="5:176" x14ac:dyDescent="0.2">
      <c r="E1624" s="70"/>
      <c r="FT1624" s="44"/>
    </row>
    <row r="1625" spans="5:176" x14ac:dyDescent="0.2">
      <c r="E1625" s="70"/>
      <c r="FT1625" s="44"/>
    </row>
    <row r="1626" spans="5:176" x14ac:dyDescent="0.2">
      <c r="E1626" s="70"/>
      <c r="FT1626" s="44"/>
    </row>
    <row r="1627" spans="5:176" x14ac:dyDescent="0.2">
      <c r="E1627" s="70"/>
      <c r="FT1627" s="44"/>
    </row>
    <row r="1628" spans="5:176" x14ac:dyDescent="0.2">
      <c r="E1628" s="70"/>
      <c r="FT1628" s="44"/>
    </row>
    <row r="1629" spans="5:176" x14ac:dyDescent="0.2">
      <c r="E1629" s="70"/>
      <c r="FT1629" s="44"/>
    </row>
    <row r="1630" spans="5:176" x14ac:dyDescent="0.2">
      <c r="E1630" s="70"/>
      <c r="FT1630" s="44"/>
    </row>
    <row r="1631" spans="5:176" x14ac:dyDescent="0.2">
      <c r="E1631" s="70"/>
      <c r="FT1631" s="44"/>
    </row>
    <row r="1632" spans="5:176" x14ac:dyDescent="0.2">
      <c r="E1632" s="70"/>
      <c r="FT1632" s="44"/>
    </row>
    <row r="1633" spans="5:176" x14ac:dyDescent="0.2">
      <c r="E1633" s="70"/>
      <c r="FT1633" s="44"/>
    </row>
    <row r="1634" spans="5:176" x14ac:dyDescent="0.2">
      <c r="E1634" s="70"/>
      <c r="FT1634" s="44"/>
    </row>
    <row r="1635" spans="5:176" x14ac:dyDescent="0.2">
      <c r="E1635" s="70"/>
      <c r="FT1635" s="44"/>
    </row>
    <row r="1636" spans="5:176" x14ac:dyDescent="0.2">
      <c r="E1636" s="70"/>
      <c r="FT1636" s="44"/>
    </row>
    <row r="1637" spans="5:176" x14ac:dyDescent="0.2">
      <c r="E1637" s="70"/>
      <c r="FT1637" s="44"/>
    </row>
    <row r="1638" spans="5:176" x14ac:dyDescent="0.2">
      <c r="E1638" s="70"/>
      <c r="FT1638" s="44"/>
    </row>
    <row r="1639" spans="5:176" x14ac:dyDescent="0.2">
      <c r="E1639" s="70"/>
      <c r="FT1639" s="44"/>
    </row>
    <row r="1640" spans="5:176" x14ac:dyDescent="0.2">
      <c r="E1640" s="70"/>
      <c r="FT1640" s="44"/>
    </row>
    <row r="1641" spans="5:176" x14ac:dyDescent="0.2">
      <c r="E1641" s="70"/>
      <c r="FT1641" s="44"/>
    </row>
    <row r="1642" spans="5:176" x14ac:dyDescent="0.2">
      <c r="E1642" s="70"/>
      <c r="FT1642" s="44"/>
    </row>
    <row r="1643" spans="5:176" x14ac:dyDescent="0.2">
      <c r="E1643" s="70"/>
      <c r="FT1643" s="44"/>
    </row>
    <row r="1644" spans="5:176" x14ac:dyDescent="0.2">
      <c r="E1644" s="70"/>
      <c r="FT1644" s="44"/>
    </row>
    <row r="1645" spans="5:176" x14ac:dyDescent="0.2">
      <c r="E1645" s="70"/>
      <c r="FT1645" s="44"/>
    </row>
    <row r="1646" spans="5:176" x14ac:dyDescent="0.2">
      <c r="E1646" s="70"/>
      <c r="FT1646" s="44"/>
    </row>
    <row r="1647" spans="5:176" x14ac:dyDescent="0.2">
      <c r="E1647" s="70"/>
      <c r="FT1647" s="44"/>
    </row>
    <row r="1648" spans="5:176" x14ac:dyDescent="0.2">
      <c r="E1648" s="70"/>
      <c r="FT1648" s="44"/>
    </row>
    <row r="1649" spans="5:176" x14ac:dyDescent="0.2">
      <c r="E1649" s="70"/>
      <c r="FT1649" s="44"/>
    </row>
    <row r="1650" spans="5:176" x14ac:dyDescent="0.2">
      <c r="E1650" s="70"/>
      <c r="FT1650" s="44"/>
    </row>
    <row r="1651" spans="5:176" x14ac:dyDescent="0.2">
      <c r="E1651" s="70"/>
      <c r="FT1651" s="44"/>
    </row>
    <row r="1652" spans="5:176" x14ac:dyDescent="0.2">
      <c r="E1652" s="70"/>
      <c r="FT1652" s="44"/>
    </row>
    <row r="1653" spans="5:176" x14ac:dyDescent="0.2">
      <c r="E1653" s="70"/>
      <c r="FT1653" s="44"/>
    </row>
    <row r="1654" spans="5:176" x14ac:dyDescent="0.2">
      <c r="E1654" s="70"/>
      <c r="FT1654" s="44"/>
    </row>
    <row r="1655" spans="5:176" x14ac:dyDescent="0.2">
      <c r="E1655" s="70"/>
      <c r="FT1655" s="44"/>
    </row>
    <row r="1656" spans="5:176" x14ac:dyDescent="0.2">
      <c r="E1656" s="70"/>
      <c r="FT1656" s="44"/>
    </row>
    <row r="1657" spans="5:176" x14ac:dyDescent="0.2">
      <c r="E1657" s="70"/>
      <c r="FT1657" s="44"/>
    </row>
    <row r="1658" spans="5:176" x14ac:dyDescent="0.2">
      <c r="E1658" s="70"/>
      <c r="FT1658" s="44"/>
    </row>
    <row r="1659" spans="5:176" x14ac:dyDescent="0.2">
      <c r="E1659" s="70"/>
      <c r="FT1659" s="44"/>
    </row>
    <row r="1660" spans="5:176" x14ac:dyDescent="0.2">
      <c r="E1660" s="70"/>
      <c r="FT1660" s="44"/>
    </row>
    <row r="1661" spans="5:176" x14ac:dyDescent="0.2">
      <c r="E1661" s="70"/>
      <c r="FT1661" s="44"/>
    </row>
    <row r="1662" spans="5:176" x14ac:dyDescent="0.2">
      <c r="E1662" s="70"/>
      <c r="FT1662" s="44"/>
    </row>
    <row r="1663" spans="5:176" x14ac:dyDescent="0.2">
      <c r="E1663" s="70"/>
      <c r="FT1663" s="44"/>
    </row>
    <row r="1664" spans="5:176" x14ac:dyDescent="0.2">
      <c r="E1664" s="70"/>
      <c r="FT1664" s="44"/>
    </row>
    <row r="1665" spans="5:176" x14ac:dyDescent="0.2">
      <c r="E1665" s="70"/>
      <c r="FT1665" s="44"/>
    </row>
    <row r="1666" spans="5:176" x14ac:dyDescent="0.2">
      <c r="E1666" s="70"/>
      <c r="FT1666" s="44"/>
    </row>
    <row r="1667" spans="5:176" x14ac:dyDescent="0.2">
      <c r="E1667" s="70"/>
      <c r="FT1667" s="44"/>
    </row>
    <row r="1668" spans="5:176" x14ac:dyDescent="0.2">
      <c r="E1668" s="70"/>
      <c r="FT1668" s="44"/>
    </row>
    <row r="1669" spans="5:176" x14ac:dyDescent="0.2">
      <c r="E1669" s="70"/>
      <c r="FT1669" s="44"/>
    </row>
    <row r="1670" spans="5:176" x14ac:dyDescent="0.2">
      <c r="E1670" s="70"/>
      <c r="FT1670" s="44"/>
    </row>
    <row r="1671" spans="5:176" x14ac:dyDescent="0.2">
      <c r="E1671" s="70"/>
      <c r="FT1671" s="44"/>
    </row>
    <row r="1672" spans="5:176" x14ac:dyDescent="0.2">
      <c r="E1672" s="70"/>
      <c r="FT1672" s="44"/>
    </row>
    <row r="1673" spans="5:176" x14ac:dyDescent="0.2">
      <c r="E1673" s="70"/>
      <c r="FT1673" s="44"/>
    </row>
    <row r="1674" spans="5:176" x14ac:dyDescent="0.2">
      <c r="E1674" s="70"/>
      <c r="FT1674" s="44"/>
    </row>
    <row r="1675" spans="5:176" x14ac:dyDescent="0.2">
      <c r="E1675" s="70"/>
      <c r="FT1675" s="44"/>
    </row>
    <row r="1676" spans="5:176" x14ac:dyDescent="0.2">
      <c r="E1676" s="70"/>
      <c r="FT1676" s="44"/>
    </row>
    <row r="1677" spans="5:176" x14ac:dyDescent="0.2">
      <c r="E1677" s="70"/>
      <c r="FT1677" s="44"/>
    </row>
    <row r="1678" spans="5:176" x14ac:dyDescent="0.2">
      <c r="E1678" s="70"/>
      <c r="FT1678" s="44"/>
    </row>
    <row r="1679" spans="5:176" x14ac:dyDescent="0.2">
      <c r="E1679" s="70"/>
      <c r="FT1679" s="44"/>
    </row>
    <row r="1680" spans="5:176" x14ac:dyDescent="0.2">
      <c r="E1680" s="70"/>
      <c r="FT1680" s="44"/>
    </row>
    <row r="1681" spans="5:176" x14ac:dyDescent="0.2">
      <c r="E1681" s="70"/>
      <c r="FT1681" s="44"/>
    </row>
    <row r="1682" spans="5:176" x14ac:dyDescent="0.2">
      <c r="E1682" s="70"/>
      <c r="FT1682" s="44"/>
    </row>
    <row r="1683" spans="5:176" x14ac:dyDescent="0.2">
      <c r="E1683" s="70"/>
      <c r="FT1683" s="44"/>
    </row>
    <row r="1684" spans="5:176" x14ac:dyDescent="0.2">
      <c r="E1684" s="70"/>
      <c r="FT1684" s="44"/>
    </row>
    <row r="1685" spans="5:176" x14ac:dyDescent="0.2">
      <c r="E1685" s="70"/>
      <c r="FT1685" s="44"/>
    </row>
    <row r="1686" spans="5:176" x14ac:dyDescent="0.2">
      <c r="E1686" s="70"/>
      <c r="FT1686" s="44"/>
    </row>
    <row r="1687" spans="5:176" x14ac:dyDescent="0.2">
      <c r="E1687" s="70"/>
      <c r="FT1687" s="44"/>
    </row>
    <row r="1688" spans="5:176" x14ac:dyDescent="0.2">
      <c r="E1688" s="70"/>
      <c r="FT1688" s="44"/>
    </row>
    <row r="1689" spans="5:176" x14ac:dyDescent="0.2">
      <c r="E1689" s="70"/>
      <c r="FT1689" s="44"/>
    </row>
    <row r="1690" spans="5:176" x14ac:dyDescent="0.2">
      <c r="E1690" s="70"/>
      <c r="FT1690" s="44"/>
    </row>
    <row r="1691" spans="5:176" x14ac:dyDescent="0.2">
      <c r="E1691" s="70"/>
      <c r="FT1691" s="44"/>
    </row>
    <row r="1692" spans="5:176" x14ac:dyDescent="0.2">
      <c r="E1692" s="70"/>
      <c r="FT1692" s="44"/>
    </row>
    <row r="1693" spans="5:176" x14ac:dyDescent="0.2">
      <c r="E1693" s="70"/>
      <c r="FT1693" s="44"/>
    </row>
    <row r="1694" spans="5:176" x14ac:dyDescent="0.2">
      <c r="E1694" s="70"/>
      <c r="FT1694" s="44"/>
    </row>
    <row r="1695" spans="5:176" x14ac:dyDescent="0.2">
      <c r="E1695" s="70"/>
      <c r="FT1695" s="44"/>
    </row>
    <row r="1696" spans="5:176" x14ac:dyDescent="0.2">
      <c r="E1696" s="70"/>
      <c r="FT1696" s="44"/>
    </row>
    <row r="1697" spans="5:176" x14ac:dyDescent="0.2">
      <c r="E1697" s="70"/>
      <c r="FT1697" s="44"/>
    </row>
    <row r="1698" spans="5:176" x14ac:dyDescent="0.2">
      <c r="E1698" s="70"/>
      <c r="FT1698" s="44"/>
    </row>
    <row r="1699" spans="5:176" x14ac:dyDescent="0.2">
      <c r="E1699" s="70"/>
      <c r="FT1699" s="44"/>
    </row>
    <row r="1700" spans="5:176" x14ac:dyDescent="0.2">
      <c r="E1700" s="70"/>
      <c r="FT1700" s="44"/>
    </row>
    <row r="1701" spans="5:176" x14ac:dyDescent="0.2">
      <c r="E1701" s="70"/>
      <c r="FT1701" s="44"/>
    </row>
    <row r="1702" spans="5:176" x14ac:dyDescent="0.2">
      <c r="E1702" s="70"/>
      <c r="FT1702" s="44"/>
    </row>
    <row r="1703" spans="5:176" x14ac:dyDescent="0.2">
      <c r="E1703" s="70"/>
      <c r="FT1703" s="44"/>
    </row>
    <row r="1704" spans="5:176" x14ac:dyDescent="0.2">
      <c r="E1704" s="70"/>
      <c r="FT1704" s="44"/>
    </row>
    <row r="1705" spans="5:176" x14ac:dyDescent="0.2">
      <c r="E1705" s="70"/>
      <c r="FT1705" s="44"/>
    </row>
    <row r="1706" spans="5:176" x14ac:dyDescent="0.2">
      <c r="E1706" s="70"/>
      <c r="FT1706" s="44"/>
    </row>
    <row r="1707" spans="5:176" x14ac:dyDescent="0.2">
      <c r="E1707" s="70"/>
      <c r="FT1707" s="44"/>
    </row>
    <row r="1708" spans="5:176" x14ac:dyDescent="0.2">
      <c r="E1708" s="70"/>
      <c r="FT1708" s="44"/>
    </row>
    <row r="1709" spans="5:176" x14ac:dyDescent="0.2">
      <c r="E1709" s="70"/>
      <c r="FT1709" s="44"/>
    </row>
    <row r="1710" spans="5:176" x14ac:dyDescent="0.2">
      <c r="E1710" s="70"/>
      <c r="FT1710" s="44"/>
    </row>
    <row r="1711" spans="5:176" x14ac:dyDescent="0.2">
      <c r="E1711" s="70"/>
      <c r="FT1711" s="44"/>
    </row>
    <row r="1712" spans="5:176" x14ac:dyDescent="0.2">
      <c r="E1712" s="70"/>
      <c r="FT1712" s="44"/>
    </row>
    <row r="1713" spans="5:176" x14ac:dyDescent="0.2">
      <c r="E1713" s="70"/>
      <c r="FT1713" s="44"/>
    </row>
    <row r="1714" spans="5:176" x14ac:dyDescent="0.2">
      <c r="E1714" s="70"/>
      <c r="FT1714" s="44"/>
    </row>
    <row r="1715" spans="5:176" x14ac:dyDescent="0.2">
      <c r="E1715" s="70"/>
      <c r="FT1715" s="44"/>
    </row>
    <row r="1716" spans="5:176" x14ac:dyDescent="0.2">
      <c r="E1716" s="70"/>
      <c r="FT1716" s="44"/>
    </row>
    <row r="1717" spans="5:176" x14ac:dyDescent="0.2">
      <c r="E1717" s="70"/>
      <c r="FT1717" s="44"/>
    </row>
    <row r="1718" spans="5:176" x14ac:dyDescent="0.2">
      <c r="E1718" s="70"/>
      <c r="FT1718" s="44"/>
    </row>
    <row r="1719" spans="5:176" x14ac:dyDescent="0.2">
      <c r="E1719" s="70"/>
      <c r="FT1719" s="44"/>
    </row>
    <row r="1720" spans="5:176" x14ac:dyDescent="0.2">
      <c r="E1720" s="70"/>
      <c r="FT1720" s="44"/>
    </row>
    <row r="1721" spans="5:176" x14ac:dyDescent="0.2">
      <c r="E1721" s="70"/>
      <c r="FT1721" s="44"/>
    </row>
    <row r="1722" spans="5:176" x14ac:dyDescent="0.2">
      <c r="E1722" s="70"/>
      <c r="FT1722" s="44"/>
    </row>
    <row r="1723" spans="5:176" x14ac:dyDescent="0.2">
      <c r="E1723" s="70"/>
      <c r="FT1723" s="44"/>
    </row>
    <row r="1724" spans="5:176" x14ac:dyDescent="0.2">
      <c r="E1724" s="70"/>
      <c r="FT1724" s="44"/>
    </row>
    <row r="1725" spans="5:176" x14ac:dyDescent="0.2">
      <c r="E1725" s="70"/>
      <c r="FT1725" s="44"/>
    </row>
    <row r="1726" spans="5:176" x14ac:dyDescent="0.2">
      <c r="E1726" s="70"/>
      <c r="FT1726" s="44"/>
    </row>
    <row r="1727" spans="5:176" x14ac:dyDescent="0.2">
      <c r="E1727" s="70"/>
      <c r="FT1727" s="44"/>
    </row>
    <row r="1728" spans="5:176" x14ac:dyDescent="0.2">
      <c r="E1728" s="70"/>
      <c r="FT1728" s="44"/>
    </row>
    <row r="1729" spans="5:176" x14ac:dyDescent="0.2">
      <c r="E1729" s="70"/>
      <c r="FT1729" s="44"/>
    </row>
    <row r="1730" spans="5:176" x14ac:dyDescent="0.2">
      <c r="E1730" s="70"/>
      <c r="FT1730" s="44"/>
    </row>
    <row r="1731" spans="5:176" x14ac:dyDescent="0.2">
      <c r="E1731" s="70"/>
      <c r="FT1731" s="44"/>
    </row>
    <row r="1732" spans="5:176" x14ac:dyDescent="0.2">
      <c r="E1732" s="70"/>
      <c r="FT1732" s="44"/>
    </row>
    <row r="1733" spans="5:176" x14ac:dyDescent="0.2">
      <c r="E1733" s="70"/>
      <c r="FT1733" s="44"/>
    </row>
    <row r="1734" spans="5:176" x14ac:dyDescent="0.2">
      <c r="E1734" s="70"/>
      <c r="FT1734" s="44"/>
    </row>
    <row r="1735" spans="5:176" x14ac:dyDescent="0.2">
      <c r="E1735" s="70"/>
      <c r="FT1735" s="44"/>
    </row>
    <row r="1736" spans="5:176" x14ac:dyDescent="0.2">
      <c r="E1736" s="70"/>
      <c r="FT1736" s="44"/>
    </row>
    <row r="1737" spans="5:176" x14ac:dyDescent="0.2">
      <c r="E1737" s="70"/>
      <c r="FT1737" s="44"/>
    </row>
    <row r="1738" spans="5:176" x14ac:dyDescent="0.2">
      <c r="E1738" s="70"/>
      <c r="FT1738" s="44"/>
    </row>
    <row r="1739" spans="5:176" x14ac:dyDescent="0.2">
      <c r="E1739" s="70"/>
      <c r="FT1739" s="44"/>
    </row>
    <row r="1740" spans="5:176" x14ac:dyDescent="0.2">
      <c r="E1740" s="70"/>
      <c r="FT1740" s="44"/>
    </row>
    <row r="1741" spans="5:176" x14ac:dyDescent="0.2">
      <c r="E1741" s="70"/>
      <c r="FT1741" s="44"/>
    </row>
    <row r="1742" spans="5:176" x14ac:dyDescent="0.2">
      <c r="E1742" s="70"/>
      <c r="FT1742" s="44"/>
    </row>
    <row r="1743" spans="5:176" x14ac:dyDescent="0.2">
      <c r="E1743" s="70"/>
      <c r="FT1743" s="44"/>
    </row>
    <row r="1744" spans="5:176" x14ac:dyDescent="0.2">
      <c r="E1744" s="70"/>
      <c r="FT1744" s="44"/>
    </row>
    <row r="1745" spans="5:176" x14ac:dyDescent="0.2">
      <c r="E1745" s="70"/>
      <c r="FT1745" s="44"/>
    </row>
    <row r="1746" spans="5:176" x14ac:dyDescent="0.2">
      <c r="E1746" s="70"/>
      <c r="FT1746" s="44"/>
    </row>
    <row r="1747" spans="5:176" x14ac:dyDescent="0.2">
      <c r="E1747" s="70"/>
      <c r="FT1747" s="44"/>
    </row>
    <row r="1748" spans="5:176" x14ac:dyDescent="0.2">
      <c r="E1748" s="70"/>
      <c r="FT1748" s="44"/>
    </row>
    <row r="1749" spans="5:176" x14ac:dyDescent="0.2">
      <c r="E1749" s="70"/>
      <c r="FT1749" s="44"/>
    </row>
    <row r="1750" spans="5:176" x14ac:dyDescent="0.2">
      <c r="E1750" s="70"/>
      <c r="FT1750" s="44"/>
    </row>
    <row r="1751" spans="5:176" x14ac:dyDescent="0.2">
      <c r="E1751" s="70"/>
      <c r="FT1751" s="44"/>
    </row>
    <row r="1752" spans="5:176" x14ac:dyDescent="0.2">
      <c r="E1752" s="70"/>
      <c r="FT1752" s="44"/>
    </row>
    <row r="1753" spans="5:176" x14ac:dyDescent="0.2">
      <c r="E1753" s="70"/>
      <c r="FT1753" s="44"/>
    </row>
    <row r="1754" spans="5:176" x14ac:dyDescent="0.2">
      <c r="E1754" s="70"/>
      <c r="FT1754" s="44"/>
    </row>
    <row r="1755" spans="5:176" x14ac:dyDescent="0.2">
      <c r="E1755" s="70"/>
      <c r="FT1755" s="44"/>
    </row>
    <row r="1756" spans="5:176" x14ac:dyDescent="0.2">
      <c r="E1756" s="70"/>
      <c r="FT1756" s="44"/>
    </row>
    <row r="1757" spans="5:176" x14ac:dyDescent="0.2">
      <c r="E1757" s="70"/>
      <c r="FT1757" s="44"/>
    </row>
    <row r="1758" spans="5:176" x14ac:dyDescent="0.2">
      <c r="E1758" s="70"/>
      <c r="FT1758" s="44"/>
    </row>
    <row r="1759" spans="5:176" x14ac:dyDescent="0.2">
      <c r="E1759" s="70"/>
      <c r="FT1759" s="44"/>
    </row>
    <row r="1760" spans="5:176" x14ac:dyDescent="0.2">
      <c r="E1760" s="70"/>
      <c r="FT1760" s="44"/>
    </row>
    <row r="1761" spans="5:176" x14ac:dyDescent="0.2">
      <c r="E1761" s="70"/>
      <c r="FT1761" s="44"/>
    </row>
    <row r="1762" spans="5:176" x14ac:dyDescent="0.2">
      <c r="E1762" s="70"/>
      <c r="FT1762" s="44"/>
    </row>
    <row r="1763" spans="5:176" x14ac:dyDescent="0.2">
      <c r="E1763" s="70"/>
      <c r="FT1763" s="44"/>
    </row>
    <row r="1764" spans="5:176" x14ac:dyDescent="0.2">
      <c r="E1764" s="70"/>
      <c r="FT1764" s="44"/>
    </row>
    <row r="1765" spans="5:176" x14ac:dyDescent="0.2">
      <c r="E1765" s="70"/>
      <c r="FT1765" s="44"/>
    </row>
    <row r="1766" spans="5:176" x14ac:dyDescent="0.2">
      <c r="E1766" s="70"/>
      <c r="FT1766" s="44"/>
    </row>
    <row r="1767" spans="5:176" x14ac:dyDescent="0.2">
      <c r="E1767" s="70"/>
      <c r="FT1767" s="44"/>
    </row>
    <row r="1768" spans="5:176" x14ac:dyDescent="0.2">
      <c r="E1768" s="70"/>
      <c r="FT1768" s="44"/>
    </row>
    <row r="1769" spans="5:176" x14ac:dyDescent="0.2">
      <c r="E1769" s="70"/>
      <c r="FT1769" s="44"/>
    </row>
    <row r="1770" spans="5:176" x14ac:dyDescent="0.2">
      <c r="E1770" s="70"/>
      <c r="FT1770" s="44"/>
    </row>
    <row r="1771" spans="5:176" x14ac:dyDescent="0.2">
      <c r="E1771" s="70"/>
      <c r="FT1771" s="44"/>
    </row>
    <row r="1772" spans="5:176" x14ac:dyDescent="0.2">
      <c r="E1772" s="70"/>
      <c r="FT1772" s="44"/>
    </row>
    <row r="1773" spans="5:176" x14ac:dyDescent="0.2">
      <c r="E1773" s="70"/>
      <c r="FT1773" s="44"/>
    </row>
    <row r="1774" spans="5:176" x14ac:dyDescent="0.2">
      <c r="E1774" s="70"/>
      <c r="FT1774" s="44"/>
    </row>
    <row r="1775" spans="5:176" x14ac:dyDescent="0.2">
      <c r="E1775" s="70"/>
      <c r="FT1775" s="44"/>
    </row>
    <row r="1776" spans="5:176" x14ac:dyDescent="0.2">
      <c r="E1776" s="70"/>
      <c r="FT1776" s="44"/>
    </row>
    <row r="1777" spans="5:176" x14ac:dyDescent="0.2">
      <c r="E1777" s="70"/>
      <c r="FT1777" s="44"/>
    </row>
    <row r="1778" spans="5:176" x14ac:dyDescent="0.2">
      <c r="E1778" s="70"/>
      <c r="FT1778" s="44"/>
    </row>
    <row r="1779" spans="5:176" x14ac:dyDescent="0.2">
      <c r="E1779" s="70"/>
      <c r="FT1779" s="44"/>
    </row>
    <row r="1780" spans="5:176" x14ac:dyDescent="0.2">
      <c r="E1780" s="70"/>
      <c r="FT1780" s="44"/>
    </row>
    <row r="1781" spans="5:176" x14ac:dyDescent="0.2">
      <c r="E1781" s="70"/>
      <c r="FT1781" s="44"/>
    </row>
    <row r="1782" spans="5:176" x14ac:dyDescent="0.2">
      <c r="E1782" s="70"/>
      <c r="FT1782" s="44"/>
    </row>
    <row r="1783" spans="5:176" x14ac:dyDescent="0.2">
      <c r="E1783" s="70"/>
      <c r="FT1783" s="44"/>
    </row>
    <row r="1784" spans="5:176" x14ac:dyDescent="0.2">
      <c r="E1784" s="70"/>
      <c r="FT1784" s="44"/>
    </row>
    <row r="1785" spans="5:176" x14ac:dyDescent="0.2">
      <c r="E1785" s="70"/>
      <c r="FT1785" s="44"/>
    </row>
    <row r="1786" spans="5:176" x14ac:dyDescent="0.2">
      <c r="E1786" s="70"/>
      <c r="FT1786" s="44"/>
    </row>
    <row r="1787" spans="5:176" x14ac:dyDescent="0.2">
      <c r="E1787" s="70"/>
      <c r="FT1787" s="44"/>
    </row>
    <row r="1788" spans="5:176" x14ac:dyDescent="0.2">
      <c r="E1788" s="70"/>
      <c r="FT1788" s="44"/>
    </row>
    <row r="1789" spans="5:176" x14ac:dyDescent="0.2">
      <c r="E1789" s="70"/>
      <c r="FT1789" s="44"/>
    </row>
    <row r="1790" spans="5:176" x14ac:dyDescent="0.2">
      <c r="E1790" s="70"/>
      <c r="FT1790" s="44"/>
    </row>
    <row r="1791" spans="5:176" x14ac:dyDescent="0.2">
      <c r="E1791" s="70"/>
      <c r="FT1791" s="44"/>
    </row>
    <row r="1792" spans="5:176" x14ac:dyDescent="0.2">
      <c r="E1792" s="70"/>
      <c r="FT1792" s="44"/>
    </row>
    <row r="1793" spans="5:176" x14ac:dyDescent="0.2">
      <c r="E1793" s="70"/>
      <c r="FT1793" s="44"/>
    </row>
    <row r="1794" spans="5:176" x14ac:dyDescent="0.2">
      <c r="E1794" s="70"/>
      <c r="FT1794" s="44"/>
    </row>
    <row r="1795" spans="5:176" x14ac:dyDescent="0.2">
      <c r="E1795" s="70"/>
      <c r="FT1795" s="44"/>
    </row>
    <row r="1796" spans="5:176" x14ac:dyDescent="0.2">
      <c r="E1796" s="70"/>
      <c r="FT1796" s="44"/>
    </row>
    <row r="1797" spans="5:176" x14ac:dyDescent="0.2">
      <c r="E1797" s="70"/>
      <c r="FT1797" s="44"/>
    </row>
    <row r="1798" spans="5:176" x14ac:dyDescent="0.2">
      <c r="E1798" s="70"/>
      <c r="FT1798" s="44"/>
    </row>
    <row r="1799" spans="5:176" x14ac:dyDescent="0.2">
      <c r="E1799" s="70"/>
      <c r="FT1799" s="44"/>
    </row>
    <row r="1800" spans="5:176" x14ac:dyDescent="0.2">
      <c r="E1800" s="70"/>
      <c r="FT1800" s="44"/>
    </row>
    <row r="1801" spans="5:176" x14ac:dyDescent="0.2">
      <c r="E1801" s="70"/>
      <c r="FT1801" s="44"/>
    </row>
    <row r="1802" spans="5:176" x14ac:dyDescent="0.2">
      <c r="E1802" s="70"/>
      <c r="EH1802" s="61"/>
      <c r="FT1802" s="44"/>
    </row>
    <row r="1803" spans="5:176" x14ac:dyDescent="0.2">
      <c r="E1803" s="70"/>
      <c r="FT1803" s="44"/>
    </row>
    <row r="1804" spans="5:176" x14ac:dyDescent="0.2">
      <c r="E1804" s="70"/>
      <c r="FT1804" s="44"/>
    </row>
    <row r="1805" spans="5:176" x14ac:dyDescent="0.2">
      <c r="E1805" s="70"/>
      <c r="FT1805" s="44"/>
    </row>
    <row r="1806" spans="5:176" x14ac:dyDescent="0.2">
      <c r="E1806" s="70"/>
      <c r="FT1806" s="44"/>
    </row>
    <row r="1807" spans="5:176" x14ac:dyDescent="0.2">
      <c r="E1807" s="70"/>
      <c r="FT1807" s="44"/>
    </row>
    <row r="1808" spans="5:176" x14ac:dyDescent="0.2">
      <c r="E1808" s="70"/>
      <c r="FT1808" s="44"/>
    </row>
    <row r="1809" spans="5:176" x14ac:dyDescent="0.2">
      <c r="E1809" s="70"/>
      <c r="FT1809" s="44"/>
    </row>
    <row r="1810" spans="5:176" x14ac:dyDescent="0.2">
      <c r="E1810" s="70"/>
      <c r="FT1810" s="44"/>
    </row>
    <row r="1811" spans="5:176" x14ac:dyDescent="0.2">
      <c r="E1811" s="70"/>
      <c r="FT1811" s="44"/>
    </row>
    <row r="1812" spans="5:176" x14ac:dyDescent="0.2">
      <c r="E1812" s="70"/>
      <c r="FT1812" s="44"/>
    </row>
    <row r="1813" spans="5:176" x14ac:dyDescent="0.2">
      <c r="E1813" s="70"/>
      <c r="FT1813" s="44"/>
    </row>
    <row r="1814" spans="5:176" x14ac:dyDescent="0.2">
      <c r="E1814" s="70"/>
      <c r="FT1814" s="44"/>
    </row>
    <row r="1815" spans="5:176" x14ac:dyDescent="0.2">
      <c r="E1815" s="70"/>
      <c r="FT1815" s="44"/>
    </row>
    <row r="1816" spans="5:176" x14ac:dyDescent="0.2">
      <c r="E1816" s="70"/>
      <c r="FT1816" s="44"/>
    </row>
    <row r="1817" spans="5:176" x14ac:dyDescent="0.2">
      <c r="E1817" s="70"/>
      <c r="FT1817" s="44"/>
    </row>
    <row r="1818" spans="5:176" x14ac:dyDescent="0.2">
      <c r="E1818" s="70"/>
      <c r="FT1818" s="44"/>
    </row>
    <row r="1819" spans="5:176" x14ac:dyDescent="0.2">
      <c r="E1819" s="70"/>
      <c r="FT1819" s="44"/>
    </row>
    <row r="1820" spans="5:176" x14ac:dyDescent="0.2">
      <c r="E1820" s="70"/>
      <c r="FT1820" s="44"/>
    </row>
    <row r="1821" spans="5:176" x14ac:dyDescent="0.2">
      <c r="E1821" s="70"/>
      <c r="FT1821" s="44"/>
    </row>
    <row r="1822" spans="5:176" x14ac:dyDescent="0.2">
      <c r="E1822" s="70"/>
      <c r="FT1822" s="44"/>
    </row>
    <row r="1823" spans="5:176" x14ac:dyDescent="0.2">
      <c r="E1823" s="70"/>
      <c r="FT1823" s="44"/>
    </row>
    <row r="1824" spans="5:176" x14ac:dyDescent="0.2">
      <c r="E1824" s="70"/>
      <c r="FT1824" s="44"/>
    </row>
    <row r="1825" spans="5:176" x14ac:dyDescent="0.2">
      <c r="E1825" s="70"/>
      <c r="FT1825" s="44"/>
    </row>
    <row r="1826" spans="5:176" x14ac:dyDescent="0.2">
      <c r="E1826" s="70"/>
      <c r="FT1826" s="44"/>
    </row>
    <row r="1827" spans="5:176" x14ac:dyDescent="0.2">
      <c r="E1827" s="70"/>
      <c r="FT1827" s="44"/>
    </row>
    <row r="1828" spans="5:176" x14ac:dyDescent="0.2">
      <c r="E1828" s="70"/>
      <c r="FT1828" s="44"/>
    </row>
    <row r="1829" spans="5:176" x14ac:dyDescent="0.2">
      <c r="E1829" s="70"/>
      <c r="FT1829" s="44"/>
    </row>
    <row r="1830" spans="5:176" x14ac:dyDescent="0.2">
      <c r="E1830" s="70"/>
      <c r="FT1830" s="44"/>
    </row>
    <row r="1831" spans="5:176" x14ac:dyDescent="0.2">
      <c r="E1831" s="70"/>
      <c r="FT1831" s="44"/>
    </row>
    <row r="1832" spans="5:176" x14ac:dyDescent="0.2">
      <c r="E1832" s="70"/>
      <c r="FT1832" s="44"/>
    </row>
    <row r="1833" spans="5:176" x14ac:dyDescent="0.2">
      <c r="E1833" s="70"/>
      <c r="FT1833" s="44"/>
    </row>
    <row r="1834" spans="5:176" x14ac:dyDescent="0.2">
      <c r="E1834" s="70"/>
      <c r="FT1834" s="44"/>
    </row>
    <row r="1835" spans="5:176" x14ac:dyDescent="0.2">
      <c r="E1835" s="70"/>
      <c r="FT1835" s="44"/>
    </row>
    <row r="1836" spans="5:176" x14ac:dyDescent="0.2">
      <c r="E1836" s="70"/>
      <c r="FT1836" s="44"/>
    </row>
    <row r="1837" spans="5:176" x14ac:dyDescent="0.2">
      <c r="E1837" s="70"/>
      <c r="FT1837" s="44"/>
    </row>
    <row r="1838" spans="5:176" x14ac:dyDescent="0.2">
      <c r="E1838" s="70"/>
      <c r="FT1838" s="44"/>
    </row>
    <row r="1839" spans="5:176" x14ac:dyDescent="0.2">
      <c r="E1839" s="70"/>
      <c r="FT1839" s="44"/>
    </row>
    <row r="1840" spans="5:176" x14ac:dyDescent="0.2">
      <c r="E1840" s="70"/>
      <c r="FT1840" s="44"/>
    </row>
    <row r="1841" spans="5:176" x14ac:dyDescent="0.2">
      <c r="E1841" s="70"/>
      <c r="FT1841" s="44"/>
    </row>
    <row r="1842" spans="5:176" x14ac:dyDescent="0.2">
      <c r="E1842" s="70"/>
      <c r="FT1842" s="44"/>
    </row>
    <row r="1843" spans="5:176" x14ac:dyDescent="0.2">
      <c r="E1843" s="70"/>
      <c r="FT1843" s="44"/>
    </row>
    <row r="1844" spans="5:176" x14ac:dyDescent="0.2">
      <c r="E1844" s="70"/>
      <c r="FT1844" s="44"/>
    </row>
    <row r="1845" spans="5:176" x14ac:dyDescent="0.2">
      <c r="E1845" s="70"/>
      <c r="FT1845" s="44"/>
    </row>
    <row r="1846" spans="5:176" x14ac:dyDescent="0.2">
      <c r="E1846" s="70"/>
      <c r="FT1846" s="44"/>
    </row>
    <row r="1847" spans="5:176" x14ac:dyDescent="0.2">
      <c r="E1847" s="70"/>
      <c r="FT1847" s="44"/>
    </row>
    <row r="1848" spans="5:176" x14ac:dyDescent="0.2">
      <c r="E1848" s="70"/>
      <c r="FT1848" s="44"/>
    </row>
    <row r="1849" spans="5:176" x14ac:dyDescent="0.2">
      <c r="E1849" s="70"/>
      <c r="FT1849" s="44"/>
    </row>
    <row r="1850" spans="5:176" x14ac:dyDescent="0.2">
      <c r="E1850" s="70"/>
      <c r="FT1850" s="44"/>
    </row>
    <row r="1851" spans="5:176" x14ac:dyDescent="0.2">
      <c r="E1851" s="70"/>
      <c r="FT1851" s="44"/>
    </row>
    <row r="1852" spans="5:176" x14ac:dyDescent="0.2">
      <c r="E1852" s="70"/>
      <c r="FT1852" s="44"/>
    </row>
    <row r="1853" spans="5:176" x14ac:dyDescent="0.2">
      <c r="E1853" s="70"/>
      <c r="FT1853" s="44"/>
    </row>
    <row r="1854" spans="5:176" x14ac:dyDescent="0.2">
      <c r="E1854" s="70"/>
      <c r="FT1854" s="44"/>
    </row>
    <row r="1855" spans="5:176" x14ac:dyDescent="0.2">
      <c r="E1855" s="70"/>
      <c r="FT1855" s="44"/>
    </row>
    <row r="1856" spans="5:176" x14ac:dyDescent="0.2">
      <c r="E1856" s="70"/>
      <c r="FT1856" s="44"/>
    </row>
    <row r="1857" spans="5:176" x14ac:dyDescent="0.2">
      <c r="E1857" s="70"/>
      <c r="FT1857" s="44"/>
    </row>
    <row r="1858" spans="5:176" x14ac:dyDescent="0.2">
      <c r="E1858" s="70"/>
      <c r="FT1858" s="44"/>
    </row>
    <row r="1859" spans="5:176" x14ac:dyDescent="0.2">
      <c r="E1859" s="70"/>
      <c r="FT1859" s="44"/>
    </row>
    <row r="1860" spans="5:176" x14ac:dyDescent="0.2">
      <c r="E1860" s="70"/>
      <c r="FT1860" s="44"/>
    </row>
    <row r="1861" spans="5:176" x14ac:dyDescent="0.2">
      <c r="E1861" s="70"/>
      <c r="FT1861" s="44"/>
    </row>
    <row r="1862" spans="5:176" x14ac:dyDescent="0.2">
      <c r="E1862" s="70"/>
      <c r="FT1862" s="44"/>
    </row>
    <row r="1863" spans="5:176" x14ac:dyDescent="0.2">
      <c r="E1863" s="70"/>
      <c r="FT1863" s="44"/>
    </row>
    <row r="1864" spans="5:176" x14ac:dyDescent="0.2">
      <c r="E1864" s="70"/>
      <c r="FT1864" s="44"/>
    </row>
    <row r="1865" spans="5:176" x14ac:dyDescent="0.2">
      <c r="E1865" s="70"/>
      <c r="FT1865" s="44"/>
    </row>
    <row r="1866" spans="5:176" x14ac:dyDescent="0.2">
      <c r="E1866" s="70"/>
      <c r="FT1866" s="44"/>
    </row>
    <row r="1867" spans="5:176" x14ac:dyDescent="0.2">
      <c r="E1867" s="70"/>
      <c r="FT1867" s="44"/>
    </row>
    <row r="1868" spans="5:176" x14ac:dyDescent="0.2">
      <c r="E1868" s="70"/>
      <c r="FT1868" s="44"/>
    </row>
    <row r="1869" spans="5:176" x14ac:dyDescent="0.2">
      <c r="E1869" s="70"/>
      <c r="FT1869" s="44"/>
    </row>
    <row r="1870" spans="5:176" x14ac:dyDescent="0.2">
      <c r="E1870" s="70"/>
      <c r="FT1870" s="44"/>
    </row>
    <row r="1871" spans="5:176" x14ac:dyDescent="0.2">
      <c r="E1871" s="70"/>
      <c r="FT1871" s="44"/>
    </row>
    <row r="1872" spans="5:176" x14ac:dyDescent="0.2">
      <c r="E1872" s="70"/>
      <c r="FT1872" s="44"/>
    </row>
    <row r="1873" spans="5:176" x14ac:dyDescent="0.2">
      <c r="E1873" s="70"/>
      <c r="FT1873" s="44"/>
    </row>
    <row r="1874" spans="5:176" x14ac:dyDescent="0.2">
      <c r="E1874" s="70"/>
      <c r="FT1874" s="44"/>
    </row>
    <row r="1875" spans="5:176" x14ac:dyDescent="0.2">
      <c r="E1875" s="70"/>
      <c r="FT1875" s="44"/>
    </row>
    <row r="1876" spans="5:176" x14ac:dyDescent="0.2">
      <c r="E1876" s="70"/>
      <c r="FT1876" s="44"/>
    </row>
    <row r="1877" spans="5:176" x14ac:dyDescent="0.2">
      <c r="E1877" s="70"/>
      <c r="FT1877" s="44"/>
    </row>
    <row r="1878" spans="5:176" x14ac:dyDescent="0.2">
      <c r="E1878" s="70"/>
      <c r="FT1878" s="44"/>
    </row>
    <row r="1879" spans="5:176" x14ac:dyDescent="0.2">
      <c r="E1879" s="70"/>
      <c r="FT1879" s="44"/>
    </row>
    <row r="1880" spans="5:176" x14ac:dyDescent="0.2">
      <c r="E1880" s="70"/>
      <c r="FT1880" s="44"/>
    </row>
    <row r="1881" spans="5:176" x14ac:dyDescent="0.2">
      <c r="E1881" s="70"/>
      <c r="FT1881" s="44"/>
    </row>
    <row r="1882" spans="5:176" x14ac:dyDescent="0.2">
      <c r="E1882" s="70"/>
      <c r="FT1882" s="44"/>
    </row>
    <row r="1883" spans="5:176" x14ac:dyDescent="0.2">
      <c r="E1883" s="70"/>
      <c r="FT1883" s="44"/>
    </row>
    <row r="1884" spans="5:176" x14ac:dyDescent="0.2">
      <c r="E1884" s="70"/>
      <c r="FT1884" s="44"/>
    </row>
    <row r="1885" spans="5:176" x14ac:dyDescent="0.2">
      <c r="E1885" s="70"/>
      <c r="FT1885" s="44"/>
    </row>
    <row r="1886" spans="5:176" x14ac:dyDescent="0.2">
      <c r="E1886" s="70"/>
      <c r="FT1886" s="44"/>
    </row>
    <row r="1887" spans="5:176" x14ac:dyDescent="0.2">
      <c r="E1887" s="70"/>
      <c r="FT1887" s="44"/>
    </row>
    <row r="1888" spans="5:176" x14ac:dyDescent="0.2">
      <c r="E1888" s="70"/>
      <c r="FT1888" s="44"/>
    </row>
    <row r="1889" spans="5:176" x14ac:dyDescent="0.2">
      <c r="E1889" s="70"/>
      <c r="FT1889" s="44"/>
    </row>
    <row r="1890" spans="5:176" x14ac:dyDescent="0.2">
      <c r="E1890" s="70"/>
      <c r="FT1890" s="44"/>
    </row>
    <row r="1891" spans="5:176" x14ac:dyDescent="0.2">
      <c r="E1891" s="70"/>
      <c r="FT1891" s="44"/>
    </row>
    <row r="1892" spans="5:176" x14ac:dyDescent="0.2">
      <c r="E1892" s="70"/>
      <c r="FT1892" s="44"/>
    </row>
    <row r="1893" spans="5:176" x14ac:dyDescent="0.2">
      <c r="E1893" s="70"/>
      <c r="FT1893" s="44"/>
    </row>
    <row r="1894" spans="5:176" x14ac:dyDescent="0.2">
      <c r="E1894" s="70"/>
      <c r="FT1894" s="44"/>
    </row>
    <row r="1895" spans="5:176" x14ac:dyDescent="0.2">
      <c r="E1895" s="70"/>
      <c r="FT1895" s="44"/>
    </row>
    <row r="1896" spans="5:176" x14ac:dyDescent="0.2">
      <c r="E1896" s="70"/>
      <c r="FT1896" s="44"/>
    </row>
    <row r="1897" spans="5:176" x14ac:dyDescent="0.2">
      <c r="E1897" s="70"/>
      <c r="FT1897" s="44"/>
    </row>
    <row r="1898" spans="5:176" x14ac:dyDescent="0.2">
      <c r="E1898" s="70"/>
      <c r="FT1898" s="44"/>
    </row>
    <row r="1899" spans="5:176" x14ac:dyDescent="0.2">
      <c r="E1899" s="70"/>
      <c r="FT1899" s="44"/>
    </row>
    <row r="1900" spans="5:176" x14ac:dyDescent="0.2">
      <c r="E1900" s="70"/>
      <c r="FT1900" s="44"/>
    </row>
    <row r="1901" spans="5:176" x14ac:dyDescent="0.2">
      <c r="E1901" s="70"/>
      <c r="FT1901" s="44"/>
    </row>
    <row r="1902" spans="5:176" x14ac:dyDescent="0.2">
      <c r="E1902" s="70"/>
      <c r="FT1902" s="44"/>
    </row>
    <row r="1903" spans="5:176" x14ac:dyDescent="0.2">
      <c r="E1903" s="70"/>
      <c r="FT1903" s="44"/>
    </row>
    <row r="1904" spans="5:176" x14ac:dyDescent="0.2">
      <c r="E1904" s="70"/>
      <c r="FT1904" s="44"/>
    </row>
    <row r="1905" spans="5:176" x14ac:dyDescent="0.2">
      <c r="E1905" s="70"/>
      <c r="FT1905" s="44"/>
    </row>
    <row r="1906" spans="5:176" x14ac:dyDescent="0.2">
      <c r="E1906" s="70"/>
      <c r="FT1906" s="44"/>
    </row>
    <row r="1907" spans="5:176" x14ac:dyDescent="0.2">
      <c r="E1907" s="70"/>
      <c r="FT1907" s="44"/>
    </row>
    <row r="1908" spans="5:176" x14ac:dyDescent="0.2">
      <c r="E1908" s="70"/>
      <c r="FT1908" s="44"/>
    </row>
    <row r="1909" spans="5:176" x14ac:dyDescent="0.2">
      <c r="E1909" s="70"/>
      <c r="FT1909" s="44"/>
    </row>
    <row r="1910" spans="5:176" x14ac:dyDescent="0.2">
      <c r="E1910" s="70"/>
      <c r="FT1910" s="44"/>
    </row>
    <row r="1911" spans="5:176" x14ac:dyDescent="0.2">
      <c r="E1911" s="70"/>
      <c r="FT1911" s="44"/>
    </row>
    <row r="1912" spans="5:176" x14ac:dyDescent="0.2">
      <c r="E1912" s="70"/>
      <c r="FT1912" s="44"/>
    </row>
    <row r="1913" spans="5:176" x14ac:dyDescent="0.2">
      <c r="E1913" s="70"/>
      <c r="FT1913" s="44"/>
    </row>
    <row r="1914" spans="5:176" x14ac:dyDescent="0.2">
      <c r="E1914" s="70"/>
      <c r="FT1914" s="44"/>
    </row>
    <row r="1915" spans="5:176" x14ac:dyDescent="0.2">
      <c r="E1915" s="70"/>
      <c r="FT1915" s="44"/>
    </row>
    <row r="1916" spans="5:176" x14ac:dyDescent="0.2">
      <c r="E1916" s="70"/>
      <c r="FT1916" s="44"/>
    </row>
    <row r="1917" spans="5:176" x14ac:dyDescent="0.2">
      <c r="E1917" s="70"/>
      <c r="FT1917" s="44"/>
    </row>
    <row r="1918" spans="5:176" x14ac:dyDescent="0.2">
      <c r="E1918" s="70"/>
      <c r="FT1918" s="44"/>
    </row>
    <row r="1919" spans="5:176" x14ac:dyDescent="0.2">
      <c r="E1919" s="70"/>
      <c r="FT1919" s="44"/>
    </row>
    <row r="1920" spans="5:176" x14ac:dyDescent="0.2">
      <c r="E1920" s="70"/>
      <c r="FT1920" s="44"/>
    </row>
    <row r="1921" spans="5:176" x14ac:dyDescent="0.2">
      <c r="E1921" s="70"/>
      <c r="FT1921" s="44"/>
    </row>
    <row r="1922" spans="5:176" x14ac:dyDescent="0.2">
      <c r="E1922" s="70"/>
      <c r="FT1922" s="44"/>
    </row>
    <row r="1923" spans="5:176" x14ac:dyDescent="0.2">
      <c r="E1923" s="70"/>
      <c r="FT1923" s="44"/>
    </row>
    <row r="1924" spans="5:176" x14ac:dyDescent="0.2">
      <c r="E1924" s="70"/>
      <c r="FT1924" s="44"/>
    </row>
    <row r="1925" spans="5:176" x14ac:dyDescent="0.2">
      <c r="E1925" s="70"/>
      <c r="FT1925" s="44"/>
    </row>
    <row r="1926" spans="5:176" x14ac:dyDescent="0.2">
      <c r="E1926" s="70"/>
      <c r="FT1926" s="44"/>
    </row>
    <row r="1927" spans="5:176" x14ac:dyDescent="0.2">
      <c r="E1927" s="70"/>
      <c r="FT1927" s="44"/>
    </row>
    <row r="1928" spans="5:176" x14ac:dyDescent="0.2">
      <c r="E1928" s="70"/>
      <c r="FT1928" s="44"/>
    </row>
    <row r="1929" spans="5:176" x14ac:dyDescent="0.2">
      <c r="E1929" s="70"/>
      <c r="FT1929" s="44"/>
    </row>
    <row r="1930" spans="5:176" x14ac:dyDescent="0.2">
      <c r="E1930" s="70"/>
      <c r="FT1930" s="44"/>
    </row>
    <row r="1931" spans="5:176" x14ac:dyDescent="0.2">
      <c r="E1931" s="70"/>
      <c r="FT1931" s="44"/>
    </row>
    <row r="1932" spans="5:176" x14ac:dyDescent="0.2">
      <c r="E1932" s="70"/>
      <c r="FT1932" s="44"/>
    </row>
    <row r="1933" spans="5:176" x14ac:dyDescent="0.2">
      <c r="E1933" s="70"/>
      <c r="FT1933" s="44"/>
    </row>
    <row r="1934" spans="5:176" x14ac:dyDescent="0.2">
      <c r="E1934" s="70"/>
      <c r="FT1934" s="44"/>
    </row>
    <row r="1935" spans="5:176" x14ac:dyDescent="0.2">
      <c r="E1935" s="70"/>
      <c r="FT1935" s="44"/>
    </row>
    <row r="1936" spans="5:176" x14ac:dyDescent="0.2">
      <c r="E1936" s="70"/>
      <c r="FT1936" s="44"/>
    </row>
    <row r="1937" spans="5:176" x14ac:dyDescent="0.2">
      <c r="E1937" s="70"/>
      <c r="FT1937" s="44"/>
    </row>
    <row r="1938" spans="5:176" x14ac:dyDescent="0.2">
      <c r="E1938" s="70"/>
      <c r="FT1938" s="44"/>
    </row>
    <row r="1939" spans="5:176" x14ac:dyDescent="0.2">
      <c r="E1939" s="70"/>
      <c r="FT1939" s="44"/>
    </row>
    <row r="1940" spans="5:176" x14ac:dyDescent="0.2">
      <c r="E1940" s="70"/>
      <c r="FT1940" s="44"/>
    </row>
    <row r="1941" spans="5:176" x14ac:dyDescent="0.2">
      <c r="E1941" s="70"/>
      <c r="FT1941" s="44"/>
    </row>
    <row r="1942" spans="5:176" x14ac:dyDescent="0.2">
      <c r="E1942" s="70"/>
      <c r="FT1942" s="44"/>
    </row>
    <row r="1943" spans="5:176" x14ac:dyDescent="0.2">
      <c r="E1943" s="70"/>
      <c r="FT1943" s="44"/>
    </row>
    <row r="1944" spans="5:176" x14ac:dyDescent="0.2">
      <c r="E1944" s="70"/>
      <c r="FT1944" s="44"/>
    </row>
    <row r="1945" spans="5:176" x14ac:dyDescent="0.2">
      <c r="E1945" s="70"/>
      <c r="FT1945" s="44"/>
    </row>
    <row r="1946" spans="5:176" x14ac:dyDescent="0.2">
      <c r="E1946" s="70"/>
      <c r="FT1946" s="44"/>
    </row>
    <row r="1947" spans="5:176" x14ac:dyDescent="0.2">
      <c r="E1947" s="70"/>
      <c r="FT1947" s="44"/>
    </row>
    <row r="1948" spans="5:176" x14ac:dyDescent="0.2">
      <c r="E1948" s="70"/>
      <c r="FT1948" s="44"/>
    </row>
    <row r="1949" spans="5:176" x14ac:dyDescent="0.2">
      <c r="E1949" s="70"/>
      <c r="FT1949" s="44"/>
    </row>
    <row r="1950" spans="5:176" x14ac:dyDescent="0.2">
      <c r="E1950" s="70"/>
      <c r="FT1950" s="44"/>
    </row>
    <row r="1951" spans="5:176" x14ac:dyDescent="0.2">
      <c r="E1951" s="70"/>
      <c r="FT1951" s="44"/>
    </row>
    <row r="1952" spans="5:176" x14ac:dyDescent="0.2">
      <c r="E1952" s="70"/>
      <c r="FT1952" s="44"/>
    </row>
    <row r="1953" spans="5:176" x14ac:dyDescent="0.2">
      <c r="E1953" s="70"/>
      <c r="FT1953" s="44"/>
    </row>
    <row r="1954" spans="5:176" x14ac:dyDescent="0.2">
      <c r="E1954" s="70"/>
      <c r="FT1954" s="44"/>
    </row>
    <row r="1955" spans="5:176" x14ac:dyDescent="0.2">
      <c r="E1955" s="70"/>
      <c r="FT1955" s="44"/>
    </row>
    <row r="1956" spans="5:176" x14ac:dyDescent="0.2">
      <c r="E1956" s="70"/>
      <c r="FT1956" s="44"/>
    </row>
    <row r="1957" spans="5:176" x14ac:dyDescent="0.2">
      <c r="E1957" s="70"/>
      <c r="FT1957" s="44"/>
    </row>
    <row r="1958" spans="5:176" x14ac:dyDescent="0.2">
      <c r="E1958" s="70"/>
      <c r="FT1958" s="44"/>
    </row>
    <row r="1959" spans="5:176" x14ac:dyDescent="0.2">
      <c r="E1959" s="70"/>
      <c r="FT1959" s="44"/>
    </row>
    <row r="1960" spans="5:176" x14ac:dyDescent="0.2">
      <c r="E1960" s="70"/>
      <c r="FT1960" s="44"/>
    </row>
    <row r="1961" spans="5:176" x14ac:dyDescent="0.2">
      <c r="E1961" s="70"/>
      <c r="FT1961" s="44"/>
    </row>
    <row r="1962" spans="5:176" x14ac:dyDescent="0.2">
      <c r="E1962" s="70"/>
      <c r="FT1962" s="44"/>
    </row>
    <row r="1963" spans="5:176" x14ac:dyDescent="0.2">
      <c r="E1963" s="70"/>
      <c r="FT1963" s="44"/>
    </row>
    <row r="1964" spans="5:176" x14ac:dyDescent="0.2">
      <c r="E1964" s="70"/>
      <c r="FT1964" s="44"/>
    </row>
    <row r="1965" spans="5:176" x14ac:dyDescent="0.2">
      <c r="E1965" s="70"/>
      <c r="FT1965" s="44"/>
    </row>
    <row r="1966" spans="5:176" x14ac:dyDescent="0.2">
      <c r="E1966" s="70"/>
      <c r="FT1966" s="44"/>
    </row>
    <row r="1967" spans="5:176" x14ac:dyDescent="0.2">
      <c r="E1967" s="70"/>
      <c r="FT1967" s="44"/>
    </row>
    <row r="1968" spans="5:176" x14ac:dyDescent="0.2">
      <c r="E1968" s="70"/>
      <c r="FT1968" s="44"/>
    </row>
    <row r="1969" spans="5:176" x14ac:dyDescent="0.2">
      <c r="E1969" s="70"/>
      <c r="FT1969" s="44"/>
    </row>
    <row r="1970" spans="5:176" x14ac:dyDescent="0.2">
      <c r="E1970" s="70"/>
      <c r="FT1970" s="44"/>
    </row>
    <row r="1971" spans="5:176" x14ac:dyDescent="0.2">
      <c r="E1971" s="70"/>
      <c r="FT1971" s="44"/>
    </row>
    <row r="1972" spans="5:176" x14ac:dyDescent="0.2">
      <c r="E1972" s="70"/>
      <c r="FT1972" s="44"/>
    </row>
    <row r="1973" spans="5:176" x14ac:dyDescent="0.2">
      <c r="E1973" s="70"/>
      <c r="FT1973" s="44"/>
    </row>
    <row r="1974" spans="5:176" x14ac:dyDescent="0.2">
      <c r="E1974" s="70"/>
      <c r="FT1974" s="44"/>
    </row>
    <row r="1975" spans="5:176" x14ac:dyDescent="0.2">
      <c r="E1975" s="70"/>
      <c r="FT1975" s="44"/>
    </row>
    <row r="1976" spans="5:176" x14ac:dyDescent="0.2">
      <c r="E1976" s="70"/>
      <c r="FT1976" s="44"/>
    </row>
    <row r="1977" spans="5:176" x14ac:dyDescent="0.2">
      <c r="E1977" s="70"/>
      <c r="FT1977" s="44"/>
    </row>
    <row r="1978" spans="5:176" x14ac:dyDescent="0.2">
      <c r="E1978" s="70"/>
      <c r="FT1978" s="44"/>
    </row>
    <row r="1979" spans="5:176" x14ac:dyDescent="0.2">
      <c r="E1979" s="70"/>
      <c r="FT1979" s="44"/>
    </row>
    <row r="1980" spans="5:176" x14ac:dyDescent="0.2">
      <c r="E1980" s="70"/>
      <c r="FT1980" s="44"/>
    </row>
    <row r="1981" spans="5:176" x14ac:dyDescent="0.2">
      <c r="E1981" s="70"/>
      <c r="FT1981" s="44"/>
    </row>
    <row r="1982" spans="5:176" x14ac:dyDescent="0.2">
      <c r="E1982" s="70"/>
      <c r="FT1982" s="44"/>
    </row>
    <row r="1983" spans="5:176" x14ac:dyDescent="0.2">
      <c r="E1983" s="70"/>
      <c r="FT1983" s="44"/>
    </row>
    <row r="1984" spans="5:176" x14ac:dyDescent="0.2">
      <c r="E1984" s="70"/>
      <c r="FT1984" s="44"/>
    </row>
    <row r="1985" spans="5:176" x14ac:dyDescent="0.2">
      <c r="E1985" s="70"/>
      <c r="FT1985" s="44"/>
    </row>
    <row r="1986" spans="5:176" x14ac:dyDescent="0.2">
      <c r="E1986" s="70"/>
      <c r="FT1986" s="44"/>
    </row>
    <row r="1987" spans="5:176" x14ac:dyDescent="0.2">
      <c r="E1987" s="70"/>
      <c r="FT1987" s="44"/>
    </row>
    <row r="1988" spans="5:176" x14ac:dyDescent="0.2">
      <c r="E1988" s="70"/>
      <c r="FT1988" s="44"/>
    </row>
    <row r="1989" spans="5:176" x14ac:dyDescent="0.2">
      <c r="E1989" s="70"/>
      <c r="FT1989" s="44"/>
    </row>
    <row r="1990" spans="5:176" x14ac:dyDescent="0.2">
      <c r="E1990" s="70"/>
      <c r="FT1990" s="44"/>
    </row>
    <row r="1991" spans="5:176" x14ac:dyDescent="0.2">
      <c r="E1991" s="70"/>
      <c r="FT1991" s="44"/>
    </row>
    <row r="1992" spans="5:176" x14ac:dyDescent="0.2">
      <c r="E1992" s="70"/>
      <c r="FT1992" s="44"/>
    </row>
    <row r="1993" spans="5:176" x14ac:dyDescent="0.2">
      <c r="E1993" s="70"/>
      <c r="FT1993" s="44"/>
    </row>
    <row r="1994" spans="5:176" x14ac:dyDescent="0.2">
      <c r="E1994" s="70"/>
      <c r="FT1994" s="44"/>
    </row>
    <row r="1995" spans="5:176" x14ac:dyDescent="0.2">
      <c r="E1995" s="70"/>
      <c r="FT1995" s="44"/>
    </row>
    <row r="1996" spans="5:176" x14ac:dyDescent="0.2">
      <c r="E1996" s="70"/>
      <c r="FT1996" s="44"/>
    </row>
    <row r="1997" spans="5:176" x14ac:dyDescent="0.2">
      <c r="E1997" s="70"/>
      <c r="FT1997" s="44"/>
    </row>
    <row r="1998" spans="5:176" x14ac:dyDescent="0.2">
      <c r="E1998" s="70"/>
      <c r="FT1998" s="44"/>
    </row>
    <row r="1999" spans="5:176" x14ac:dyDescent="0.2">
      <c r="E1999" s="70"/>
      <c r="FT1999" s="44"/>
    </row>
    <row r="2000" spans="5:176" x14ac:dyDescent="0.2">
      <c r="E2000" s="70"/>
      <c r="FT2000" s="44"/>
    </row>
    <row r="2001" spans="5:176" x14ac:dyDescent="0.2">
      <c r="E2001" s="70"/>
      <c r="FT2001" s="44"/>
    </row>
    <row r="2002" spans="5:176" x14ac:dyDescent="0.2">
      <c r="E2002" s="70"/>
      <c r="FT2002" s="44"/>
    </row>
    <row r="2003" spans="5:176" x14ac:dyDescent="0.2">
      <c r="E2003" s="70"/>
      <c r="FT2003" s="44"/>
    </row>
    <row r="2004" spans="5:176" x14ac:dyDescent="0.2">
      <c r="E2004" s="70"/>
      <c r="FT2004" s="44"/>
    </row>
    <row r="2005" spans="5:176" x14ac:dyDescent="0.2">
      <c r="E2005" s="70"/>
      <c r="FT2005" s="44"/>
    </row>
    <row r="2006" spans="5:176" x14ac:dyDescent="0.2">
      <c r="E2006" s="70"/>
      <c r="FT2006" s="44"/>
    </row>
    <row r="2007" spans="5:176" x14ac:dyDescent="0.2">
      <c r="E2007" s="70"/>
      <c r="FT2007" s="44"/>
    </row>
    <row r="2008" spans="5:176" x14ac:dyDescent="0.2">
      <c r="E2008" s="70"/>
      <c r="FT2008" s="44"/>
    </row>
    <row r="2009" spans="5:176" x14ac:dyDescent="0.2">
      <c r="E2009" s="70"/>
      <c r="FT2009" s="44"/>
    </row>
    <row r="2010" spans="5:176" x14ac:dyDescent="0.2">
      <c r="E2010" s="70"/>
      <c r="FT2010" s="44"/>
    </row>
    <row r="2011" spans="5:176" x14ac:dyDescent="0.2">
      <c r="E2011" s="70"/>
      <c r="FT2011" s="44"/>
    </row>
    <row r="2012" spans="5:176" x14ac:dyDescent="0.2">
      <c r="E2012" s="70"/>
      <c r="FT2012" s="44"/>
    </row>
    <row r="2013" spans="5:176" x14ac:dyDescent="0.2">
      <c r="E2013" s="70"/>
      <c r="FT2013" s="44"/>
    </row>
    <row r="2014" spans="5:176" x14ac:dyDescent="0.2">
      <c r="E2014" s="70"/>
      <c r="FT2014" s="44"/>
    </row>
    <row r="2015" spans="5:176" x14ac:dyDescent="0.2">
      <c r="E2015" s="70"/>
      <c r="FT2015" s="44"/>
    </row>
    <row r="2016" spans="5:176" x14ac:dyDescent="0.2">
      <c r="E2016" s="70"/>
      <c r="FT2016" s="44"/>
    </row>
    <row r="2017" spans="5:176" x14ac:dyDescent="0.2">
      <c r="E2017" s="70"/>
      <c r="FT2017" s="44"/>
    </row>
    <row r="2018" spans="5:176" x14ac:dyDescent="0.2">
      <c r="E2018" s="70"/>
      <c r="FT2018" s="44"/>
    </row>
    <row r="2019" spans="5:176" x14ac:dyDescent="0.2">
      <c r="E2019" s="70"/>
      <c r="FT2019" s="44"/>
    </row>
    <row r="2020" spans="5:176" x14ac:dyDescent="0.2">
      <c r="E2020" s="70"/>
      <c r="FT2020" s="44"/>
    </row>
    <row r="2021" spans="5:176" x14ac:dyDescent="0.2">
      <c r="E2021" s="70"/>
      <c r="FT2021" s="44"/>
    </row>
    <row r="2022" spans="5:176" x14ac:dyDescent="0.2">
      <c r="E2022" s="70"/>
      <c r="FT2022" s="44"/>
    </row>
    <row r="2023" spans="5:176" x14ac:dyDescent="0.2">
      <c r="E2023" s="70"/>
      <c r="FT2023" s="44"/>
    </row>
    <row r="2024" spans="5:176" x14ac:dyDescent="0.2">
      <c r="E2024" s="70"/>
      <c r="FT2024" s="44"/>
    </row>
    <row r="2025" spans="5:176" x14ac:dyDescent="0.2">
      <c r="E2025" s="70"/>
      <c r="FT2025" s="44"/>
    </row>
    <row r="2026" spans="5:176" x14ac:dyDescent="0.2">
      <c r="E2026" s="70"/>
      <c r="FT2026" s="44"/>
    </row>
    <row r="2027" spans="5:176" x14ac:dyDescent="0.2">
      <c r="E2027" s="70"/>
      <c r="FT2027" s="44"/>
    </row>
    <row r="2028" spans="5:176" x14ac:dyDescent="0.2">
      <c r="E2028" s="70"/>
      <c r="FT2028" s="44"/>
    </row>
    <row r="2029" spans="5:176" x14ac:dyDescent="0.2">
      <c r="E2029" s="70"/>
      <c r="FT2029" s="44"/>
    </row>
    <row r="2030" spans="5:176" x14ac:dyDescent="0.2">
      <c r="E2030" s="70"/>
      <c r="FT2030" s="44"/>
    </row>
    <row r="2031" spans="5:176" x14ac:dyDescent="0.2">
      <c r="E2031" s="70"/>
      <c r="FT2031" s="44"/>
    </row>
    <row r="2032" spans="5:176" x14ac:dyDescent="0.2">
      <c r="E2032" s="70"/>
      <c r="FT2032" s="44"/>
    </row>
    <row r="2033" spans="5:176" x14ac:dyDescent="0.2">
      <c r="E2033" s="70"/>
      <c r="FT2033" s="44"/>
    </row>
    <row r="2034" spans="5:176" x14ac:dyDescent="0.2">
      <c r="E2034" s="70"/>
      <c r="FT2034" s="44"/>
    </row>
    <row r="2035" spans="5:176" x14ac:dyDescent="0.2">
      <c r="E2035" s="70"/>
      <c r="FT2035" s="44"/>
    </row>
    <row r="2036" spans="5:176" x14ac:dyDescent="0.2">
      <c r="E2036" s="70"/>
      <c r="FT2036" s="44"/>
    </row>
    <row r="2037" spans="5:176" x14ac:dyDescent="0.2">
      <c r="E2037" s="70"/>
      <c r="FT2037" s="44"/>
    </row>
    <row r="2038" spans="5:176" x14ac:dyDescent="0.2">
      <c r="E2038" s="70"/>
      <c r="FT2038" s="44"/>
    </row>
    <row r="2039" spans="5:176" x14ac:dyDescent="0.2">
      <c r="E2039" s="70"/>
      <c r="FT2039" s="44"/>
    </row>
    <row r="2040" spans="5:176" x14ac:dyDescent="0.2">
      <c r="E2040" s="70"/>
      <c r="FT2040" s="44"/>
    </row>
    <row r="2041" spans="5:176" x14ac:dyDescent="0.2">
      <c r="E2041" s="70"/>
      <c r="FT2041" s="44"/>
    </row>
    <row r="2042" spans="5:176" x14ac:dyDescent="0.2">
      <c r="E2042" s="70"/>
      <c r="FT2042" s="44"/>
    </row>
    <row r="2043" spans="5:176" x14ac:dyDescent="0.2">
      <c r="E2043" s="70"/>
      <c r="FT2043" s="44"/>
    </row>
    <row r="2044" spans="5:176" x14ac:dyDescent="0.2">
      <c r="E2044" s="70"/>
      <c r="FT2044" s="44"/>
    </row>
    <row r="2045" spans="5:176" x14ac:dyDescent="0.2">
      <c r="E2045" s="70"/>
      <c r="FT2045" s="44"/>
    </row>
    <row r="2046" spans="5:176" x14ac:dyDescent="0.2">
      <c r="E2046" s="70"/>
      <c r="FT2046" s="44"/>
    </row>
    <row r="2047" spans="5:176" x14ac:dyDescent="0.2">
      <c r="E2047" s="70"/>
      <c r="FT2047" s="44"/>
    </row>
    <row r="2048" spans="5:176" x14ac:dyDescent="0.2">
      <c r="E2048" s="70"/>
      <c r="FT2048" s="44"/>
    </row>
    <row r="2049" spans="5:176" x14ac:dyDescent="0.2">
      <c r="E2049" s="70"/>
      <c r="FT2049" s="44"/>
    </row>
    <row r="2050" spans="5:176" x14ac:dyDescent="0.2">
      <c r="E2050" s="70"/>
      <c r="FT2050" s="44"/>
    </row>
    <row r="2051" spans="5:176" x14ac:dyDescent="0.2">
      <c r="E2051" s="70"/>
      <c r="FT2051" s="44"/>
    </row>
    <row r="2052" spans="5:176" x14ac:dyDescent="0.2">
      <c r="E2052" s="70"/>
      <c r="FT2052" s="44"/>
    </row>
    <row r="2053" spans="5:176" x14ac:dyDescent="0.2">
      <c r="E2053" s="70"/>
      <c r="FT2053" s="44"/>
    </row>
    <row r="2054" spans="5:176" x14ac:dyDescent="0.2">
      <c r="E2054" s="70"/>
      <c r="FT2054" s="44"/>
    </row>
    <row r="2055" spans="5:176" x14ac:dyDescent="0.2">
      <c r="E2055" s="70"/>
      <c r="FT2055" s="44"/>
    </row>
    <row r="2056" spans="5:176" x14ac:dyDescent="0.2">
      <c r="E2056" s="70"/>
      <c r="FT2056" s="44"/>
    </row>
    <row r="2057" spans="5:176" x14ac:dyDescent="0.2">
      <c r="E2057" s="70"/>
      <c r="FT2057" s="44"/>
    </row>
    <row r="2058" spans="5:176" x14ac:dyDescent="0.2">
      <c r="E2058" s="70"/>
      <c r="FT2058" s="44"/>
    </row>
    <row r="2059" spans="5:176" x14ac:dyDescent="0.2">
      <c r="E2059" s="70"/>
      <c r="FT2059" s="44"/>
    </row>
    <row r="2060" spans="5:176" x14ac:dyDescent="0.2">
      <c r="E2060" s="70"/>
      <c r="FT2060" s="44"/>
    </row>
    <row r="2061" spans="5:176" x14ac:dyDescent="0.2">
      <c r="E2061" s="70"/>
      <c r="FT2061" s="44"/>
    </row>
    <row r="2062" spans="5:176" x14ac:dyDescent="0.2">
      <c r="E2062" s="70"/>
      <c r="FT2062" s="44"/>
    </row>
    <row r="2063" spans="5:176" x14ac:dyDescent="0.2">
      <c r="E2063" s="70"/>
      <c r="FT2063" s="44"/>
    </row>
    <row r="2064" spans="5:176" x14ac:dyDescent="0.2">
      <c r="E2064" s="70"/>
      <c r="FT2064" s="44"/>
    </row>
    <row r="2065" spans="5:176" x14ac:dyDescent="0.2">
      <c r="E2065" s="70"/>
      <c r="FT2065" s="44"/>
    </row>
    <row r="2066" spans="5:176" x14ac:dyDescent="0.2">
      <c r="E2066" s="70"/>
      <c r="FT2066" s="44"/>
    </row>
    <row r="2067" spans="5:176" x14ac:dyDescent="0.2">
      <c r="E2067" s="70"/>
      <c r="FT2067" s="44"/>
    </row>
    <row r="2068" spans="5:176" x14ac:dyDescent="0.2">
      <c r="E2068" s="70"/>
      <c r="FT2068" s="44"/>
    </row>
    <row r="2069" spans="5:176" x14ac:dyDescent="0.2">
      <c r="E2069" s="70"/>
      <c r="FT2069" s="44"/>
    </row>
    <row r="2070" spans="5:176" x14ac:dyDescent="0.2">
      <c r="E2070" s="70"/>
      <c r="FT2070" s="44"/>
    </row>
    <row r="2071" spans="5:176" x14ac:dyDescent="0.2">
      <c r="E2071" s="70"/>
      <c r="FT2071" s="44"/>
    </row>
    <row r="2072" spans="5:176" x14ac:dyDescent="0.2">
      <c r="E2072" s="70"/>
      <c r="FT2072" s="44"/>
    </row>
    <row r="2073" spans="5:176" x14ac:dyDescent="0.2">
      <c r="E2073" s="70"/>
      <c r="FT2073" s="44"/>
    </row>
    <row r="2074" spans="5:176" x14ac:dyDescent="0.2">
      <c r="E2074" s="70"/>
      <c r="FT2074" s="44"/>
    </row>
    <row r="2075" spans="5:176" x14ac:dyDescent="0.2">
      <c r="E2075" s="70"/>
      <c r="FT2075" s="44"/>
    </row>
    <row r="2076" spans="5:176" x14ac:dyDescent="0.2">
      <c r="E2076" s="70"/>
      <c r="FT2076" s="44"/>
    </row>
    <row r="2077" spans="5:176" x14ac:dyDescent="0.2">
      <c r="E2077" s="70"/>
      <c r="FT2077" s="44"/>
    </row>
    <row r="2078" spans="5:176" x14ac:dyDescent="0.2">
      <c r="E2078" s="70"/>
      <c r="FT2078" s="44"/>
    </row>
    <row r="2079" spans="5:176" x14ac:dyDescent="0.2">
      <c r="E2079" s="70"/>
      <c r="FT2079" s="44"/>
    </row>
    <row r="2080" spans="5:176" x14ac:dyDescent="0.2">
      <c r="E2080" s="70"/>
      <c r="FT2080" s="44"/>
    </row>
    <row r="2081" spans="5:176" x14ac:dyDescent="0.2">
      <c r="E2081" s="70"/>
      <c r="FT2081" s="44"/>
    </row>
    <row r="2082" spans="5:176" x14ac:dyDescent="0.2">
      <c r="E2082" s="70"/>
      <c r="FT2082" s="44"/>
    </row>
    <row r="2083" spans="5:176" x14ac:dyDescent="0.2">
      <c r="E2083" s="70"/>
      <c r="FT2083" s="44"/>
    </row>
    <row r="2084" spans="5:176" x14ac:dyDescent="0.2">
      <c r="E2084" s="70"/>
      <c r="FT2084" s="44"/>
    </row>
    <row r="2085" spans="5:176" x14ac:dyDescent="0.2">
      <c r="E2085" s="70"/>
      <c r="FT2085" s="44"/>
    </row>
    <row r="2086" spans="5:176" x14ac:dyDescent="0.2">
      <c r="E2086" s="70"/>
      <c r="FT2086" s="44"/>
    </row>
    <row r="2087" spans="5:176" x14ac:dyDescent="0.2">
      <c r="E2087" s="70"/>
      <c r="FT2087" s="44"/>
    </row>
    <row r="2088" spans="5:176" x14ac:dyDescent="0.2">
      <c r="E2088" s="70"/>
      <c r="FT2088" s="44"/>
    </row>
    <row r="2089" spans="5:176" x14ac:dyDescent="0.2">
      <c r="E2089" s="70"/>
      <c r="FT2089" s="44"/>
    </row>
    <row r="2090" spans="5:176" x14ac:dyDescent="0.2">
      <c r="E2090" s="70"/>
      <c r="FT2090" s="44"/>
    </row>
    <row r="2091" spans="5:176" x14ac:dyDescent="0.2">
      <c r="E2091" s="70"/>
      <c r="FT2091" s="44"/>
    </row>
    <row r="2092" spans="5:176" x14ac:dyDescent="0.2">
      <c r="E2092" s="70"/>
      <c r="FT2092" s="44"/>
    </row>
    <row r="2093" spans="5:176" x14ac:dyDescent="0.2">
      <c r="E2093" s="70"/>
      <c r="FT2093" s="44"/>
    </row>
    <row r="2094" spans="5:176" x14ac:dyDescent="0.2">
      <c r="E2094" s="70"/>
      <c r="FT2094" s="44"/>
    </row>
    <row r="2095" spans="5:176" x14ac:dyDescent="0.2">
      <c r="E2095" s="70"/>
      <c r="FT2095" s="44"/>
    </row>
    <row r="2096" spans="5:176" x14ac:dyDescent="0.2">
      <c r="E2096" s="70"/>
      <c r="FT2096" s="44"/>
    </row>
    <row r="2097" spans="5:176" x14ac:dyDescent="0.2">
      <c r="E2097" s="70"/>
      <c r="FT2097" s="44"/>
    </row>
    <row r="2098" spans="5:176" x14ac:dyDescent="0.2">
      <c r="E2098" s="70"/>
      <c r="FT2098" s="44"/>
    </row>
    <row r="2099" spans="5:176" x14ac:dyDescent="0.2">
      <c r="E2099" s="70"/>
      <c r="FT2099" s="44"/>
    </row>
    <row r="2100" spans="5:176" x14ac:dyDescent="0.2">
      <c r="E2100" s="70"/>
      <c r="FT2100" s="44"/>
    </row>
    <row r="2101" spans="5:176" x14ac:dyDescent="0.2">
      <c r="E2101" s="70"/>
      <c r="FT2101" s="44"/>
    </row>
    <row r="2102" spans="5:176" x14ac:dyDescent="0.2">
      <c r="E2102" s="70"/>
      <c r="FT2102" s="44"/>
    </row>
    <row r="2103" spans="5:176" x14ac:dyDescent="0.2">
      <c r="E2103" s="70"/>
      <c r="FT2103" s="44"/>
    </row>
    <row r="2104" spans="5:176" x14ac:dyDescent="0.2">
      <c r="E2104" s="70"/>
      <c r="FT2104" s="44"/>
    </row>
    <row r="2105" spans="5:176" x14ac:dyDescent="0.2">
      <c r="E2105" s="70"/>
      <c r="FT2105" s="44"/>
    </row>
    <row r="2106" spans="5:176" x14ac:dyDescent="0.2">
      <c r="E2106" s="70"/>
      <c r="FT2106" s="44"/>
    </row>
    <row r="2107" spans="5:176" x14ac:dyDescent="0.2">
      <c r="E2107" s="70"/>
      <c r="FT2107" s="44"/>
    </row>
    <row r="2108" spans="5:176" x14ac:dyDescent="0.2">
      <c r="E2108" s="70"/>
      <c r="FT2108" s="44"/>
    </row>
    <row r="2109" spans="5:176" x14ac:dyDescent="0.2">
      <c r="E2109" s="70"/>
      <c r="FT2109" s="44"/>
    </row>
    <row r="2110" spans="5:176" x14ac:dyDescent="0.2">
      <c r="E2110" s="70"/>
      <c r="FT2110" s="44"/>
    </row>
    <row r="2111" spans="5:176" x14ac:dyDescent="0.2">
      <c r="E2111" s="70"/>
      <c r="FT2111" s="44"/>
    </row>
    <row r="2112" spans="5:176" x14ac:dyDescent="0.2">
      <c r="E2112" s="70"/>
      <c r="FT2112" s="44"/>
    </row>
    <row r="2113" spans="5:176" x14ac:dyDescent="0.2">
      <c r="E2113" s="70"/>
      <c r="FT2113" s="44"/>
    </row>
    <row r="2114" spans="5:176" x14ac:dyDescent="0.2">
      <c r="E2114" s="70"/>
      <c r="FT2114" s="44"/>
    </row>
    <row r="2115" spans="5:176" x14ac:dyDescent="0.2">
      <c r="E2115" s="70"/>
      <c r="FT2115" s="44"/>
    </row>
    <row r="2116" spans="5:176" x14ac:dyDescent="0.2">
      <c r="E2116" s="70"/>
      <c r="FT2116" s="44"/>
    </row>
    <row r="2117" spans="5:176" x14ac:dyDescent="0.2">
      <c r="E2117" s="70"/>
      <c r="FT2117" s="44"/>
    </row>
    <row r="2118" spans="5:176" x14ac:dyDescent="0.2">
      <c r="E2118" s="70"/>
      <c r="FT2118" s="44"/>
    </row>
    <row r="2119" spans="5:176" x14ac:dyDescent="0.2">
      <c r="E2119" s="70"/>
      <c r="FT2119" s="44"/>
    </row>
    <row r="2120" spans="5:176" x14ac:dyDescent="0.2">
      <c r="E2120" s="70"/>
      <c r="FT2120" s="44"/>
    </row>
    <row r="2121" spans="5:176" x14ac:dyDescent="0.2">
      <c r="E2121" s="70"/>
      <c r="FT2121" s="44"/>
    </row>
    <row r="2122" spans="5:176" x14ac:dyDescent="0.2">
      <c r="E2122" s="70"/>
      <c r="FT2122" s="44"/>
    </row>
    <row r="2123" spans="5:176" x14ac:dyDescent="0.2">
      <c r="E2123" s="70"/>
      <c r="FT2123" s="44"/>
    </row>
    <row r="2124" spans="5:176" x14ac:dyDescent="0.2">
      <c r="E2124" s="70"/>
      <c r="FT2124" s="44"/>
    </row>
    <row r="2125" spans="5:176" x14ac:dyDescent="0.2">
      <c r="E2125" s="70"/>
      <c r="FT2125" s="44"/>
    </row>
    <row r="2126" spans="5:176" x14ac:dyDescent="0.2">
      <c r="E2126" s="70"/>
      <c r="FT2126" s="44"/>
    </row>
    <row r="2127" spans="5:176" x14ac:dyDescent="0.2">
      <c r="E2127" s="70"/>
      <c r="FT2127" s="44"/>
    </row>
    <row r="2128" spans="5:176" x14ac:dyDescent="0.2">
      <c r="E2128" s="70"/>
      <c r="FT2128" s="44"/>
    </row>
    <row r="2129" spans="5:176" x14ac:dyDescent="0.2">
      <c r="E2129" s="70"/>
      <c r="FT2129" s="44"/>
    </row>
    <row r="2130" spans="5:176" x14ac:dyDescent="0.2">
      <c r="E2130" s="70"/>
      <c r="FT2130" s="44"/>
    </row>
    <row r="2131" spans="5:176" x14ac:dyDescent="0.2">
      <c r="E2131" s="70"/>
      <c r="FT2131" s="44"/>
    </row>
    <row r="2132" spans="5:176" x14ac:dyDescent="0.2">
      <c r="E2132" s="70"/>
      <c r="FT2132" s="44"/>
    </row>
    <row r="2133" spans="5:176" x14ac:dyDescent="0.2">
      <c r="E2133" s="70"/>
      <c r="FT2133" s="44"/>
    </row>
    <row r="2134" spans="5:176" x14ac:dyDescent="0.2">
      <c r="E2134" s="70"/>
      <c r="FT2134" s="44"/>
    </row>
    <row r="2135" spans="5:176" x14ac:dyDescent="0.2">
      <c r="E2135" s="70"/>
      <c r="FT2135" s="44"/>
    </row>
    <row r="2136" spans="5:176" x14ac:dyDescent="0.2">
      <c r="E2136" s="70"/>
      <c r="FT2136" s="44"/>
    </row>
    <row r="2137" spans="5:176" x14ac:dyDescent="0.2">
      <c r="E2137" s="70"/>
      <c r="FT2137" s="44"/>
    </row>
    <row r="2138" spans="5:176" x14ac:dyDescent="0.2">
      <c r="E2138" s="70"/>
      <c r="FT2138" s="44"/>
    </row>
    <row r="2139" spans="5:176" x14ac:dyDescent="0.2">
      <c r="E2139" s="70"/>
      <c r="FT2139" s="44"/>
    </row>
    <row r="2140" spans="5:176" x14ac:dyDescent="0.2">
      <c r="E2140" s="70"/>
      <c r="FT2140" s="44"/>
    </row>
    <row r="2141" spans="5:176" x14ac:dyDescent="0.2">
      <c r="E2141" s="70"/>
      <c r="FT2141" s="44"/>
    </row>
    <row r="2142" spans="5:176" x14ac:dyDescent="0.2">
      <c r="E2142" s="70"/>
      <c r="FT2142" s="44"/>
    </row>
    <row r="2143" spans="5:176" x14ac:dyDescent="0.2">
      <c r="E2143" s="70"/>
      <c r="FT2143" s="44"/>
    </row>
    <row r="2144" spans="5:176" x14ac:dyDescent="0.2">
      <c r="E2144" s="70"/>
      <c r="FT2144" s="44"/>
    </row>
    <row r="2145" spans="5:176" x14ac:dyDescent="0.2">
      <c r="E2145" s="70"/>
      <c r="FT2145" s="44"/>
    </row>
    <row r="2146" spans="5:176" x14ac:dyDescent="0.2">
      <c r="E2146" s="70"/>
      <c r="FT2146" s="44"/>
    </row>
    <row r="2147" spans="5:176" x14ac:dyDescent="0.2">
      <c r="E2147" s="70"/>
      <c r="FT2147" s="44"/>
    </row>
    <row r="2148" spans="5:176" x14ac:dyDescent="0.2">
      <c r="E2148" s="70"/>
      <c r="FT2148" s="44"/>
    </row>
    <row r="2149" spans="5:176" x14ac:dyDescent="0.2">
      <c r="E2149" s="70"/>
      <c r="FT2149" s="44"/>
    </row>
    <row r="2150" spans="5:176" x14ac:dyDescent="0.2">
      <c r="E2150" s="70"/>
      <c r="FT2150" s="44"/>
    </row>
    <row r="2151" spans="5:176" x14ac:dyDescent="0.2">
      <c r="E2151" s="70"/>
      <c r="FT2151" s="44"/>
    </row>
    <row r="2152" spans="5:176" x14ac:dyDescent="0.2">
      <c r="E2152" s="70"/>
      <c r="FT2152" s="44"/>
    </row>
    <row r="2153" spans="5:176" x14ac:dyDescent="0.2">
      <c r="E2153" s="70"/>
      <c r="FT2153" s="44"/>
    </row>
    <row r="2154" spans="5:176" x14ac:dyDescent="0.2">
      <c r="E2154" s="70"/>
      <c r="FT2154" s="44"/>
    </row>
    <row r="2155" spans="5:176" x14ac:dyDescent="0.2">
      <c r="E2155" s="70"/>
      <c r="FT2155" s="44"/>
    </row>
    <row r="2156" spans="5:176" x14ac:dyDescent="0.2">
      <c r="E2156" s="70"/>
      <c r="FT2156" s="44"/>
    </row>
    <row r="2157" spans="5:176" x14ac:dyDescent="0.2">
      <c r="E2157" s="70"/>
      <c r="FT2157" s="44"/>
    </row>
    <row r="2158" spans="5:176" x14ac:dyDescent="0.2">
      <c r="E2158" s="70"/>
      <c r="FT2158" s="44"/>
    </row>
    <row r="2159" spans="5:176" x14ac:dyDescent="0.2">
      <c r="E2159" s="70"/>
      <c r="FT2159" s="44"/>
    </row>
    <row r="2160" spans="5:176" x14ac:dyDescent="0.2">
      <c r="E2160" s="70"/>
      <c r="FT2160" s="44"/>
    </row>
    <row r="2161" spans="5:176" x14ac:dyDescent="0.2">
      <c r="E2161" s="70"/>
      <c r="FT2161" s="44"/>
    </row>
    <row r="2162" spans="5:176" x14ac:dyDescent="0.2">
      <c r="E2162" s="70"/>
      <c r="FT2162" s="44"/>
    </row>
    <row r="2163" spans="5:176" x14ac:dyDescent="0.2">
      <c r="E2163" s="70"/>
      <c r="FT2163" s="44"/>
    </row>
    <row r="2164" spans="5:176" x14ac:dyDescent="0.2">
      <c r="E2164" s="70"/>
      <c r="FT2164" s="44"/>
    </row>
    <row r="2165" spans="5:176" x14ac:dyDescent="0.2">
      <c r="E2165" s="70"/>
      <c r="FT2165" s="44"/>
    </row>
    <row r="2166" spans="5:176" x14ac:dyDescent="0.2">
      <c r="E2166" s="70"/>
      <c r="FT2166" s="44"/>
    </row>
    <row r="2167" spans="5:176" x14ac:dyDescent="0.2">
      <c r="E2167" s="70"/>
      <c r="FT2167" s="44"/>
    </row>
    <row r="2168" spans="5:176" x14ac:dyDescent="0.2">
      <c r="E2168" s="70"/>
      <c r="FT2168" s="44"/>
    </row>
    <row r="2169" spans="5:176" x14ac:dyDescent="0.2">
      <c r="E2169" s="70"/>
      <c r="FT2169" s="44"/>
    </row>
    <row r="2170" spans="5:176" x14ac:dyDescent="0.2">
      <c r="E2170" s="70"/>
      <c r="FT2170" s="44"/>
    </row>
    <row r="2171" spans="5:176" x14ac:dyDescent="0.2">
      <c r="E2171" s="70"/>
      <c r="FT2171" s="44"/>
    </row>
    <row r="2172" spans="5:176" x14ac:dyDescent="0.2">
      <c r="E2172" s="70"/>
      <c r="FT2172" s="44"/>
    </row>
    <row r="2173" spans="5:176" x14ac:dyDescent="0.2">
      <c r="E2173" s="70"/>
      <c r="FT2173" s="44"/>
    </row>
    <row r="2174" spans="5:176" x14ac:dyDescent="0.2">
      <c r="E2174" s="70"/>
      <c r="FT2174" s="44"/>
    </row>
    <row r="2175" spans="5:176" x14ac:dyDescent="0.2">
      <c r="E2175" s="70"/>
      <c r="FT2175" s="44"/>
    </row>
    <row r="2176" spans="5:176" x14ac:dyDescent="0.2">
      <c r="E2176" s="70"/>
      <c r="FT2176" s="44"/>
    </row>
    <row r="2177" spans="5:176" x14ac:dyDescent="0.2">
      <c r="E2177" s="70"/>
      <c r="FT2177" s="44"/>
    </row>
    <row r="2178" spans="5:176" x14ac:dyDescent="0.2">
      <c r="E2178" s="70"/>
      <c r="FT2178" s="44"/>
    </row>
    <row r="2179" spans="5:176" x14ac:dyDescent="0.2">
      <c r="E2179" s="70"/>
      <c r="FT2179" s="44"/>
    </row>
    <row r="2180" spans="5:176" x14ac:dyDescent="0.2">
      <c r="E2180" s="70"/>
      <c r="FT2180" s="44"/>
    </row>
    <row r="2181" spans="5:176" x14ac:dyDescent="0.2">
      <c r="E2181" s="70"/>
      <c r="FT2181" s="44"/>
    </row>
    <row r="2182" spans="5:176" x14ac:dyDescent="0.2">
      <c r="E2182" s="70"/>
      <c r="FT2182" s="44"/>
    </row>
    <row r="2183" spans="5:176" x14ac:dyDescent="0.2">
      <c r="E2183" s="70"/>
      <c r="FT2183" s="44"/>
    </row>
    <row r="2184" spans="5:176" x14ac:dyDescent="0.2">
      <c r="E2184" s="70"/>
      <c r="FT2184" s="44"/>
    </row>
    <row r="2185" spans="5:176" x14ac:dyDescent="0.2">
      <c r="E2185" s="70"/>
      <c r="FT2185" s="44"/>
    </row>
    <row r="2186" spans="5:176" x14ac:dyDescent="0.2">
      <c r="E2186" s="70"/>
      <c r="FT2186" s="44"/>
    </row>
    <row r="2187" spans="5:176" x14ac:dyDescent="0.2">
      <c r="E2187" s="70"/>
      <c r="FT2187" s="44"/>
    </row>
    <row r="2188" spans="5:176" x14ac:dyDescent="0.2">
      <c r="E2188" s="70"/>
      <c r="FT2188" s="44"/>
    </row>
    <row r="2189" spans="5:176" x14ac:dyDescent="0.2">
      <c r="E2189" s="70"/>
      <c r="FT2189" s="44"/>
    </row>
    <row r="2190" spans="5:176" x14ac:dyDescent="0.2">
      <c r="E2190" s="70"/>
      <c r="FT2190" s="44"/>
    </row>
    <row r="2191" spans="5:176" x14ac:dyDescent="0.2">
      <c r="E2191" s="70"/>
      <c r="FT2191" s="44"/>
    </row>
    <row r="2192" spans="5:176" x14ac:dyDescent="0.2">
      <c r="E2192" s="70"/>
      <c r="FT2192" s="44"/>
    </row>
    <row r="2193" spans="5:176" x14ac:dyDescent="0.2">
      <c r="E2193" s="70"/>
      <c r="FT2193" s="44"/>
    </row>
    <row r="2194" spans="5:176" x14ac:dyDescent="0.2">
      <c r="E2194" s="70"/>
      <c r="FT2194" s="44"/>
    </row>
    <row r="2195" spans="5:176" x14ac:dyDescent="0.2">
      <c r="E2195" s="70"/>
      <c r="FT2195" s="44"/>
    </row>
    <row r="2196" spans="5:176" x14ac:dyDescent="0.2">
      <c r="E2196" s="70"/>
      <c r="FT2196" s="44"/>
    </row>
    <row r="2197" spans="5:176" x14ac:dyDescent="0.2">
      <c r="E2197" s="70"/>
      <c r="FT2197" s="44"/>
    </row>
    <row r="2198" spans="5:176" x14ac:dyDescent="0.2">
      <c r="E2198" s="70"/>
      <c r="FT2198" s="44"/>
    </row>
    <row r="2199" spans="5:176" x14ac:dyDescent="0.2">
      <c r="E2199" s="70"/>
      <c r="FT2199" s="44"/>
    </row>
    <row r="2200" spans="5:176" x14ac:dyDescent="0.2">
      <c r="E2200" s="70"/>
      <c r="FT2200" s="44"/>
    </row>
    <row r="2201" spans="5:176" x14ac:dyDescent="0.2">
      <c r="E2201" s="70"/>
      <c r="FT2201" s="44"/>
    </row>
    <row r="2202" spans="5:176" x14ac:dyDescent="0.2">
      <c r="E2202" s="70"/>
      <c r="FT2202" s="44"/>
    </row>
    <row r="2203" spans="5:176" x14ac:dyDescent="0.2">
      <c r="E2203" s="70"/>
      <c r="FT2203" s="44"/>
    </row>
    <row r="2204" spans="5:176" x14ac:dyDescent="0.2">
      <c r="E2204" s="70"/>
      <c r="FT2204" s="44"/>
    </row>
    <row r="2205" spans="5:176" x14ac:dyDescent="0.2">
      <c r="E2205" s="70"/>
      <c r="FT2205" s="44"/>
    </row>
    <row r="2206" spans="5:176" x14ac:dyDescent="0.2">
      <c r="E2206" s="70"/>
      <c r="FT2206" s="44"/>
    </row>
    <row r="2207" spans="5:176" x14ac:dyDescent="0.2">
      <c r="E2207" s="70"/>
      <c r="FT2207" s="44"/>
    </row>
    <row r="2208" spans="5:176" x14ac:dyDescent="0.2">
      <c r="E2208" s="70"/>
      <c r="FT2208" s="44"/>
    </row>
    <row r="2209" spans="5:176" x14ac:dyDescent="0.2">
      <c r="E2209" s="70"/>
      <c r="FT2209" s="44"/>
    </row>
    <row r="2210" spans="5:176" x14ac:dyDescent="0.2">
      <c r="E2210" s="70"/>
      <c r="FT2210" s="44"/>
    </row>
    <row r="2211" spans="5:176" x14ac:dyDescent="0.2">
      <c r="E2211" s="70"/>
      <c r="FT2211" s="44"/>
    </row>
    <row r="2212" spans="5:176" x14ac:dyDescent="0.2">
      <c r="E2212" s="70"/>
      <c r="FT2212" s="44"/>
    </row>
    <row r="2213" spans="5:176" x14ac:dyDescent="0.2">
      <c r="E2213" s="70"/>
      <c r="FT2213" s="44"/>
    </row>
    <row r="2214" spans="5:176" x14ac:dyDescent="0.2">
      <c r="E2214" s="70"/>
      <c r="FT2214" s="44"/>
    </row>
    <row r="2215" spans="5:176" x14ac:dyDescent="0.2">
      <c r="E2215" s="70"/>
      <c r="FT2215" s="44"/>
    </row>
    <row r="2216" spans="5:176" x14ac:dyDescent="0.2">
      <c r="E2216" s="70"/>
      <c r="FT2216" s="44"/>
    </row>
    <row r="2217" spans="5:176" x14ac:dyDescent="0.2">
      <c r="E2217" s="70"/>
      <c r="FT2217" s="44"/>
    </row>
    <row r="2218" spans="5:176" x14ac:dyDescent="0.2">
      <c r="E2218" s="70"/>
      <c r="FT2218" s="44"/>
    </row>
    <row r="2219" spans="5:176" x14ac:dyDescent="0.2">
      <c r="E2219" s="70"/>
      <c r="FT2219" s="44"/>
    </row>
    <row r="2220" spans="5:176" x14ac:dyDescent="0.2">
      <c r="E2220" s="70"/>
      <c r="FT2220" s="44"/>
    </row>
    <row r="2221" spans="5:176" x14ac:dyDescent="0.2">
      <c r="E2221" s="70"/>
      <c r="FT2221" s="44"/>
    </row>
    <row r="2222" spans="5:176" x14ac:dyDescent="0.2">
      <c r="E2222" s="70"/>
      <c r="FT2222" s="44"/>
    </row>
    <row r="2223" spans="5:176" x14ac:dyDescent="0.2">
      <c r="E2223" s="70"/>
      <c r="FT2223" s="44"/>
    </row>
    <row r="2224" spans="5:176" x14ac:dyDescent="0.2">
      <c r="E2224" s="70"/>
      <c r="FT2224" s="44"/>
    </row>
    <row r="2225" spans="5:176" x14ac:dyDescent="0.2">
      <c r="E2225" s="70"/>
      <c r="FT2225" s="44"/>
    </row>
    <row r="2226" spans="5:176" x14ac:dyDescent="0.2">
      <c r="E2226" s="70"/>
      <c r="FT2226" s="44"/>
    </row>
    <row r="2227" spans="5:176" x14ac:dyDescent="0.2">
      <c r="E2227" s="70"/>
      <c r="FT2227" s="44"/>
    </row>
    <row r="2228" spans="5:176" x14ac:dyDescent="0.2">
      <c r="E2228" s="70"/>
      <c r="FT2228" s="44"/>
    </row>
    <row r="2229" spans="5:176" x14ac:dyDescent="0.2">
      <c r="E2229" s="70"/>
      <c r="FT2229" s="44"/>
    </row>
    <row r="2230" spans="5:176" x14ac:dyDescent="0.2">
      <c r="E2230" s="70"/>
      <c r="FT2230" s="44"/>
    </row>
    <row r="2231" spans="5:176" x14ac:dyDescent="0.2">
      <c r="E2231" s="70"/>
      <c r="FT2231" s="44"/>
    </row>
    <row r="2232" spans="5:176" x14ac:dyDescent="0.2">
      <c r="E2232" s="70"/>
      <c r="FT2232" s="44"/>
    </row>
    <row r="2233" spans="5:176" x14ac:dyDescent="0.2">
      <c r="E2233" s="70"/>
      <c r="FT2233" s="44"/>
    </row>
    <row r="2234" spans="5:176" x14ac:dyDescent="0.2">
      <c r="E2234" s="70"/>
      <c r="FT2234" s="44"/>
    </row>
    <row r="2235" spans="5:176" x14ac:dyDescent="0.2">
      <c r="E2235" s="70"/>
      <c r="FT2235" s="44"/>
    </row>
    <row r="2236" spans="5:176" x14ac:dyDescent="0.2">
      <c r="E2236" s="70"/>
      <c r="FT2236" s="44"/>
    </row>
    <row r="2237" spans="5:176" x14ac:dyDescent="0.2">
      <c r="E2237" s="70"/>
      <c r="FT2237" s="44"/>
    </row>
    <row r="2238" spans="5:176" x14ac:dyDescent="0.2">
      <c r="E2238" s="70"/>
      <c r="FT2238" s="44"/>
    </row>
    <row r="2239" spans="5:176" x14ac:dyDescent="0.2">
      <c r="E2239" s="70"/>
      <c r="FT2239" s="44"/>
    </row>
    <row r="2240" spans="5:176" x14ac:dyDescent="0.2">
      <c r="E2240" s="70"/>
      <c r="FT2240" s="44"/>
    </row>
    <row r="2241" spans="5:176" x14ac:dyDescent="0.2">
      <c r="E2241" s="70"/>
      <c r="FT2241" s="44"/>
    </row>
    <row r="2242" spans="5:176" x14ac:dyDescent="0.2">
      <c r="E2242" s="70"/>
      <c r="FT2242" s="44"/>
    </row>
    <row r="2243" spans="5:176" x14ac:dyDescent="0.2">
      <c r="E2243" s="70"/>
      <c r="FT2243" s="44"/>
    </row>
    <row r="2244" spans="5:176" x14ac:dyDescent="0.2">
      <c r="E2244" s="70"/>
      <c r="FT2244" s="44"/>
    </row>
    <row r="2245" spans="5:176" x14ac:dyDescent="0.2">
      <c r="E2245" s="70"/>
      <c r="FT2245" s="44"/>
    </row>
    <row r="2246" spans="5:176" x14ac:dyDescent="0.2">
      <c r="E2246" s="70"/>
      <c r="FT2246" s="44"/>
    </row>
    <row r="2247" spans="5:176" x14ac:dyDescent="0.2">
      <c r="E2247" s="70"/>
      <c r="FT2247" s="44"/>
    </row>
    <row r="2248" spans="5:176" x14ac:dyDescent="0.2">
      <c r="E2248" s="70"/>
      <c r="FT2248" s="44"/>
    </row>
    <row r="2249" spans="5:176" x14ac:dyDescent="0.2">
      <c r="E2249" s="70"/>
      <c r="FT2249" s="44"/>
    </row>
    <row r="2250" spans="5:176" x14ac:dyDescent="0.2">
      <c r="E2250" s="70"/>
      <c r="FT2250" s="44"/>
    </row>
    <row r="2251" spans="5:176" x14ac:dyDescent="0.2">
      <c r="E2251" s="70"/>
      <c r="FT2251" s="44"/>
    </row>
    <row r="2252" spans="5:176" x14ac:dyDescent="0.2">
      <c r="E2252" s="70"/>
      <c r="FT2252" s="44"/>
    </row>
    <row r="2253" spans="5:176" x14ac:dyDescent="0.2">
      <c r="E2253" s="70"/>
      <c r="FT2253" s="44"/>
    </row>
    <row r="2254" spans="5:176" x14ac:dyDescent="0.2">
      <c r="E2254" s="70"/>
      <c r="FT2254" s="44"/>
    </row>
    <row r="2255" spans="5:176" x14ac:dyDescent="0.2">
      <c r="E2255" s="70"/>
      <c r="FT2255" s="44"/>
    </row>
    <row r="2256" spans="5:176" x14ac:dyDescent="0.2">
      <c r="E2256" s="70"/>
      <c r="FT2256" s="44"/>
    </row>
    <row r="2257" spans="5:176" x14ac:dyDescent="0.2">
      <c r="E2257" s="70"/>
      <c r="FT2257" s="44"/>
    </row>
    <row r="2258" spans="5:176" x14ac:dyDescent="0.2">
      <c r="E2258" s="70"/>
      <c r="FT2258" s="44"/>
    </row>
    <row r="2259" spans="5:176" x14ac:dyDescent="0.2">
      <c r="E2259" s="70"/>
      <c r="FT2259" s="44"/>
    </row>
    <row r="2260" spans="5:176" x14ac:dyDescent="0.2">
      <c r="E2260" s="70"/>
      <c r="FT2260" s="44"/>
    </row>
    <row r="2261" spans="5:176" x14ac:dyDescent="0.2">
      <c r="E2261" s="70"/>
      <c r="FT2261" s="44"/>
    </row>
    <row r="2262" spans="5:176" x14ac:dyDescent="0.2">
      <c r="E2262" s="70"/>
      <c r="FT2262" s="44"/>
    </row>
    <row r="2263" spans="5:176" x14ac:dyDescent="0.2">
      <c r="E2263" s="70"/>
      <c r="FT2263" s="44"/>
    </row>
    <row r="2264" spans="5:176" x14ac:dyDescent="0.2">
      <c r="E2264" s="70"/>
      <c r="FT2264" s="44"/>
    </row>
    <row r="2265" spans="5:176" x14ac:dyDescent="0.2">
      <c r="E2265" s="70"/>
      <c r="FT2265" s="44"/>
    </row>
    <row r="2266" spans="5:176" x14ac:dyDescent="0.2">
      <c r="E2266" s="70"/>
      <c r="FT2266" s="44"/>
    </row>
    <row r="2267" spans="5:176" x14ac:dyDescent="0.2">
      <c r="E2267" s="70"/>
      <c r="FT2267" s="44"/>
    </row>
    <row r="2268" spans="5:176" x14ac:dyDescent="0.2">
      <c r="E2268" s="70"/>
      <c r="FT2268" s="44"/>
    </row>
    <row r="2269" spans="5:176" x14ac:dyDescent="0.2">
      <c r="E2269" s="70"/>
      <c r="FT2269" s="44"/>
    </row>
    <row r="2270" spans="5:176" x14ac:dyDescent="0.2">
      <c r="E2270" s="70"/>
      <c r="FT2270" s="44"/>
    </row>
    <row r="2271" spans="5:176" x14ac:dyDescent="0.2">
      <c r="E2271" s="70"/>
      <c r="FT2271" s="44"/>
    </row>
    <row r="2272" spans="5:176" x14ac:dyDescent="0.2">
      <c r="E2272" s="70"/>
      <c r="FT2272" s="44"/>
    </row>
    <row r="2273" spans="5:176" x14ac:dyDescent="0.2">
      <c r="E2273" s="70"/>
      <c r="FT2273" s="44"/>
    </row>
    <row r="2274" spans="5:176" x14ac:dyDescent="0.2">
      <c r="E2274" s="70"/>
      <c r="FT2274" s="44"/>
    </row>
    <row r="2275" spans="5:176" x14ac:dyDescent="0.2">
      <c r="E2275" s="70"/>
      <c r="FT2275" s="44"/>
    </row>
    <row r="2276" spans="5:176" x14ac:dyDescent="0.2">
      <c r="E2276" s="70"/>
      <c r="FT2276" s="44"/>
    </row>
    <row r="2277" spans="5:176" x14ac:dyDescent="0.2">
      <c r="E2277" s="70"/>
      <c r="FT2277" s="44"/>
    </row>
    <row r="2278" spans="5:176" x14ac:dyDescent="0.2">
      <c r="E2278" s="70"/>
      <c r="FT2278" s="44"/>
    </row>
    <row r="2279" spans="5:176" x14ac:dyDescent="0.2">
      <c r="E2279" s="70"/>
      <c r="FT2279" s="44"/>
    </row>
    <row r="2280" spans="5:176" x14ac:dyDescent="0.2">
      <c r="E2280" s="70"/>
      <c r="FT2280" s="44"/>
    </row>
    <row r="2281" spans="5:176" x14ac:dyDescent="0.2">
      <c r="E2281" s="70"/>
      <c r="FT2281" s="44"/>
    </row>
    <row r="2282" spans="5:176" x14ac:dyDescent="0.2">
      <c r="E2282" s="70"/>
      <c r="FT2282" s="44"/>
    </row>
    <row r="2283" spans="5:176" x14ac:dyDescent="0.2">
      <c r="E2283" s="70"/>
      <c r="FT2283" s="44"/>
    </row>
    <row r="2284" spans="5:176" x14ac:dyDescent="0.2">
      <c r="E2284" s="70"/>
      <c r="FT2284" s="44"/>
    </row>
    <row r="2285" spans="5:176" x14ac:dyDescent="0.2">
      <c r="E2285" s="70"/>
      <c r="FT2285" s="44"/>
    </row>
    <row r="2286" spans="5:176" x14ac:dyDescent="0.2">
      <c r="E2286" s="70"/>
      <c r="FT2286" s="44"/>
    </row>
    <row r="2287" spans="5:176" x14ac:dyDescent="0.2">
      <c r="E2287" s="70"/>
      <c r="FT2287" s="44"/>
    </row>
    <row r="2288" spans="5:176" x14ac:dyDescent="0.2">
      <c r="E2288" s="70"/>
      <c r="FT2288" s="44"/>
    </row>
    <row r="2289" spans="5:176" x14ac:dyDescent="0.2">
      <c r="E2289" s="70"/>
      <c r="FT2289" s="44"/>
    </row>
    <row r="2290" spans="5:176" x14ac:dyDescent="0.2">
      <c r="E2290" s="70"/>
      <c r="FT2290" s="44"/>
    </row>
    <row r="2291" spans="5:176" x14ac:dyDescent="0.2">
      <c r="E2291" s="70"/>
      <c r="FT2291" s="44"/>
    </row>
    <row r="2292" spans="5:176" x14ac:dyDescent="0.2">
      <c r="E2292" s="70"/>
      <c r="FT2292" s="44"/>
    </row>
    <row r="2293" spans="5:176" x14ac:dyDescent="0.2">
      <c r="E2293" s="70"/>
      <c r="FT2293" s="44"/>
    </row>
    <row r="2294" spans="5:176" x14ac:dyDescent="0.2">
      <c r="E2294" s="70"/>
      <c r="FT2294" s="44"/>
    </row>
    <row r="2295" spans="5:176" x14ac:dyDescent="0.2">
      <c r="E2295" s="70"/>
      <c r="FT2295" s="44"/>
    </row>
    <row r="2296" spans="5:176" x14ac:dyDescent="0.2">
      <c r="E2296" s="70"/>
      <c r="FT2296" s="44"/>
    </row>
    <row r="2297" spans="5:176" x14ac:dyDescent="0.2">
      <c r="E2297" s="70"/>
      <c r="FT2297" s="44"/>
    </row>
    <row r="2298" spans="5:176" x14ac:dyDescent="0.2">
      <c r="E2298" s="70"/>
      <c r="FT2298" s="44"/>
    </row>
    <row r="2299" spans="5:176" x14ac:dyDescent="0.2">
      <c r="E2299" s="70"/>
      <c r="FT2299" s="44"/>
    </row>
    <row r="2300" spans="5:176" x14ac:dyDescent="0.2">
      <c r="E2300" s="70"/>
      <c r="FT2300" s="44"/>
    </row>
    <row r="2301" spans="5:176" x14ac:dyDescent="0.2">
      <c r="E2301" s="70"/>
      <c r="FT2301" s="44"/>
    </row>
    <row r="2302" spans="5:176" x14ac:dyDescent="0.2">
      <c r="E2302" s="70"/>
      <c r="FT2302" s="44"/>
    </row>
    <row r="2303" spans="5:176" x14ac:dyDescent="0.2">
      <c r="E2303" s="70"/>
      <c r="FT2303" s="44"/>
    </row>
    <row r="2304" spans="5:176" x14ac:dyDescent="0.2">
      <c r="E2304" s="70"/>
      <c r="FT2304" s="44"/>
    </row>
    <row r="2305" spans="5:176" x14ac:dyDescent="0.2">
      <c r="E2305" s="70"/>
      <c r="FT2305" s="44"/>
    </row>
    <row r="2306" spans="5:176" x14ac:dyDescent="0.2">
      <c r="E2306" s="70"/>
      <c r="FT2306" s="44"/>
    </row>
    <row r="2307" spans="5:176" x14ac:dyDescent="0.2">
      <c r="E2307" s="70"/>
      <c r="FT2307" s="44"/>
    </row>
    <row r="2308" spans="5:176" x14ac:dyDescent="0.2">
      <c r="E2308" s="70"/>
      <c r="FT2308" s="44"/>
    </row>
    <row r="2309" spans="5:176" x14ac:dyDescent="0.2">
      <c r="E2309" s="70"/>
      <c r="FT2309" s="44"/>
    </row>
    <row r="2310" spans="5:176" x14ac:dyDescent="0.2">
      <c r="E2310" s="70"/>
      <c r="FT2310" s="44"/>
    </row>
    <row r="2311" spans="5:176" x14ac:dyDescent="0.2">
      <c r="E2311" s="70"/>
      <c r="FT2311" s="44"/>
    </row>
    <row r="2312" spans="5:176" x14ac:dyDescent="0.2">
      <c r="E2312" s="70"/>
      <c r="FT2312" s="44"/>
    </row>
    <row r="2313" spans="5:176" x14ac:dyDescent="0.2">
      <c r="E2313" s="70"/>
      <c r="FT2313" s="44"/>
    </row>
    <row r="2314" spans="5:176" x14ac:dyDescent="0.2">
      <c r="E2314" s="70"/>
      <c r="FT2314" s="44"/>
    </row>
    <row r="2315" spans="5:176" x14ac:dyDescent="0.2">
      <c r="E2315" s="70"/>
      <c r="FT2315" s="44"/>
    </row>
    <row r="2316" spans="5:176" x14ac:dyDescent="0.2">
      <c r="E2316" s="70"/>
      <c r="FT2316" s="44"/>
    </row>
    <row r="2317" spans="5:176" x14ac:dyDescent="0.2">
      <c r="E2317" s="70"/>
      <c r="FT2317" s="44"/>
    </row>
    <row r="2318" spans="5:176" x14ac:dyDescent="0.2">
      <c r="E2318" s="70"/>
      <c r="FT2318" s="44"/>
    </row>
    <row r="2319" spans="5:176" x14ac:dyDescent="0.2">
      <c r="E2319" s="70"/>
      <c r="FT2319" s="44"/>
    </row>
    <row r="2320" spans="5:176" x14ac:dyDescent="0.2">
      <c r="E2320" s="70"/>
      <c r="FT2320" s="44"/>
    </row>
    <row r="2321" spans="5:176" x14ac:dyDescent="0.2">
      <c r="E2321" s="70"/>
      <c r="FT2321" s="44"/>
    </row>
    <row r="2322" spans="5:176" x14ac:dyDescent="0.2">
      <c r="E2322" s="70"/>
      <c r="FT2322" s="44"/>
    </row>
    <row r="2323" spans="5:176" x14ac:dyDescent="0.2">
      <c r="E2323" s="70"/>
      <c r="FT2323" s="44"/>
    </row>
    <row r="2324" spans="5:176" x14ac:dyDescent="0.2">
      <c r="E2324" s="70"/>
      <c r="FT2324" s="44"/>
    </row>
    <row r="2325" spans="5:176" x14ac:dyDescent="0.2">
      <c r="E2325" s="70"/>
      <c r="FT2325" s="44"/>
    </row>
    <row r="2326" spans="5:176" x14ac:dyDescent="0.2">
      <c r="E2326" s="70"/>
      <c r="FT2326" s="44"/>
    </row>
    <row r="2327" spans="5:176" x14ac:dyDescent="0.2">
      <c r="E2327" s="70"/>
      <c r="FT2327" s="44"/>
    </row>
    <row r="2328" spans="5:176" x14ac:dyDescent="0.2">
      <c r="E2328" s="70"/>
      <c r="FT2328" s="44"/>
    </row>
    <row r="2329" spans="5:176" x14ac:dyDescent="0.2">
      <c r="E2329" s="70"/>
      <c r="FT2329" s="44"/>
    </row>
    <row r="2330" spans="5:176" x14ac:dyDescent="0.2">
      <c r="E2330" s="70"/>
      <c r="FT2330" s="44"/>
    </row>
    <row r="2331" spans="5:176" x14ac:dyDescent="0.2">
      <c r="E2331" s="70"/>
      <c r="FT2331" s="44"/>
    </row>
    <row r="2332" spans="5:176" x14ac:dyDescent="0.2">
      <c r="E2332" s="70"/>
      <c r="FT2332" s="44"/>
    </row>
    <row r="2333" spans="5:176" x14ac:dyDescent="0.2">
      <c r="E2333" s="70"/>
      <c r="FT2333" s="44"/>
    </row>
    <row r="2334" spans="5:176" x14ac:dyDescent="0.2">
      <c r="E2334" s="70"/>
      <c r="FT2334" s="44"/>
    </row>
    <row r="2335" spans="5:176" x14ac:dyDescent="0.2">
      <c r="E2335" s="70"/>
      <c r="FT2335" s="44"/>
    </row>
    <row r="2336" spans="5:176" x14ac:dyDescent="0.2">
      <c r="E2336" s="70"/>
      <c r="FT2336" s="44"/>
    </row>
    <row r="2337" spans="5:176" x14ac:dyDescent="0.2">
      <c r="E2337" s="70"/>
      <c r="FT2337" s="44"/>
    </row>
    <row r="2338" spans="5:176" x14ac:dyDescent="0.2">
      <c r="E2338" s="70"/>
      <c r="FT2338" s="44"/>
    </row>
    <row r="2339" spans="5:176" x14ac:dyDescent="0.2">
      <c r="E2339" s="70"/>
      <c r="FT2339" s="44"/>
    </row>
    <row r="2340" spans="5:176" x14ac:dyDescent="0.2">
      <c r="E2340" s="70"/>
      <c r="FT2340" s="44"/>
    </row>
    <row r="2341" spans="5:176" x14ac:dyDescent="0.2">
      <c r="E2341" s="70"/>
      <c r="FT2341" s="44"/>
    </row>
    <row r="2342" spans="5:176" x14ac:dyDescent="0.2">
      <c r="E2342" s="70"/>
      <c r="FT2342" s="44"/>
    </row>
    <row r="2343" spans="5:176" x14ac:dyDescent="0.2">
      <c r="E2343" s="70"/>
      <c r="FT2343" s="44"/>
    </row>
    <row r="2344" spans="5:176" x14ac:dyDescent="0.2">
      <c r="E2344" s="70"/>
      <c r="FT2344" s="44"/>
    </row>
    <row r="2345" spans="5:176" x14ac:dyDescent="0.2">
      <c r="E2345" s="70"/>
      <c r="FT2345" s="44"/>
    </row>
    <row r="2346" spans="5:176" x14ac:dyDescent="0.2">
      <c r="E2346" s="70"/>
      <c r="FT2346" s="44"/>
    </row>
    <row r="2347" spans="5:176" x14ac:dyDescent="0.2">
      <c r="E2347" s="70"/>
      <c r="FT2347" s="44"/>
    </row>
    <row r="2348" spans="5:176" x14ac:dyDescent="0.2">
      <c r="E2348" s="70"/>
      <c r="FT2348" s="44"/>
    </row>
    <row r="2349" spans="5:176" x14ac:dyDescent="0.2">
      <c r="E2349" s="70"/>
      <c r="FT2349" s="44"/>
    </row>
    <row r="2350" spans="5:176" x14ac:dyDescent="0.2">
      <c r="E2350" s="70"/>
      <c r="FT2350" s="44"/>
    </row>
    <row r="2351" spans="5:176" x14ac:dyDescent="0.2">
      <c r="E2351" s="70"/>
      <c r="FT2351" s="44"/>
    </row>
    <row r="2352" spans="5:176" x14ac:dyDescent="0.2">
      <c r="E2352" s="70"/>
      <c r="FT2352" s="44"/>
    </row>
    <row r="2353" spans="5:176" x14ac:dyDescent="0.2">
      <c r="E2353" s="70"/>
      <c r="FT2353" s="44"/>
    </row>
    <row r="2354" spans="5:176" x14ac:dyDescent="0.2">
      <c r="E2354" s="70"/>
      <c r="FT2354" s="44"/>
    </row>
    <row r="2355" spans="5:176" x14ac:dyDescent="0.2">
      <c r="E2355" s="70"/>
      <c r="FT2355" s="44"/>
    </row>
    <row r="2356" spans="5:176" x14ac:dyDescent="0.2">
      <c r="E2356" s="70"/>
      <c r="FT2356" s="44"/>
    </row>
    <row r="2357" spans="5:176" x14ac:dyDescent="0.2">
      <c r="E2357" s="70"/>
      <c r="FT2357" s="44"/>
    </row>
    <row r="2358" spans="5:176" x14ac:dyDescent="0.2">
      <c r="E2358" s="70"/>
      <c r="FT2358" s="44"/>
    </row>
    <row r="2359" spans="5:176" x14ac:dyDescent="0.2">
      <c r="E2359" s="70"/>
      <c r="FT2359" s="44"/>
    </row>
    <row r="2360" spans="5:176" x14ac:dyDescent="0.2">
      <c r="E2360" s="70"/>
      <c r="FT2360" s="44"/>
    </row>
    <row r="2361" spans="5:176" x14ac:dyDescent="0.2">
      <c r="E2361" s="70"/>
      <c r="FT2361" s="44"/>
    </row>
    <row r="2362" spans="5:176" x14ac:dyDescent="0.2">
      <c r="E2362" s="70"/>
      <c r="FT2362" s="44"/>
    </row>
    <row r="2363" spans="5:176" x14ac:dyDescent="0.2">
      <c r="E2363" s="70"/>
      <c r="FT2363" s="44"/>
    </row>
    <row r="2364" spans="5:176" x14ac:dyDescent="0.2">
      <c r="E2364" s="70"/>
      <c r="FT2364" s="44"/>
    </row>
    <row r="2365" spans="5:176" x14ac:dyDescent="0.2">
      <c r="E2365" s="70"/>
      <c r="FT2365" s="44"/>
    </row>
    <row r="2366" spans="5:176" x14ac:dyDescent="0.2">
      <c r="E2366" s="70"/>
      <c r="FT2366" s="44"/>
    </row>
    <row r="2367" spans="5:176" x14ac:dyDescent="0.2">
      <c r="E2367" s="70"/>
      <c r="FT2367" s="44"/>
    </row>
    <row r="2368" spans="5:176" x14ac:dyDescent="0.2">
      <c r="E2368" s="70"/>
      <c r="FT2368" s="44"/>
    </row>
    <row r="2369" spans="5:176" x14ac:dyDescent="0.2">
      <c r="E2369" s="70"/>
      <c r="FT2369" s="44"/>
    </row>
    <row r="2370" spans="5:176" x14ac:dyDescent="0.2">
      <c r="E2370" s="70"/>
      <c r="FT2370" s="44"/>
    </row>
    <row r="2371" spans="5:176" x14ac:dyDescent="0.2">
      <c r="E2371" s="70"/>
      <c r="FT2371" s="44"/>
    </row>
    <row r="2372" spans="5:176" x14ac:dyDescent="0.2">
      <c r="E2372" s="70"/>
      <c r="FT2372" s="44"/>
    </row>
    <row r="2373" spans="5:176" x14ac:dyDescent="0.2">
      <c r="E2373" s="70"/>
      <c r="FT2373" s="44"/>
    </row>
    <row r="2374" spans="5:176" x14ac:dyDescent="0.2">
      <c r="E2374" s="70"/>
      <c r="FT2374" s="44"/>
    </row>
    <row r="2375" spans="5:176" x14ac:dyDescent="0.2">
      <c r="E2375" s="70"/>
      <c r="FT2375" s="44"/>
    </row>
    <row r="2376" spans="5:176" x14ac:dyDescent="0.2">
      <c r="E2376" s="70"/>
      <c r="FT2376" s="44"/>
    </row>
    <row r="2377" spans="5:176" x14ac:dyDescent="0.2">
      <c r="E2377" s="70"/>
      <c r="FT2377" s="44"/>
    </row>
    <row r="2378" spans="5:176" x14ac:dyDescent="0.2">
      <c r="E2378" s="70"/>
      <c r="FT2378" s="44"/>
    </row>
    <row r="2379" spans="5:176" x14ac:dyDescent="0.2">
      <c r="E2379" s="70"/>
      <c r="FT2379" s="44"/>
    </row>
    <row r="2380" spans="5:176" x14ac:dyDescent="0.2">
      <c r="E2380" s="70"/>
      <c r="FT2380" s="44"/>
    </row>
    <row r="2381" spans="5:176" x14ac:dyDescent="0.2">
      <c r="E2381" s="70"/>
      <c r="FT2381" s="44"/>
    </row>
    <row r="2382" spans="5:176" x14ac:dyDescent="0.2">
      <c r="E2382" s="70"/>
      <c r="FT2382" s="44"/>
    </row>
    <row r="2383" spans="5:176" x14ac:dyDescent="0.2">
      <c r="E2383" s="70"/>
      <c r="FT2383" s="44"/>
    </row>
    <row r="2384" spans="5:176" x14ac:dyDescent="0.2">
      <c r="E2384" s="70"/>
      <c r="FT2384" s="44"/>
    </row>
    <row r="2385" spans="5:176" x14ac:dyDescent="0.2">
      <c r="E2385" s="70"/>
      <c r="FT2385" s="44"/>
    </row>
    <row r="2386" spans="5:176" x14ac:dyDescent="0.2">
      <c r="E2386" s="70"/>
      <c r="FT2386" s="44"/>
    </row>
    <row r="2387" spans="5:176" x14ac:dyDescent="0.2">
      <c r="E2387" s="70"/>
      <c r="FT2387" s="44"/>
    </row>
    <row r="2388" spans="5:176" x14ac:dyDescent="0.2">
      <c r="E2388" s="70"/>
      <c r="FT2388" s="44"/>
    </row>
    <row r="2389" spans="5:176" x14ac:dyDescent="0.2">
      <c r="E2389" s="70"/>
      <c r="FT2389" s="44"/>
    </row>
    <row r="2390" spans="5:176" x14ac:dyDescent="0.2">
      <c r="E2390" s="70"/>
      <c r="FT2390" s="44"/>
    </row>
    <row r="2391" spans="5:176" x14ac:dyDescent="0.2">
      <c r="E2391" s="70"/>
      <c r="FT2391" s="44"/>
    </row>
    <row r="2392" spans="5:176" x14ac:dyDescent="0.2">
      <c r="E2392" s="70"/>
      <c r="FT2392" s="44"/>
    </row>
    <row r="2393" spans="5:176" x14ac:dyDescent="0.2">
      <c r="E2393" s="70"/>
      <c r="FT2393" s="44"/>
    </row>
    <row r="2394" spans="5:176" x14ac:dyDescent="0.2">
      <c r="E2394" s="70"/>
      <c r="FT2394" s="44"/>
    </row>
    <row r="2395" spans="5:176" x14ac:dyDescent="0.2">
      <c r="E2395" s="70"/>
      <c r="FT2395" s="44"/>
    </row>
    <row r="2396" spans="5:176" x14ac:dyDescent="0.2">
      <c r="E2396" s="70"/>
      <c r="FT2396" s="44"/>
    </row>
    <row r="2397" spans="5:176" x14ac:dyDescent="0.2">
      <c r="E2397" s="70"/>
      <c r="FT2397" s="44"/>
    </row>
    <row r="2398" spans="5:176" x14ac:dyDescent="0.2">
      <c r="E2398" s="70"/>
      <c r="FT2398" s="44"/>
    </row>
    <row r="2399" spans="5:176" x14ac:dyDescent="0.2">
      <c r="E2399" s="70"/>
      <c r="FT2399" s="44"/>
    </row>
    <row r="2400" spans="5:176" x14ac:dyDescent="0.2">
      <c r="E2400" s="70"/>
      <c r="FT2400" s="44"/>
    </row>
    <row r="2401" spans="5:176" x14ac:dyDescent="0.2">
      <c r="E2401" s="70"/>
      <c r="FT2401" s="44"/>
    </row>
    <row r="2402" spans="5:176" x14ac:dyDescent="0.2">
      <c r="E2402" s="70"/>
      <c r="FT2402" s="44"/>
    </row>
    <row r="2403" spans="5:176" x14ac:dyDescent="0.2">
      <c r="E2403" s="70"/>
      <c r="FT2403" s="44"/>
    </row>
    <row r="2404" spans="5:176" x14ac:dyDescent="0.2">
      <c r="E2404" s="70"/>
      <c r="FT2404" s="44"/>
    </row>
    <row r="2405" spans="5:176" x14ac:dyDescent="0.2">
      <c r="E2405" s="70"/>
      <c r="FT2405" s="44"/>
    </row>
    <row r="2406" spans="5:176" x14ac:dyDescent="0.2">
      <c r="E2406" s="70"/>
      <c r="FT2406" s="44"/>
    </row>
    <row r="2407" spans="5:176" x14ac:dyDescent="0.2">
      <c r="E2407" s="70"/>
      <c r="FT2407" s="44"/>
    </row>
    <row r="2408" spans="5:176" x14ac:dyDescent="0.2">
      <c r="E2408" s="70"/>
      <c r="FT2408" s="44"/>
    </row>
    <row r="2409" spans="5:176" x14ac:dyDescent="0.2">
      <c r="E2409" s="70"/>
      <c r="FT2409" s="44"/>
    </row>
    <row r="2410" spans="5:176" x14ac:dyDescent="0.2">
      <c r="E2410" s="70"/>
      <c r="FT2410" s="44"/>
    </row>
    <row r="2411" spans="5:176" x14ac:dyDescent="0.2">
      <c r="E2411" s="70"/>
      <c r="FT2411" s="44"/>
    </row>
    <row r="2412" spans="5:176" x14ac:dyDescent="0.2">
      <c r="E2412" s="70"/>
      <c r="FT2412" s="44"/>
    </row>
    <row r="2413" spans="5:176" x14ac:dyDescent="0.2">
      <c r="E2413" s="70"/>
      <c r="FT2413" s="44"/>
    </row>
    <row r="2414" spans="5:176" x14ac:dyDescent="0.2">
      <c r="E2414" s="70"/>
      <c r="FT2414" s="44"/>
    </row>
    <row r="2415" spans="5:176" x14ac:dyDescent="0.2">
      <c r="E2415" s="70"/>
      <c r="FT2415" s="44"/>
    </row>
    <row r="2416" spans="5:176" x14ac:dyDescent="0.2">
      <c r="E2416" s="70"/>
      <c r="FT2416" s="44"/>
    </row>
    <row r="2417" spans="5:176" x14ac:dyDescent="0.2">
      <c r="E2417" s="70"/>
      <c r="FT2417" s="44"/>
    </row>
    <row r="2418" spans="5:176" x14ac:dyDescent="0.2">
      <c r="E2418" s="70"/>
      <c r="FT2418" s="44"/>
    </row>
    <row r="2419" spans="5:176" x14ac:dyDescent="0.2">
      <c r="E2419" s="70"/>
      <c r="FT2419" s="44"/>
    </row>
    <row r="2420" spans="5:176" x14ac:dyDescent="0.2">
      <c r="E2420" s="70"/>
      <c r="FT2420" s="44"/>
    </row>
    <row r="2421" spans="5:176" x14ac:dyDescent="0.2">
      <c r="E2421" s="70"/>
      <c r="FT2421" s="44"/>
    </row>
    <row r="2422" spans="5:176" x14ac:dyDescent="0.2">
      <c r="E2422" s="70"/>
      <c r="FT2422" s="44"/>
    </row>
    <row r="2423" spans="5:176" x14ac:dyDescent="0.2">
      <c r="E2423" s="70"/>
      <c r="FT2423" s="44"/>
    </row>
    <row r="2424" spans="5:176" x14ac:dyDescent="0.2">
      <c r="E2424" s="70"/>
      <c r="FT2424" s="44"/>
    </row>
    <row r="2425" spans="5:176" x14ac:dyDescent="0.2">
      <c r="E2425" s="70"/>
      <c r="FT2425" s="44"/>
    </row>
    <row r="2426" spans="5:176" x14ac:dyDescent="0.2">
      <c r="E2426" s="70"/>
      <c r="FT2426" s="44"/>
    </row>
    <row r="2427" spans="5:176" x14ac:dyDescent="0.2">
      <c r="E2427" s="70"/>
      <c r="FT2427" s="44"/>
    </row>
    <row r="2428" spans="5:176" x14ac:dyDescent="0.2">
      <c r="E2428" s="70"/>
      <c r="FT2428" s="44"/>
    </row>
    <row r="2429" spans="5:176" x14ac:dyDescent="0.2">
      <c r="E2429" s="70"/>
      <c r="FT2429" s="44"/>
    </row>
    <row r="2430" spans="5:176" x14ac:dyDescent="0.2">
      <c r="E2430" s="70"/>
      <c r="FT2430" s="44"/>
    </row>
    <row r="2431" spans="5:176" x14ac:dyDescent="0.2">
      <c r="E2431" s="70"/>
      <c r="FT2431" s="44"/>
    </row>
    <row r="2432" spans="5:176" x14ac:dyDescent="0.2">
      <c r="E2432" s="70"/>
      <c r="FT2432" s="44"/>
    </row>
    <row r="2433" spans="5:176" x14ac:dyDescent="0.2">
      <c r="E2433" s="70"/>
      <c r="FT2433" s="44"/>
    </row>
    <row r="2434" spans="5:176" x14ac:dyDescent="0.2">
      <c r="E2434" s="70"/>
      <c r="FT2434" s="44"/>
    </row>
    <row r="2435" spans="5:176" x14ac:dyDescent="0.2">
      <c r="E2435" s="70"/>
      <c r="FT2435" s="44"/>
    </row>
    <row r="2436" spans="5:176" x14ac:dyDescent="0.2">
      <c r="E2436" s="70"/>
      <c r="FT2436" s="44"/>
    </row>
    <row r="2437" spans="5:176" x14ac:dyDescent="0.2">
      <c r="E2437" s="70"/>
      <c r="FT2437" s="44"/>
    </row>
    <row r="2438" spans="5:176" x14ac:dyDescent="0.2">
      <c r="E2438" s="70"/>
      <c r="FT2438" s="44"/>
    </row>
    <row r="2439" spans="5:176" x14ac:dyDescent="0.2">
      <c r="E2439" s="70"/>
      <c r="FT2439" s="44"/>
    </row>
    <row r="2440" spans="5:176" x14ac:dyDescent="0.2">
      <c r="E2440" s="70"/>
      <c r="FT2440" s="44"/>
    </row>
    <row r="2441" spans="5:176" x14ac:dyDescent="0.2">
      <c r="E2441" s="70"/>
      <c r="FT2441" s="44"/>
    </row>
    <row r="2442" spans="5:176" x14ac:dyDescent="0.2">
      <c r="E2442" s="70"/>
      <c r="FT2442" s="44"/>
    </row>
    <row r="2443" spans="5:176" x14ac:dyDescent="0.2">
      <c r="E2443" s="70"/>
      <c r="FT2443" s="44"/>
    </row>
    <row r="2444" spans="5:176" x14ac:dyDescent="0.2">
      <c r="E2444" s="70"/>
      <c r="FT2444" s="44"/>
    </row>
    <row r="2445" spans="5:176" x14ac:dyDescent="0.2">
      <c r="E2445" s="70"/>
      <c r="FT2445" s="44"/>
    </row>
    <row r="2446" spans="5:176" x14ac:dyDescent="0.2">
      <c r="E2446" s="70"/>
      <c r="FT2446" s="44"/>
    </row>
    <row r="2447" spans="5:176" x14ac:dyDescent="0.2">
      <c r="E2447" s="70"/>
      <c r="FT2447" s="44"/>
    </row>
    <row r="2448" spans="5:176" x14ac:dyDescent="0.2">
      <c r="E2448" s="70"/>
      <c r="FT2448" s="44"/>
    </row>
    <row r="2449" spans="5:176" x14ac:dyDescent="0.2">
      <c r="E2449" s="70"/>
      <c r="FT2449" s="44"/>
    </row>
    <row r="2450" spans="5:176" x14ac:dyDescent="0.2">
      <c r="E2450" s="70"/>
      <c r="FT2450" s="44"/>
    </row>
    <row r="2451" spans="5:176" x14ac:dyDescent="0.2">
      <c r="E2451" s="70"/>
      <c r="FT2451" s="44"/>
    </row>
    <row r="2452" spans="5:176" x14ac:dyDescent="0.2">
      <c r="E2452" s="70"/>
      <c r="FT2452" s="44"/>
    </row>
    <row r="2453" spans="5:176" x14ac:dyDescent="0.2">
      <c r="E2453" s="70"/>
      <c r="FT2453" s="44"/>
    </row>
    <row r="2454" spans="5:176" x14ac:dyDescent="0.2">
      <c r="E2454" s="70"/>
      <c r="FT2454" s="44"/>
    </row>
    <row r="2455" spans="5:176" x14ac:dyDescent="0.2">
      <c r="E2455" s="70"/>
      <c r="FT2455" s="44"/>
    </row>
    <row r="2456" spans="5:176" x14ac:dyDescent="0.2">
      <c r="E2456" s="70"/>
      <c r="FT2456" s="44"/>
    </row>
    <row r="2457" spans="5:176" x14ac:dyDescent="0.2">
      <c r="E2457" s="70"/>
      <c r="FT2457" s="44"/>
    </row>
    <row r="2458" spans="5:176" x14ac:dyDescent="0.2">
      <c r="E2458" s="70"/>
      <c r="FT2458" s="44"/>
    </row>
    <row r="2459" spans="5:176" x14ac:dyDescent="0.2">
      <c r="E2459" s="70"/>
      <c r="FT2459" s="44"/>
    </row>
    <row r="2460" spans="5:176" x14ac:dyDescent="0.2">
      <c r="E2460" s="70"/>
      <c r="FT2460" s="44"/>
    </row>
    <row r="2461" spans="5:176" x14ac:dyDescent="0.2">
      <c r="E2461" s="70"/>
      <c r="FT2461" s="44"/>
    </row>
    <row r="2462" spans="5:176" x14ac:dyDescent="0.2">
      <c r="E2462" s="70"/>
      <c r="FT2462" s="44"/>
    </row>
    <row r="2463" spans="5:176" x14ac:dyDescent="0.2">
      <c r="E2463" s="70"/>
      <c r="FT2463" s="44"/>
    </row>
    <row r="2464" spans="5:176" x14ac:dyDescent="0.2">
      <c r="E2464" s="70"/>
      <c r="FT2464" s="44"/>
    </row>
    <row r="2465" spans="5:176" x14ac:dyDescent="0.2">
      <c r="E2465" s="70"/>
      <c r="FT2465" s="44"/>
    </row>
    <row r="2466" spans="5:176" x14ac:dyDescent="0.2">
      <c r="E2466" s="70"/>
      <c r="FT2466" s="44"/>
    </row>
    <row r="2467" spans="5:176" x14ac:dyDescent="0.2">
      <c r="E2467" s="70"/>
      <c r="FT2467" s="44"/>
    </row>
    <row r="2468" spans="5:176" x14ac:dyDescent="0.2">
      <c r="E2468" s="70"/>
      <c r="FT2468" s="44"/>
    </row>
    <row r="2469" spans="5:176" x14ac:dyDescent="0.2">
      <c r="E2469" s="70"/>
      <c r="FT2469" s="44"/>
    </row>
    <row r="2470" spans="5:176" x14ac:dyDescent="0.2">
      <c r="E2470" s="70"/>
      <c r="FT2470" s="44"/>
    </row>
    <row r="2471" spans="5:176" x14ac:dyDescent="0.2">
      <c r="E2471" s="70"/>
      <c r="FT2471" s="44"/>
    </row>
    <row r="2472" spans="5:176" x14ac:dyDescent="0.2">
      <c r="E2472" s="70"/>
      <c r="FT2472" s="44"/>
    </row>
    <row r="2473" spans="5:176" x14ac:dyDescent="0.2">
      <c r="E2473" s="70"/>
      <c r="FT2473" s="44"/>
    </row>
    <row r="2474" spans="5:176" x14ac:dyDescent="0.2">
      <c r="E2474" s="70"/>
      <c r="FT2474" s="44"/>
    </row>
    <row r="2475" spans="5:176" x14ac:dyDescent="0.2">
      <c r="E2475" s="70"/>
      <c r="FT2475" s="44"/>
    </row>
    <row r="2476" spans="5:176" x14ac:dyDescent="0.2">
      <c r="E2476" s="70"/>
      <c r="FT2476" s="44"/>
    </row>
    <row r="2477" spans="5:176" x14ac:dyDescent="0.2">
      <c r="E2477" s="70"/>
      <c r="FT2477" s="44"/>
    </row>
    <row r="2478" spans="5:176" x14ac:dyDescent="0.2">
      <c r="E2478" s="70"/>
      <c r="FT2478" s="44"/>
    </row>
    <row r="2479" spans="5:176" x14ac:dyDescent="0.2">
      <c r="E2479" s="70"/>
      <c r="FT2479" s="44"/>
    </row>
    <row r="2480" spans="5:176" x14ac:dyDescent="0.2">
      <c r="E2480" s="70"/>
      <c r="FT2480" s="44"/>
    </row>
    <row r="2481" spans="5:176" x14ac:dyDescent="0.2">
      <c r="E2481" s="70"/>
      <c r="FT2481" s="44"/>
    </row>
    <row r="2482" spans="5:176" x14ac:dyDescent="0.2">
      <c r="E2482" s="70"/>
      <c r="FT2482" s="44"/>
    </row>
    <row r="2483" spans="5:176" x14ac:dyDescent="0.2">
      <c r="E2483" s="70"/>
      <c r="FT2483" s="44"/>
    </row>
    <row r="2484" spans="5:176" x14ac:dyDescent="0.2">
      <c r="E2484" s="70"/>
      <c r="FT2484" s="44"/>
    </row>
    <row r="2485" spans="5:176" x14ac:dyDescent="0.2">
      <c r="E2485" s="70"/>
      <c r="FT2485" s="44"/>
    </row>
    <row r="2486" spans="5:176" x14ac:dyDescent="0.2">
      <c r="E2486" s="70"/>
      <c r="FT2486" s="44"/>
    </row>
    <row r="2487" spans="5:176" x14ac:dyDescent="0.2">
      <c r="E2487" s="70"/>
      <c r="FT2487" s="44"/>
    </row>
    <row r="2488" spans="5:176" x14ac:dyDescent="0.2">
      <c r="E2488" s="70"/>
      <c r="FT2488" s="44"/>
    </row>
    <row r="2489" spans="5:176" x14ac:dyDescent="0.2">
      <c r="E2489" s="70"/>
      <c r="FT2489" s="44"/>
    </row>
    <row r="2490" spans="5:176" x14ac:dyDescent="0.2">
      <c r="E2490" s="70"/>
      <c r="FT2490" s="44"/>
    </row>
    <row r="2491" spans="5:176" x14ac:dyDescent="0.2">
      <c r="E2491" s="70"/>
      <c r="FT2491" s="44"/>
    </row>
    <row r="2492" spans="5:176" x14ac:dyDescent="0.2">
      <c r="E2492" s="70"/>
      <c r="FT2492" s="44"/>
    </row>
    <row r="2493" spans="5:176" x14ac:dyDescent="0.2">
      <c r="E2493" s="70"/>
      <c r="FT2493" s="44"/>
    </row>
    <row r="2494" spans="5:176" x14ac:dyDescent="0.2">
      <c r="E2494" s="70"/>
      <c r="FT2494" s="44"/>
    </row>
    <row r="2495" spans="5:176" x14ac:dyDescent="0.2">
      <c r="E2495" s="70"/>
      <c r="FT2495" s="44"/>
    </row>
    <row r="2496" spans="5:176" x14ac:dyDescent="0.2">
      <c r="E2496" s="70"/>
      <c r="FT2496" s="44"/>
    </row>
    <row r="2497" spans="5:176" x14ac:dyDescent="0.2">
      <c r="E2497" s="70"/>
      <c r="FT2497" s="44"/>
    </row>
    <row r="2498" spans="5:176" x14ac:dyDescent="0.2">
      <c r="E2498" s="70"/>
      <c r="FT2498" s="44"/>
    </row>
    <row r="2499" spans="5:176" x14ac:dyDescent="0.2">
      <c r="E2499" s="70"/>
      <c r="FT2499" s="44"/>
    </row>
    <row r="2500" spans="5:176" x14ac:dyDescent="0.2">
      <c r="E2500" s="70"/>
      <c r="FT2500" s="44"/>
    </row>
    <row r="2501" spans="5:176" x14ac:dyDescent="0.2">
      <c r="E2501" s="70"/>
      <c r="FT2501" s="44"/>
    </row>
    <row r="2502" spans="5:176" x14ac:dyDescent="0.2">
      <c r="E2502" s="70"/>
      <c r="FT2502" s="44"/>
    </row>
    <row r="2503" spans="5:176" x14ac:dyDescent="0.2">
      <c r="E2503" s="70"/>
      <c r="FT2503" s="44"/>
    </row>
    <row r="2504" spans="5:176" x14ac:dyDescent="0.2">
      <c r="E2504" s="70"/>
      <c r="FT2504" s="44"/>
    </row>
    <row r="2505" spans="5:176" x14ac:dyDescent="0.2">
      <c r="E2505" s="70"/>
      <c r="FT2505" s="44"/>
    </row>
    <row r="2506" spans="5:176" x14ac:dyDescent="0.2">
      <c r="E2506" s="70"/>
      <c r="FT2506" s="44"/>
    </row>
    <row r="2507" spans="5:176" x14ac:dyDescent="0.2">
      <c r="E2507" s="70"/>
      <c r="FT2507" s="44"/>
    </row>
    <row r="2508" spans="5:176" x14ac:dyDescent="0.2">
      <c r="E2508" s="70"/>
      <c r="FT2508" s="44"/>
    </row>
    <row r="2509" spans="5:176" x14ac:dyDescent="0.2">
      <c r="E2509" s="70"/>
      <c r="FT2509" s="44"/>
    </row>
    <row r="2510" spans="5:176" x14ac:dyDescent="0.2">
      <c r="E2510" s="70"/>
      <c r="FT2510" s="44"/>
    </row>
    <row r="2511" spans="5:176" x14ac:dyDescent="0.2">
      <c r="E2511" s="70"/>
      <c r="FT2511" s="44"/>
    </row>
    <row r="2512" spans="5:176" x14ac:dyDescent="0.2">
      <c r="E2512" s="70"/>
      <c r="FT2512" s="44"/>
    </row>
    <row r="2513" spans="5:176" x14ac:dyDescent="0.2">
      <c r="E2513" s="70"/>
      <c r="FT2513" s="44"/>
    </row>
    <row r="2514" spans="5:176" x14ac:dyDescent="0.2">
      <c r="E2514" s="70"/>
      <c r="FT2514" s="44"/>
    </row>
    <row r="2515" spans="5:176" x14ac:dyDescent="0.2">
      <c r="E2515" s="70"/>
      <c r="FT2515" s="44"/>
    </row>
    <row r="2516" spans="5:176" x14ac:dyDescent="0.2">
      <c r="E2516" s="70"/>
      <c r="FT2516" s="44"/>
    </row>
    <row r="2517" spans="5:176" x14ac:dyDescent="0.2">
      <c r="E2517" s="70"/>
      <c r="FT2517" s="44"/>
    </row>
    <row r="2518" spans="5:176" x14ac:dyDescent="0.2">
      <c r="E2518" s="70"/>
      <c r="FT2518" s="44"/>
    </row>
    <row r="2519" spans="5:176" x14ac:dyDescent="0.2">
      <c r="E2519" s="70"/>
      <c r="FT2519" s="44"/>
    </row>
    <row r="2520" spans="5:176" x14ac:dyDescent="0.2">
      <c r="E2520" s="70"/>
      <c r="FT2520" s="44"/>
    </row>
    <row r="2521" spans="5:176" x14ac:dyDescent="0.2">
      <c r="E2521" s="70"/>
      <c r="FT2521" s="44"/>
    </row>
    <row r="2522" spans="5:176" x14ac:dyDescent="0.2">
      <c r="E2522" s="70"/>
      <c r="FT2522" s="44"/>
    </row>
    <row r="2523" spans="5:176" x14ac:dyDescent="0.2">
      <c r="E2523" s="70"/>
      <c r="FT2523" s="44"/>
    </row>
    <row r="2524" spans="5:176" x14ac:dyDescent="0.2">
      <c r="E2524" s="70"/>
      <c r="FT2524" s="44"/>
    </row>
    <row r="2525" spans="5:176" x14ac:dyDescent="0.2">
      <c r="E2525" s="70"/>
      <c r="FT2525" s="44"/>
    </row>
    <row r="2526" spans="5:176" x14ac:dyDescent="0.2">
      <c r="E2526" s="70"/>
      <c r="FT2526" s="44"/>
    </row>
    <row r="2527" spans="5:176" x14ac:dyDescent="0.2">
      <c r="E2527" s="70"/>
      <c r="FT2527" s="44"/>
    </row>
    <row r="2528" spans="5:176" x14ac:dyDescent="0.2">
      <c r="E2528" s="70"/>
      <c r="FT2528" s="44"/>
    </row>
    <row r="2529" spans="5:176" x14ac:dyDescent="0.2">
      <c r="E2529" s="70"/>
      <c r="FT2529" s="44"/>
    </row>
    <row r="2530" spans="5:176" x14ac:dyDescent="0.2">
      <c r="E2530" s="70"/>
      <c r="FT2530" s="44"/>
    </row>
    <row r="2531" spans="5:176" x14ac:dyDescent="0.2">
      <c r="E2531" s="70"/>
      <c r="FT2531" s="44"/>
    </row>
    <row r="2532" spans="5:176" x14ac:dyDescent="0.2">
      <c r="E2532" s="70"/>
      <c r="FT2532" s="44"/>
    </row>
    <row r="2533" spans="5:176" x14ac:dyDescent="0.2">
      <c r="E2533" s="70"/>
      <c r="FT2533" s="44"/>
    </row>
    <row r="2534" spans="5:176" x14ac:dyDescent="0.2">
      <c r="E2534" s="70"/>
      <c r="FT2534" s="44"/>
    </row>
    <row r="2535" spans="5:176" x14ac:dyDescent="0.2">
      <c r="E2535" s="70"/>
      <c r="FT2535" s="44"/>
    </row>
    <row r="2536" spans="5:176" x14ac:dyDescent="0.2">
      <c r="E2536" s="70"/>
      <c r="FT2536" s="44"/>
    </row>
    <row r="2537" spans="5:176" x14ac:dyDescent="0.2">
      <c r="E2537" s="70"/>
      <c r="FT2537" s="44"/>
    </row>
    <row r="2538" spans="5:176" x14ac:dyDescent="0.2">
      <c r="E2538" s="70"/>
      <c r="FT2538" s="44"/>
    </row>
    <row r="2539" spans="5:176" x14ac:dyDescent="0.2">
      <c r="E2539" s="70"/>
      <c r="FT2539" s="44"/>
    </row>
    <row r="2540" spans="5:176" x14ac:dyDescent="0.2">
      <c r="E2540" s="70"/>
      <c r="FT2540" s="44"/>
    </row>
    <row r="2541" spans="5:176" x14ac:dyDescent="0.2">
      <c r="E2541" s="70"/>
      <c r="FT2541" s="44"/>
    </row>
    <row r="2542" spans="5:176" x14ac:dyDescent="0.2">
      <c r="E2542" s="70"/>
      <c r="FT2542" s="44"/>
    </row>
    <row r="2543" spans="5:176" x14ac:dyDescent="0.2">
      <c r="E2543" s="70"/>
      <c r="FT2543" s="44"/>
    </row>
    <row r="2544" spans="5:176" x14ac:dyDescent="0.2">
      <c r="E2544" s="70"/>
      <c r="FT2544" s="44"/>
    </row>
    <row r="2545" spans="5:176" x14ac:dyDescent="0.2">
      <c r="E2545" s="70"/>
      <c r="FT2545" s="44"/>
    </row>
    <row r="2546" spans="5:176" x14ac:dyDescent="0.2">
      <c r="E2546" s="70"/>
      <c r="FT2546" s="44"/>
    </row>
    <row r="2547" spans="5:176" x14ac:dyDescent="0.2">
      <c r="E2547" s="70"/>
      <c r="FT2547" s="44"/>
    </row>
    <row r="2548" spans="5:176" x14ac:dyDescent="0.2">
      <c r="E2548" s="70"/>
      <c r="FT2548" s="44"/>
    </row>
    <row r="2549" spans="5:176" x14ac:dyDescent="0.2">
      <c r="E2549" s="70"/>
      <c r="FT2549" s="44"/>
    </row>
    <row r="2550" spans="5:176" x14ac:dyDescent="0.2">
      <c r="E2550" s="70"/>
      <c r="FT2550" s="44"/>
    </row>
    <row r="2551" spans="5:176" x14ac:dyDescent="0.2">
      <c r="E2551" s="70"/>
      <c r="FT2551" s="44"/>
    </row>
    <row r="2552" spans="5:176" x14ac:dyDescent="0.2">
      <c r="E2552" s="70"/>
      <c r="FT2552" s="44"/>
    </row>
    <row r="2553" spans="5:176" x14ac:dyDescent="0.2">
      <c r="E2553" s="70"/>
      <c r="FT2553" s="44"/>
    </row>
    <row r="2554" spans="5:176" x14ac:dyDescent="0.2">
      <c r="E2554" s="70"/>
      <c r="FT2554" s="44"/>
    </row>
    <row r="2555" spans="5:176" x14ac:dyDescent="0.2">
      <c r="E2555" s="70"/>
      <c r="FT2555" s="44"/>
    </row>
    <row r="2556" spans="5:176" x14ac:dyDescent="0.2">
      <c r="E2556" s="70"/>
      <c r="FT2556" s="44"/>
    </row>
    <row r="2557" spans="5:176" x14ac:dyDescent="0.2">
      <c r="E2557" s="70"/>
      <c r="FT2557" s="44"/>
    </row>
    <row r="2558" spans="5:176" x14ac:dyDescent="0.2">
      <c r="E2558" s="70"/>
      <c r="FT2558" s="44"/>
    </row>
    <row r="2559" spans="5:176" x14ac:dyDescent="0.2">
      <c r="E2559" s="70"/>
      <c r="FT2559" s="44"/>
    </row>
    <row r="2560" spans="5:176" x14ac:dyDescent="0.2">
      <c r="E2560" s="70"/>
      <c r="FT2560" s="44"/>
    </row>
    <row r="2561" spans="5:176" x14ac:dyDescent="0.2">
      <c r="E2561" s="70"/>
      <c r="FT2561" s="44"/>
    </row>
    <row r="2562" spans="5:176" x14ac:dyDescent="0.2">
      <c r="E2562" s="70"/>
      <c r="FT2562" s="44"/>
    </row>
    <row r="2563" spans="5:176" x14ac:dyDescent="0.2">
      <c r="E2563" s="70"/>
      <c r="FT2563" s="44"/>
    </row>
    <row r="2564" spans="5:176" x14ac:dyDescent="0.2">
      <c r="E2564" s="70"/>
      <c r="FT2564" s="44"/>
    </row>
    <row r="2565" spans="5:176" x14ac:dyDescent="0.2">
      <c r="E2565" s="70"/>
      <c r="FT2565" s="44"/>
    </row>
    <row r="2566" spans="5:176" x14ac:dyDescent="0.2">
      <c r="E2566" s="70"/>
      <c r="FT2566" s="44"/>
    </row>
    <row r="2567" spans="5:176" x14ac:dyDescent="0.2">
      <c r="E2567" s="70"/>
      <c r="FT2567" s="44"/>
    </row>
    <row r="2568" spans="5:176" x14ac:dyDescent="0.2">
      <c r="E2568" s="70"/>
      <c r="FT2568" s="44"/>
    </row>
    <row r="2569" spans="5:176" x14ac:dyDescent="0.2">
      <c r="E2569" s="70"/>
      <c r="FT2569" s="44"/>
    </row>
    <row r="2570" spans="5:176" x14ac:dyDescent="0.2">
      <c r="E2570" s="70"/>
      <c r="FT2570" s="44"/>
    </row>
    <row r="2571" spans="5:176" x14ac:dyDescent="0.2">
      <c r="E2571" s="70"/>
      <c r="FT2571" s="44"/>
    </row>
    <row r="2572" spans="5:176" x14ac:dyDescent="0.2">
      <c r="E2572" s="70"/>
      <c r="FT2572" s="44"/>
    </row>
    <row r="2573" spans="5:176" x14ac:dyDescent="0.2">
      <c r="E2573" s="70"/>
      <c r="FT2573" s="44"/>
    </row>
    <row r="2574" spans="5:176" x14ac:dyDescent="0.2">
      <c r="E2574" s="70"/>
      <c r="FT2574" s="44"/>
    </row>
    <row r="2575" spans="5:176" x14ac:dyDescent="0.2">
      <c r="E2575" s="70"/>
      <c r="FT2575" s="44"/>
    </row>
    <row r="2576" spans="5:176" x14ac:dyDescent="0.2">
      <c r="E2576" s="70"/>
      <c r="FT2576" s="44"/>
    </row>
    <row r="2577" spans="5:176" x14ac:dyDescent="0.2">
      <c r="E2577" s="70"/>
      <c r="FT2577" s="44"/>
    </row>
    <row r="2578" spans="5:176" x14ac:dyDescent="0.2">
      <c r="E2578" s="70"/>
      <c r="FT2578" s="44"/>
    </row>
    <row r="2579" spans="5:176" x14ac:dyDescent="0.2">
      <c r="E2579" s="70"/>
      <c r="FT2579" s="44"/>
    </row>
    <row r="2580" spans="5:176" x14ac:dyDescent="0.2">
      <c r="E2580" s="70"/>
      <c r="FT2580" s="44"/>
    </row>
    <row r="2581" spans="5:176" x14ac:dyDescent="0.2">
      <c r="E2581" s="70"/>
      <c r="FT2581" s="44"/>
    </row>
    <row r="2582" spans="5:176" x14ac:dyDescent="0.2">
      <c r="E2582" s="70"/>
      <c r="FT2582" s="44"/>
    </row>
    <row r="2583" spans="5:176" x14ac:dyDescent="0.2">
      <c r="E2583" s="70"/>
      <c r="FT2583" s="44"/>
    </row>
    <row r="2584" spans="5:176" x14ac:dyDescent="0.2">
      <c r="E2584" s="70"/>
      <c r="FT2584" s="44"/>
    </row>
    <row r="2585" spans="5:176" x14ac:dyDescent="0.2">
      <c r="E2585" s="70"/>
      <c r="FT2585" s="44"/>
    </row>
    <row r="2586" spans="5:176" x14ac:dyDescent="0.2">
      <c r="E2586" s="70"/>
      <c r="FT2586" s="44"/>
    </row>
    <row r="2587" spans="5:176" x14ac:dyDescent="0.2">
      <c r="E2587" s="70"/>
      <c r="FT2587" s="44"/>
    </row>
    <row r="2588" spans="5:176" x14ac:dyDescent="0.2">
      <c r="E2588" s="70"/>
      <c r="FT2588" s="44"/>
    </row>
    <row r="2589" spans="5:176" x14ac:dyDescent="0.2">
      <c r="E2589" s="70"/>
      <c r="FT2589" s="44"/>
    </row>
    <row r="2590" spans="5:176" x14ac:dyDescent="0.2">
      <c r="E2590" s="70"/>
      <c r="FT2590" s="44"/>
    </row>
    <row r="2591" spans="5:176" x14ac:dyDescent="0.2">
      <c r="E2591" s="70"/>
      <c r="FT2591" s="44"/>
    </row>
    <row r="2592" spans="5:176" x14ac:dyDescent="0.2">
      <c r="E2592" s="70"/>
      <c r="FT2592" s="44"/>
    </row>
    <row r="2593" spans="5:176" x14ac:dyDescent="0.2">
      <c r="E2593" s="70"/>
      <c r="FT2593" s="44"/>
    </row>
    <row r="2594" spans="5:176" x14ac:dyDescent="0.2">
      <c r="E2594" s="70"/>
      <c r="FT2594" s="44"/>
    </row>
    <row r="2595" spans="5:176" x14ac:dyDescent="0.2">
      <c r="E2595" s="70"/>
      <c r="FT2595" s="44"/>
    </row>
    <row r="2596" spans="5:176" x14ac:dyDescent="0.2">
      <c r="E2596" s="70"/>
      <c r="FT2596" s="44"/>
    </row>
    <row r="2597" spans="5:176" x14ac:dyDescent="0.2">
      <c r="E2597" s="70"/>
      <c r="FT2597" s="44"/>
    </row>
    <row r="2598" spans="5:176" x14ac:dyDescent="0.2">
      <c r="E2598" s="70"/>
      <c r="FT2598" s="44"/>
    </row>
    <row r="2599" spans="5:176" x14ac:dyDescent="0.2">
      <c r="E2599" s="70"/>
      <c r="FT2599" s="44"/>
    </row>
    <row r="2600" spans="5:176" x14ac:dyDescent="0.2">
      <c r="E2600" s="70"/>
      <c r="FT2600" s="44"/>
    </row>
    <row r="2601" spans="5:176" x14ac:dyDescent="0.2">
      <c r="E2601" s="70"/>
      <c r="FT2601" s="44"/>
    </row>
    <row r="2602" spans="5:176" x14ac:dyDescent="0.2">
      <c r="E2602" s="70"/>
      <c r="FT2602" s="44"/>
    </row>
    <row r="2603" spans="5:176" x14ac:dyDescent="0.2">
      <c r="E2603" s="70"/>
      <c r="FT2603" s="44"/>
    </row>
    <row r="2604" spans="5:176" x14ac:dyDescent="0.2">
      <c r="E2604" s="70"/>
      <c r="FT2604" s="44"/>
    </row>
    <row r="2605" spans="5:176" x14ac:dyDescent="0.2">
      <c r="E2605" s="70"/>
      <c r="FT2605" s="44"/>
    </row>
    <row r="2606" spans="5:176" x14ac:dyDescent="0.2">
      <c r="E2606" s="70"/>
      <c r="FT2606" s="44"/>
    </row>
    <row r="2607" spans="5:176" x14ac:dyDescent="0.2">
      <c r="E2607" s="70"/>
      <c r="FT2607" s="44"/>
    </row>
    <row r="2608" spans="5:176" x14ac:dyDescent="0.2">
      <c r="E2608" s="70"/>
      <c r="FT2608" s="44"/>
    </row>
    <row r="2609" spans="5:176" x14ac:dyDescent="0.2">
      <c r="E2609" s="70"/>
      <c r="FT2609" s="44"/>
    </row>
    <row r="2610" spans="5:176" x14ac:dyDescent="0.2">
      <c r="E2610" s="70"/>
      <c r="FT2610" s="44"/>
    </row>
    <row r="2611" spans="5:176" x14ac:dyDescent="0.2">
      <c r="E2611" s="70"/>
      <c r="FT2611" s="44"/>
    </row>
    <row r="2612" spans="5:176" x14ac:dyDescent="0.2">
      <c r="E2612" s="70"/>
      <c r="FT2612" s="44"/>
    </row>
    <row r="2613" spans="5:176" x14ac:dyDescent="0.2">
      <c r="E2613" s="70"/>
      <c r="FT2613" s="44"/>
    </row>
    <row r="2614" spans="5:176" x14ac:dyDescent="0.2">
      <c r="E2614" s="70"/>
      <c r="FT2614" s="44"/>
    </row>
    <row r="2615" spans="5:176" x14ac:dyDescent="0.2">
      <c r="E2615" s="70"/>
      <c r="FT2615" s="44"/>
    </row>
    <row r="2616" spans="5:176" x14ac:dyDescent="0.2">
      <c r="E2616" s="70"/>
      <c r="FT2616" s="44"/>
    </row>
    <row r="2617" spans="5:176" x14ac:dyDescent="0.2">
      <c r="E2617" s="70"/>
      <c r="FT2617" s="44"/>
    </row>
    <row r="2618" spans="5:176" x14ac:dyDescent="0.2">
      <c r="E2618" s="70"/>
      <c r="FT2618" s="44"/>
    </row>
    <row r="2619" spans="5:176" x14ac:dyDescent="0.2">
      <c r="E2619" s="70"/>
      <c r="FT2619" s="44"/>
    </row>
    <row r="2620" spans="5:176" x14ac:dyDescent="0.2">
      <c r="E2620" s="70"/>
      <c r="FT2620" s="44"/>
    </row>
    <row r="2621" spans="5:176" x14ac:dyDescent="0.2">
      <c r="E2621" s="70"/>
      <c r="FT2621" s="44"/>
    </row>
    <row r="2622" spans="5:176" x14ac:dyDescent="0.2">
      <c r="E2622" s="70"/>
      <c r="FT2622" s="44"/>
    </row>
    <row r="2623" spans="5:176" x14ac:dyDescent="0.2">
      <c r="E2623" s="70"/>
      <c r="FT2623" s="44"/>
    </row>
    <row r="2624" spans="5:176" x14ac:dyDescent="0.2">
      <c r="E2624" s="70"/>
      <c r="FT2624" s="44"/>
    </row>
    <row r="2625" spans="5:176" x14ac:dyDescent="0.2">
      <c r="E2625" s="70"/>
      <c r="FT2625" s="44"/>
    </row>
    <row r="2626" spans="5:176" x14ac:dyDescent="0.2">
      <c r="E2626" s="70"/>
      <c r="FT2626" s="44"/>
    </row>
    <row r="2627" spans="5:176" x14ac:dyDescent="0.2">
      <c r="E2627" s="70"/>
      <c r="FT2627" s="44"/>
    </row>
    <row r="2628" spans="5:176" x14ac:dyDescent="0.2">
      <c r="E2628" s="70"/>
      <c r="FT2628" s="44"/>
    </row>
    <row r="2629" spans="5:176" x14ac:dyDescent="0.2">
      <c r="E2629" s="70"/>
      <c r="FT2629" s="44"/>
    </row>
    <row r="2630" spans="5:176" x14ac:dyDescent="0.2">
      <c r="E2630" s="70"/>
      <c r="FT2630" s="44"/>
    </row>
    <row r="2631" spans="5:176" x14ac:dyDescent="0.2">
      <c r="E2631" s="70"/>
      <c r="FT2631" s="44"/>
    </row>
    <row r="2632" spans="5:176" x14ac:dyDescent="0.2">
      <c r="E2632" s="70"/>
      <c r="FT2632" s="44"/>
    </row>
    <row r="2633" spans="5:176" x14ac:dyDescent="0.2">
      <c r="E2633" s="70"/>
      <c r="FT2633" s="44"/>
    </row>
    <row r="2634" spans="5:176" x14ac:dyDescent="0.2">
      <c r="E2634" s="70"/>
      <c r="FT2634" s="44"/>
    </row>
    <row r="2635" spans="5:176" x14ac:dyDescent="0.2">
      <c r="E2635" s="70"/>
      <c r="FT2635" s="44"/>
    </row>
    <row r="2636" spans="5:176" x14ac:dyDescent="0.2">
      <c r="E2636" s="70"/>
      <c r="FT2636" s="44"/>
    </row>
    <row r="2637" spans="5:176" x14ac:dyDescent="0.2">
      <c r="E2637" s="70"/>
      <c r="FT2637" s="44"/>
    </row>
    <row r="2638" spans="5:176" x14ac:dyDescent="0.2">
      <c r="E2638" s="70"/>
      <c r="FT2638" s="44"/>
    </row>
    <row r="2639" spans="5:176" x14ac:dyDescent="0.2">
      <c r="E2639" s="70"/>
      <c r="FT2639" s="44"/>
    </row>
    <row r="2640" spans="5:176" x14ac:dyDescent="0.2">
      <c r="E2640" s="70"/>
      <c r="FT2640" s="44"/>
    </row>
    <row r="2641" spans="5:176" x14ac:dyDescent="0.2">
      <c r="E2641" s="70"/>
      <c r="FT2641" s="44"/>
    </row>
    <row r="2642" spans="5:176" x14ac:dyDescent="0.2">
      <c r="E2642" s="70"/>
      <c r="FT2642" s="44"/>
    </row>
    <row r="2643" spans="5:176" x14ac:dyDescent="0.2">
      <c r="E2643" s="70"/>
      <c r="FT2643" s="44"/>
    </row>
    <row r="2644" spans="5:176" x14ac:dyDescent="0.2">
      <c r="E2644" s="70"/>
      <c r="FT2644" s="44"/>
    </row>
    <row r="2645" spans="5:176" x14ac:dyDescent="0.2">
      <c r="E2645" s="70"/>
      <c r="FT2645" s="44"/>
    </row>
    <row r="2646" spans="5:176" x14ac:dyDescent="0.2">
      <c r="E2646" s="70"/>
      <c r="FT2646" s="44"/>
    </row>
    <row r="2647" spans="5:176" x14ac:dyDescent="0.2">
      <c r="E2647" s="70"/>
      <c r="FT2647" s="44"/>
    </row>
    <row r="2648" spans="5:176" x14ac:dyDescent="0.2">
      <c r="E2648" s="70"/>
      <c r="FT2648" s="44"/>
    </row>
    <row r="2649" spans="5:176" x14ac:dyDescent="0.2">
      <c r="E2649" s="70"/>
      <c r="FT2649" s="44"/>
    </row>
    <row r="2650" spans="5:176" x14ac:dyDescent="0.2">
      <c r="E2650" s="70"/>
      <c r="FT2650" s="44"/>
    </row>
    <row r="2651" spans="5:176" x14ac:dyDescent="0.2">
      <c r="E2651" s="70"/>
      <c r="FT2651" s="44"/>
    </row>
    <row r="2652" spans="5:176" x14ac:dyDescent="0.2">
      <c r="E2652" s="70"/>
      <c r="FT2652" s="44"/>
    </row>
    <row r="2653" spans="5:176" x14ac:dyDescent="0.2">
      <c r="E2653" s="70"/>
      <c r="FT2653" s="44"/>
    </row>
    <row r="2654" spans="5:176" x14ac:dyDescent="0.2">
      <c r="E2654" s="70"/>
      <c r="FT2654" s="44"/>
    </row>
    <row r="2655" spans="5:176" x14ac:dyDescent="0.2">
      <c r="E2655" s="70"/>
      <c r="FT2655" s="44"/>
    </row>
    <row r="2656" spans="5:176" x14ac:dyDescent="0.2">
      <c r="E2656" s="70"/>
      <c r="FT2656" s="44"/>
    </row>
    <row r="2657" spans="5:176" x14ac:dyDescent="0.2">
      <c r="E2657" s="70"/>
      <c r="FT2657" s="44"/>
    </row>
    <row r="2658" spans="5:176" x14ac:dyDescent="0.2">
      <c r="E2658" s="70"/>
      <c r="FT2658" s="44"/>
    </row>
    <row r="2659" spans="5:176" x14ac:dyDescent="0.2">
      <c r="E2659" s="70"/>
      <c r="FT2659" s="44"/>
    </row>
    <row r="2660" spans="5:176" x14ac:dyDescent="0.2">
      <c r="E2660" s="70"/>
      <c r="FT2660" s="44"/>
    </row>
    <row r="2661" spans="5:176" x14ac:dyDescent="0.2">
      <c r="E2661" s="70"/>
      <c r="FT2661" s="44"/>
    </row>
    <row r="2662" spans="5:176" x14ac:dyDescent="0.2">
      <c r="E2662" s="70"/>
      <c r="FT2662" s="44"/>
    </row>
    <row r="2663" spans="5:176" x14ac:dyDescent="0.2">
      <c r="E2663" s="70"/>
      <c r="FT2663" s="44"/>
    </row>
    <row r="2664" spans="5:176" x14ac:dyDescent="0.2">
      <c r="E2664" s="70"/>
      <c r="FT2664" s="44"/>
    </row>
    <row r="2665" spans="5:176" x14ac:dyDescent="0.2">
      <c r="E2665" s="70"/>
      <c r="FT2665" s="44"/>
    </row>
    <row r="2666" spans="5:176" x14ac:dyDescent="0.2">
      <c r="E2666" s="70"/>
      <c r="FT2666" s="44"/>
    </row>
    <row r="2667" spans="5:176" x14ac:dyDescent="0.2">
      <c r="E2667" s="70"/>
      <c r="FT2667" s="44"/>
    </row>
    <row r="2668" spans="5:176" x14ac:dyDescent="0.2">
      <c r="E2668" s="70"/>
      <c r="FT2668" s="44"/>
    </row>
    <row r="2669" spans="5:176" x14ac:dyDescent="0.2">
      <c r="E2669" s="70"/>
      <c r="FT2669" s="44"/>
    </row>
    <row r="2670" spans="5:176" x14ac:dyDescent="0.2">
      <c r="E2670" s="70"/>
      <c r="FT2670" s="44"/>
    </row>
    <row r="2671" spans="5:176" x14ac:dyDescent="0.2">
      <c r="E2671" s="70"/>
      <c r="FT2671" s="44"/>
    </row>
    <row r="2672" spans="5:176" x14ac:dyDescent="0.2">
      <c r="E2672" s="70"/>
      <c r="FT2672" s="44"/>
    </row>
    <row r="2673" spans="5:176" x14ac:dyDescent="0.2">
      <c r="E2673" s="70"/>
      <c r="FT2673" s="44"/>
    </row>
    <row r="2674" spans="5:176" x14ac:dyDescent="0.2">
      <c r="E2674" s="70"/>
      <c r="FT2674" s="44"/>
    </row>
    <row r="2675" spans="5:176" x14ac:dyDescent="0.2">
      <c r="E2675" s="70"/>
      <c r="FT2675" s="44"/>
    </row>
    <row r="2676" spans="5:176" x14ac:dyDescent="0.2">
      <c r="E2676" s="70"/>
      <c r="FT2676" s="44"/>
    </row>
    <row r="2677" spans="5:176" x14ac:dyDescent="0.2">
      <c r="E2677" s="70"/>
      <c r="FT2677" s="44"/>
    </row>
    <row r="2678" spans="5:176" x14ac:dyDescent="0.2">
      <c r="E2678" s="70"/>
      <c r="FT2678" s="44"/>
    </row>
    <row r="2679" spans="5:176" x14ac:dyDescent="0.2">
      <c r="E2679" s="70"/>
      <c r="FT2679" s="44"/>
    </row>
    <row r="2680" spans="5:176" x14ac:dyDescent="0.2">
      <c r="E2680" s="70"/>
      <c r="FT2680" s="44"/>
    </row>
    <row r="2681" spans="5:176" x14ac:dyDescent="0.2">
      <c r="E2681" s="70"/>
      <c r="FT2681" s="44"/>
    </row>
    <row r="2682" spans="5:176" x14ac:dyDescent="0.2">
      <c r="E2682" s="70"/>
      <c r="FT2682" s="44"/>
    </row>
    <row r="2683" spans="5:176" x14ac:dyDescent="0.2">
      <c r="E2683" s="70"/>
      <c r="FT2683" s="44"/>
    </row>
    <row r="2684" spans="5:176" x14ac:dyDescent="0.2">
      <c r="E2684" s="70"/>
      <c r="FT2684" s="44"/>
    </row>
    <row r="2685" spans="5:176" x14ac:dyDescent="0.2">
      <c r="E2685" s="70"/>
      <c r="FT2685" s="44"/>
    </row>
    <row r="2686" spans="5:176" x14ac:dyDescent="0.2">
      <c r="E2686" s="70"/>
      <c r="FT2686" s="44"/>
    </row>
    <row r="2687" spans="5:176" x14ac:dyDescent="0.2">
      <c r="E2687" s="70"/>
      <c r="FT2687" s="44"/>
    </row>
    <row r="2688" spans="5:176" x14ac:dyDescent="0.2">
      <c r="E2688" s="70"/>
      <c r="FT2688" s="44"/>
    </row>
    <row r="2689" spans="5:176" x14ac:dyDescent="0.2">
      <c r="E2689" s="70"/>
      <c r="FT2689" s="44"/>
    </row>
    <row r="2690" spans="5:176" x14ac:dyDescent="0.2">
      <c r="E2690" s="70"/>
      <c r="FT2690" s="44"/>
    </row>
    <row r="2691" spans="5:176" x14ac:dyDescent="0.2">
      <c r="E2691" s="70"/>
      <c r="FT2691" s="44"/>
    </row>
    <row r="2692" spans="5:176" x14ac:dyDescent="0.2">
      <c r="E2692" s="70"/>
      <c r="FT2692" s="44"/>
    </row>
    <row r="2693" spans="5:176" x14ac:dyDescent="0.2">
      <c r="E2693" s="70"/>
      <c r="FT2693" s="44"/>
    </row>
    <row r="2694" spans="5:176" x14ac:dyDescent="0.2">
      <c r="E2694" s="70"/>
      <c r="FT2694" s="44"/>
    </row>
    <row r="2695" spans="5:176" x14ac:dyDescent="0.2">
      <c r="E2695" s="70"/>
      <c r="FT2695" s="44"/>
    </row>
    <row r="2696" spans="5:176" x14ac:dyDescent="0.2">
      <c r="E2696" s="70"/>
      <c r="FT2696" s="44"/>
    </row>
    <row r="2697" spans="5:176" x14ac:dyDescent="0.2">
      <c r="E2697" s="70"/>
      <c r="FT2697" s="44"/>
    </row>
    <row r="2698" spans="5:176" x14ac:dyDescent="0.2">
      <c r="E2698" s="70"/>
      <c r="FT2698" s="44"/>
    </row>
    <row r="2699" spans="5:176" x14ac:dyDescent="0.2">
      <c r="E2699" s="70"/>
      <c r="FT2699" s="44"/>
    </row>
    <row r="2700" spans="5:176" x14ac:dyDescent="0.2">
      <c r="E2700" s="70"/>
      <c r="FT2700" s="44"/>
    </row>
    <row r="2701" spans="5:176" x14ac:dyDescent="0.2">
      <c r="E2701" s="70"/>
      <c r="FT2701" s="44"/>
    </row>
    <row r="2702" spans="5:176" x14ac:dyDescent="0.2">
      <c r="E2702" s="70"/>
      <c r="FT2702" s="44"/>
    </row>
    <row r="2703" spans="5:176" x14ac:dyDescent="0.2">
      <c r="E2703" s="70"/>
      <c r="FT2703" s="44"/>
    </row>
    <row r="2704" spans="5:176" x14ac:dyDescent="0.2">
      <c r="E2704" s="70"/>
      <c r="FT2704" s="44"/>
    </row>
    <row r="2705" spans="5:176" x14ac:dyDescent="0.2">
      <c r="E2705" s="70"/>
      <c r="FT2705" s="44"/>
    </row>
    <row r="2706" spans="5:176" x14ac:dyDescent="0.2">
      <c r="E2706" s="70"/>
      <c r="FT2706" s="44"/>
    </row>
    <row r="2707" spans="5:176" x14ac:dyDescent="0.2">
      <c r="E2707" s="70"/>
      <c r="FT2707" s="44"/>
    </row>
    <row r="2708" spans="5:176" x14ac:dyDescent="0.2">
      <c r="E2708" s="70"/>
      <c r="FT2708" s="44"/>
    </row>
    <row r="2709" spans="5:176" x14ac:dyDescent="0.2">
      <c r="E2709" s="70"/>
      <c r="FT2709" s="44"/>
    </row>
    <row r="2710" spans="5:176" x14ac:dyDescent="0.2">
      <c r="E2710" s="70"/>
      <c r="FT2710" s="44"/>
    </row>
    <row r="2711" spans="5:176" x14ac:dyDescent="0.2">
      <c r="E2711" s="70"/>
      <c r="FT2711" s="44"/>
    </row>
    <row r="2712" spans="5:176" x14ac:dyDescent="0.2">
      <c r="E2712" s="70"/>
      <c r="FT2712" s="44"/>
    </row>
    <row r="2713" spans="5:176" x14ac:dyDescent="0.2">
      <c r="E2713" s="70"/>
      <c r="FT2713" s="44"/>
    </row>
    <row r="2714" spans="5:176" x14ac:dyDescent="0.2">
      <c r="E2714" s="70"/>
      <c r="FT2714" s="44"/>
    </row>
    <row r="2715" spans="5:176" x14ac:dyDescent="0.2">
      <c r="E2715" s="70"/>
      <c r="FT2715" s="44"/>
    </row>
    <row r="2716" spans="5:176" x14ac:dyDescent="0.2">
      <c r="E2716" s="70"/>
      <c r="FT2716" s="44"/>
    </row>
    <row r="2717" spans="5:176" x14ac:dyDescent="0.2">
      <c r="E2717" s="70"/>
      <c r="FT2717" s="44"/>
    </row>
    <row r="2718" spans="5:176" x14ac:dyDescent="0.2">
      <c r="E2718" s="70"/>
      <c r="FT2718" s="44"/>
    </row>
    <row r="2719" spans="5:176" x14ac:dyDescent="0.2">
      <c r="E2719" s="70"/>
      <c r="FT2719" s="44"/>
    </row>
    <row r="2720" spans="5:176" x14ac:dyDescent="0.2">
      <c r="E2720" s="70"/>
      <c r="FT2720" s="44"/>
    </row>
    <row r="2721" spans="5:176" x14ac:dyDescent="0.2">
      <c r="E2721" s="70"/>
      <c r="FT2721" s="44"/>
    </row>
    <row r="2722" spans="5:176" x14ac:dyDescent="0.2">
      <c r="E2722" s="70"/>
      <c r="FT2722" s="44"/>
    </row>
    <row r="2723" spans="5:176" x14ac:dyDescent="0.2">
      <c r="E2723" s="70"/>
      <c r="FT2723" s="44"/>
    </row>
    <row r="2724" spans="5:176" x14ac:dyDescent="0.2">
      <c r="E2724" s="70"/>
      <c r="FT2724" s="44"/>
    </row>
    <row r="2725" spans="5:176" x14ac:dyDescent="0.2">
      <c r="E2725" s="70"/>
      <c r="FT2725" s="44"/>
    </row>
    <row r="2726" spans="5:176" x14ac:dyDescent="0.2">
      <c r="E2726" s="70"/>
      <c r="FT2726" s="44"/>
    </row>
    <row r="2727" spans="5:176" x14ac:dyDescent="0.2">
      <c r="E2727" s="70"/>
      <c r="FT2727" s="44"/>
    </row>
    <row r="2728" spans="5:176" x14ac:dyDescent="0.2">
      <c r="E2728" s="70"/>
      <c r="FT2728" s="44"/>
    </row>
    <row r="2729" spans="5:176" x14ac:dyDescent="0.2">
      <c r="E2729" s="70"/>
      <c r="FT2729" s="44"/>
    </row>
    <row r="2730" spans="5:176" x14ac:dyDescent="0.2">
      <c r="E2730" s="70"/>
      <c r="FT2730" s="44"/>
    </row>
    <row r="2731" spans="5:176" x14ac:dyDescent="0.2">
      <c r="E2731" s="70"/>
      <c r="FT2731" s="44"/>
    </row>
    <row r="2732" spans="5:176" x14ac:dyDescent="0.2">
      <c r="E2732" s="70"/>
      <c r="FT2732" s="44"/>
    </row>
    <row r="2733" spans="5:176" x14ac:dyDescent="0.2">
      <c r="E2733" s="70"/>
      <c r="FT2733" s="44"/>
    </row>
    <row r="2734" spans="5:176" x14ac:dyDescent="0.2">
      <c r="E2734" s="70"/>
      <c r="FT2734" s="44"/>
    </row>
    <row r="2735" spans="5:176" x14ac:dyDescent="0.2">
      <c r="E2735" s="70"/>
      <c r="FT2735" s="44"/>
    </row>
    <row r="2736" spans="5:176" x14ac:dyDescent="0.2">
      <c r="E2736" s="70"/>
      <c r="FT2736" s="44"/>
    </row>
    <row r="2737" spans="5:176" x14ac:dyDescent="0.2">
      <c r="E2737" s="70"/>
      <c r="FT2737" s="44"/>
    </row>
    <row r="2738" spans="5:176" x14ac:dyDescent="0.2">
      <c r="E2738" s="70"/>
      <c r="FT2738" s="44"/>
    </row>
    <row r="2739" spans="5:176" x14ac:dyDescent="0.2">
      <c r="E2739" s="70"/>
      <c r="FT2739" s="44"/>
    </row>
    <row r="2740" spans="5:176" x14ac:dyDescent="0.2">
      <c r="E2740" s="70"/>
      <c r="FT2740" s="44"/>
    </row>
    <row r="2741" spans="5:176" x14ac:dyDescent="0.2">
      <c r="E2741" s="70"/>
      <c r="FT2741" s="44"/>
    </row>
    <row r="2742" spans="5:176" x14ac:dyDescent="0.2">
      <c r="E2742" s="70"/>
      <c r="FT2742" s="44"/>
    </row>
    <row r="2743" spans="5:176" x14ac:dyDescent="0.2">
      <c r="E2743" s="70"/>
      <c r="FT2743" s="44"/>
    </row>
    <row r="2744" spans="5:176" x14ac:dyDescent="0.2">
      <c r="E2744" s="70"/>
      <c r="FT2744" s="44"/>
    </row>
    <row r="2745" spans="5:176" x14ac:dyDescent="0.2">
      <c r="E2745" s="70"/>
      <c r="FT2745" s="44"/>
    </row>
    <row r="2746" spans="5:176" x14ac:dyDescent="0.2">
      <c r="E2746" s="70"/>
      <c r="FT2746" s="44"/>
    </row>
    <row r="2747" spans="5:176" x14ac:dyDescent="0.2">
      <c r="E2747" s="70"/>
      <c r="FT2747" s="44"/>
    </row>
    <row r="2748" spans="5:176" x14ac:dyDescent="0.2">
      <c r="E2748" s="70"/>
      <c r="FT2748" s="44"/>
    </row>
    <row r="2749" spans="5:176" x14ac:dyDescent="0.2">
      <c r="E2749" s="70"/>
      <c r="FT2749" s="44"/>
    </row>
    <row r="2750" spans="5:176" x14ac:dyDescent="0.2">
      <c r="E2750" s="70"/>
      <c r="FT2750" s="44"/>
    </row>
    <row r="2751" spans="5:176" x14ac:dyDescent="0.2">
      <c r="E2751" s="70"/>
      <c r="FT2751" s="44"/>
    </row>
    <row r="2752" spans="5:176" x14ac:dyDescent="0.2">
      <c r="E2752" s="70"/>
      <c r="FT2752" s="44"/>
    </row>
    <row r="2753" spans="5:176" x14ac:dyDescent="0.2">
      <c r="E2753" s="70"/>
      <c r="FT2753" s="44"/>
    </row>
    <row r="2754" spans="5:176" x14ac:dyDescent="0.2">
      <c r="E2754" s="70"/>
      <c r="FT2754" s="44"/>
    </row>
    <row r="2755" spans="5:176" x14ac:dyDescent="0.2">
      <c r="E2755" s="70"/>
      <c r="FT2755" s="44"/>
    </row>
    <row r="2756" spans="5:176" x14ac:dyDescent="0.2">
      <c r="E2756" s="70"/>
      <c r="FT2756" s="44"/>
    </row>
    <row r="2757" spans="5:176" x14ac:dyDescent="0.2">
      <c r="E2757" s="70"/>
      <c r="FT2757" s="44"/>
    </row>
    <row r="2758" spans="5:176" x14ac:dyDescent="0.2">
      <c r="E2758" s="70"/>
      <c r="FT2758" s="44"/>
    </row>
    <row r="2759" spans="5:176" x14ac:dyDescent="0.2">
      <c r="E2759" s="70"/>
      <c r="FT2759" s="44"/>
    </row>
    <row r="2760" spans="5:176" x14ac:dyDescent="0.2">
      <c r="E2760" s="70"/>
      <c r="FT2760" s="44"/>
    </row>
    <row r="2761" spans="5:176" x14ac:dyDescent="0.2">
      <c r="E2761" s="70"/>
      <c r="FT2761" s="44"/>
    </row>
    <row r="2762" spans="5:176" x14ac:dyDescent="0.2">
      <c r="E2762" s="70"/>
      <c r="FT2762" s="44"/>
    </row>
    <row r="2763" spans="5:176" x14ac:dyDescent="0.2">
      <c r="E2763" s="70"/>
      <c r="FT2763" s="44"/>
    </row>
    <row r="2764" spans="5:176" x14ac:dyDescent="0.2">
      <c r="E2764" s="70"/>
      <c r="FT2764" s="44"/>
    </row>
    <row r="2765" spans="5:176" x14ac:dyDescent="0.2">
      <c r="E2765" s="70"/>
      <c r="FT2765" s="44"/>
    </row>
    <row r="2766" spans="5:176" x14ac:dyDescent="0.2">
      <c r="E2766" s="70"/>
      <c r="FT2766" s="44"/>
    </row>
    <row r="2767" spans="5:176" x14ac:dyDescent="0.2">
      <c r="E2767" s="70"/>
      <c r="FT2767" s="44"/>
    </row>
    <row r="2768" spans="5:176" x14ac:dyDescent="0.2">
      <c r="E2768" s="70"/>
      <c r="FT2768" s="44"/>
    </row>
    <row r="2769" spans="5:176" x14ac:dyDescent="0.2">
      <c r="E2769" s="70"/>
      <c r="FT2769" s="44"/>
    </row>
    <row r="2770" spans="5:176" x14ac:dyDescent="0.2">
      <c r="E2770" s="70"/>
      <c r="FT2770" s="44"/>
    </row>
    <row r="2771" spans="5:176" x14ac:dyDescent="0.2">
      <c r="E2771" s="70"/>
      <c r="FT2771" s="44"/>
    </row>
    <row r="2772" spans="5:176" x14ac:dyDescent="0.2">
      <c r="E2772" s="70"/>
      <c r="FT2772" s="44"/>
    </row>
    <row r="2773" spans="5:176" x14ac:dyDescent="0.2">
      <c r="E2773" s="70"/>
      <c r="FT2773" s="44"/>
    </row>
    <row r="2774" spans="5:176" x14ac:dyDescent="0.2">
      <c r="E2774" s="70"/>
      <c r="FT2774" s="44"/>
    </row>
    <row r="2775" spans="5:176" x14ac:dyDescent="0.2">
      <c r="E2775" s="70"/>
      <c r="FT2775" s="44"/>
    </row>
    <row r="2776" spans="5:176" x14ac:dyDescent="0.2">
      <c r="E2776" s="70"/>
      <c r="FT2776" s="44"/>
    </row>
    <row r="2777" spans="5:176" x14ac:dyDescent="0.2">
      <c r="E2777" s="70"/>
      <c r="FT2777" s="44"/>
    </row>
    <row r="2778" spans="5:176" x14ac:dyDescent="0.2">
      <c r="E2778" s="70"/>
      <c r="FT2778" s="44"/>
    </row>
    <row r="2779" spans="5:176" x14ac:dyDescent="0.2">
      <c r="E2779" s="70"/>
      <c r="FT2779" s="44"/>
    </row>
    <row r="2780" spans="5:176" x14ac:dyDescent="0.2">
      <c r="E2780" s="70"/>
      <c r="FT2780" s="44"/>
    </row>
    <row r="2781" spans="5:176" x14ac:dyDescent="0.2">
      <c r="E2781" s="70"/>
      <c r="FT2781" s="44"/>
    </row>
    <row r="2782" spans="5:176" x14ac:dyDescent="0.2">
      <c r="E2782" s="70"/>
      <c r="FT2782" s="44"/>
    </row>
    <row r="2783" spans="5:176" x14ac:dyDescent="0.2">
      <c r="E2783" s="70"/>
      <c r="FT2783" s="44"/>
    </row>
    <row r="2784" spans="5:176" x14ac:dyDescent="0.2">
      <c r="E2784" s="70"/>
      <c r="FT2784" s="44"/>
    </row>
    <row r="2785" spans="5:176" x14ac:dyDescent="0.2">
      <c r="E2785" s="70"/>
      <c r="FT2785" s="44"/>
    </row>
    <row r="2786" spans="5:176" x14ac:dyDescent="0.2">
      <c r="E2786" s="70"/>
      <c r="FT2786" s="44"/>
    </row>
    <row r="2787" spans="5:176" x14ac:dyDescent="0.2">
      <c r="E2787" s="70"/>
      <c r="FT2787" s="44"/>
    </row>
    <row r="2788" spans="5:176" x14ac:dyDescent="0.2">
      <c r="E2788" s="70"/>
      <c r="FT2788" s="44"/>
    </row>
    <row r="2789" spans="5:176" x14ac:dyDescent="0.2">
      <c r="E2789" s="70"/>
      <c r="FT2789" s="44"/>
    </row>
    <row r="2790" spans="5:176" x14ac:dyDescent="0.2">
      <c r="E2790" s="70"/>
      <c r="FT2790" s="44"/>
    </row>
    <row r="2791" spans="5:176" x14ac:dyDescent="0.2">
      <c r="E2791" s="70"/>
      <c r="FT2791" s="44"/>
    </row>
    <row r="2792" spans="5:176" x14ac:dyDescent="0.2">
      <c r="E2792" s="70"/>
      <c r="FT2792" s="44"/>
    </row>
    <row r="2793" spans="5:176" x14ac:dyDescent="0.2">
      <c r="E2793" s="70"/>
      <c r="FT2793" s="44"/>
    </row>
    <row r="2794" spans="5:176" x14ac:dyDescent="0.2">
      <c r="E2794" s="70"/>
      <c r="FT2794" s="44"/>
    </row>
    <row r="2795" spans="5:176" x14ac:dyDescent="0.2">
      <c r="E2795" s="70"/>
      <c r="FT2795" s="44"/>
    </row>
    <row r="2796" spans="5:176" x14ac:dyDescent="0.2">
      <c r="E2796" s="70"/>
      <c r="FT2796" s="44"/>
    </row>
    <row r="2797" spans="5:176" x14ac:dyDescent="0.2">
      <c r="E2797" s="70"/>
      <c r="FT2797" s="44"/>
    </row>
    <row r="2798" spans="5:176" x14ac:dyDescent="0.2">
      <c r="E2798" s="70"/>
      <c r="FT2798" s="44"/>
    </row>
    <row r="2799" spans="5:176" x14ac:dyDescent="0.2">
      <c r="E2799" s="70"/>
      <c r="FT2799" s="44"/>
    </row>
    <row r="2800" spans="5:176" x14ac:dyDescent="0.2">
      <c r="E2800" s="70"/>
      <c r="FT2800" s="44"/>
    </row>
    <row r="2801" spans="5:176" x14ac:dyDescent="0.2">
      <c r="E2801" s="70"/>
      <c r="FT2801" s="44"/>
    </row>
    <row r="2802" spans="5:176" x14ac:dyDescent="0.2">
      <c r="E2802" s="70"/>
      <c r="FT2802" s="44"/>
    </row>
    <row r="2803" spans="5:176" x14ac:dyDescent="0.2">
      <c r="E2803" s="70"/>
      <c r="FT2803" s="44"/>
    </row>
    <row r="2804" spans="5:176" x14ac:dyDescent="0.2">
      <c r="E2804" s="70"/>
      <c r="FT2804" s="44"/>
    </row>
    <row r="2805" spans="5:176" x14ac:dyDescent="0.2">
      <c r="E2805" s="70"/>
      <c r="FT2805" s="44"/>
    </row>
    <row r="2806" spans="5:176" x14ac:dyDescent="0.2">
      <c r="E2806" s="70"/>
      <c r="FT2806" s="44"/>
    </row>
    <row r="2807" spans="5:176" x14ac:dyDescent="0.2">
      <c r="E2807" s="70"/>
      <c r="FT2807" s="44"/>
    </row>
    <row r="2808" spans="5:176" x14ac:dyDescent="0.2">
      <c r="E2808" s="70"/>
      <c r="FT2808" s="44"/>
    </row>
    <row r="2809" spans="5:176" x14ac:dyDescent="0.2">
      <c r="E2809" s="70"/>
      <c r="FT2809" s="44"/>
    </row>
    <row r="2810" spans="5:176" x14ac:dyDescent="0.2">
      <c r="E2810" s="70"/>
      <c r="FT2810" s="44"/>
    </row>
    <row r="2811" spans="5:176" x14ac:dyDescent="0.2">
      <c r="E2811" s="70"/>
      <c r="FT2811" s="44"/>
    </row>
    <row r="2812" spans="5:176" x14ac:dyDescent="0.2">
      <c r="E2812" s="70"/>
      <c r="FT2812" s="44"/>
    </row>
    <row r="2813" spans="5:176" x14ac:dyDescent="0.2">
      <c r="E2813" s="70"/>
      <c r="FT2813" s="44"/>
    </row>
    <row r="2814" spans="5:176" x14ac:dyDescent="0.2">
      <c r="E2814" s="70"/>
      <c r="FT2814" s="44"/>
    </row>
    <row r="2815" spans="5:176" x14ac:dyDescent="0.2">
      <c r="E2815" s="70"/>
      <c r="FT2815" s="44"/>
    </row>
    <row r="2816" spans="5:176" x14ac:dyDescent="0.2">
      <c r="E2816" s="70"/>
      <c r="FT2816" s="44"/>
    </row>
    <row r="2817" spans="5:176" x14ac:dyDescent="0.2">
      <c r="E2817" s="70"/>
      <c r="FT2817" s="44"/>
    </row>
    <row r="2818" spans="5:176" x14ac:dyDescent="0.2">
      <c r="E2818" s="70"/>
      <c r="FT2818" s="44"/>
    </row>
    <row r="2819" spans="5:176" x14ac:dyDescent="0.2">
      <c r="E2819" s="70"/>
      <c r="FT2819" s="44"/>
    </row>
    <row r="2820" spans="5:176" x14ac:dyDescent="0.2">
      <c r="E2820" s="70"/>
      <c r="FT2820" s="44"/>
    </row>
    <row r="2821" spans="5:176" x14ac:dyDescent="0.2">
      <c r="E2821" s="70"/>
      <c r="FT2821" s="44"/>
    </row>
    <row r="2822" spans="5:176" x14ac:dyDescent="0.2">
      <c r="E2822" s="70"/>
      <c r="FT2822" s="44"/>
    </row>
    <row r="2823" spans="5:176" x14ac:dyDescent="0.2">
      <c r="E2823" s="70"/>
      <c r="FT2823" s="44"/>
    </row>
    <row r="2824" spans="5:176" x14ac:dyDescent="0.2">
      <c r="E2824" s="70"/>
      <c r="FT2824" s="44"/>
    </row>
    <row r="2825" spans="5:176" x14ac:dyDescent="0.2">
      <c r="E2825" s="70"/>
      <c r="FT2825" s="44"/>
    </row>
    <row r="2826" spans="5:176" x14ac:dyDescent="0.2">
      <c r="E2826" s="70"/>
      <c r="FT2826" s="44"/>
    </row>
    <row r="2827" spans="5:176" x14ac:dyDescent="0.2">
      <c r="E2827" s="70"/>
      <c r="FT2827" s="44"/>
    </row>
    <row r="2828" spans="5:176" x14ac:dyDescent="0.2">
      <c r="E2828" s="70"/>
      <c r="FT2828" s="44"/>
    </row>
    <row r="2829" spans="5:176" x14ac:dyDescent="0.2">
      <c r="E2829" s="70"/>
      <c r="FT2829" s="44"/>
    </row>
    <row r="2830" spans="5:176" x14ac:dyDescent="0.2">
      <c r="E2830" s="70"/>
      <c r="FT2830" s="44"/>
    </row>
    <row r="2831" spans="5:176" x14ac:dyDescent="0.2">
      <c r="E2831" s="70"/>
      <c r="FT2831" s="44"/>
    </row>
    <row r="2832" spans="5:176" x14ac:dyDescent="0.2">
      <c r="E2832" s="70"/>
      <c r="FT2832" s="44"/>
    </row>
    <row r="2833" spans="5:176" x14ac:dyDescent="0.2">
      <c r="E2833" s="70"/>
      <c r="FT2833" s="44"/>
    </row>
    <row r="2834" spans="5:176" x14ac:dyDescent="0.2">
      <c r="E2834" s="70"/>
      <c r="FT2834" s="44"/>
    </row>
    <row r="2835" spans="5:176" x14ac:dyDescent="0.2">
      <c r="E2835" s="70"/>
      <c r="FT2835" s="44"/>
    </row>
    <row r="2836" spans="5:176" x14ac:dyDescent="0.2">
      <c r="E2836" s="70"/>
      <c r="FT2836" s="44"/>
    </row>
    <row r="2837" spans="5:176" x14ac:dyDescent="0.2">
      <c r="E2837" s="70"/>
      <c r="FT2837" s="44"/>
    </row>
    <row r="2838" spans="5:176" x14ac:dyDescent="0.2">
      <c r="E2838" s="70"/>
      <c r="FT2838" s="44"/>
    </row>
    <row r="2839" spans="5:176" x14ac:dyDescent="0.2">
      <c r="E2839" s="70"/>
      <c r="FT2839" s="44"/>
    </row>
    <row r="2840" spans="5:176" x14ac:dyDescent="0.2">
      <c r="E2840" s="70"/>
      <c r="FT2840" s="44"/>
    </row>
    <row r="2841" spans="5:176" x14ac:dyDescent="0.2">
      <c r="E2841" s="70"/>
      <c r="FT2841" s="44"/>
    </row>
    <row r="2842" spans="5:176" x14ac:dyDescent="0.2">
      <c r="E2842" s="70"/>
      <c r="FT2842" s="44"/>
    </row>
    <row r="2843" spans="5:176" x14ac:dyDescent="0.2">
      <c r="E2843" s="70"/>
      <c r="FT2843" s="44"/>
    </row>
    <row r="2844" spans="5:176" x14ac:dyDescent="0.2">
      <c r="E2844" s="70"/>
      <c r="FT2844" s="44"/>
    </row>
    <row r="2845" spans="5:176" x14ac:dyDescent="0.2">
      <c r="E2845" s="70"/>
      <c r="FT2845" s="44"/>
    </row>
    <row r="2846" spans="5:176" x14ac:dyDescent="0.2">
      <c r="E2846" s="70"/>
      <c r="FT2846" s="44"/>
    </row>
    <row r="2847" spans="5:176" x14ac:dyDescent="0.2">
      <c r="E2847" s="70"/>
      <c r="FT2847" s="44"/>
    </row>
    <row r="2848" spans="5:176" x14ac:dyDescent="0.2">
      <c r="E2848" s="70"/>
      <c r="FT2848" s="44"/>
    </row>
    <row r="2849" spans="5:176" x14ac:dyDescent="0.2">
      <c r="E2849" s="70"/>
      <c r="FT2849" s="44"/>
    </row>
    <row r="2850" spans="5:176" x14ac:dyDescent="0.2">
      <c r="E2850" s="70"/>
      <c r="FT2850" s="44"/>
    </row>
    <row r="2851" spans="5:176" x14ac:dyDescent="0.2">
      <c r="E2851" s="70"/>
      <c r="FT2851" s="44"/>
    </row>
    <row r="2852" spans="5:176" x14ac:dyDescent="0.2">
      <c r="E2852" s="70"/>
      <c r="FT2852" s="44"/>
    </row>
    <row r="2853" spans="5:176" x14ac:dyDescent="0.2">
      <c r="E2853" s="70"/>
      <c r="FT2853" s="44"/>
    </row>
    <row r="2854" spans="5:176" x14ac:dyDescent="0.2">
      <c r="E2854" s="70"/>
      <c r="FT2854" s="44"/>
    </row>
    <row r="2855" spans="5:176" x14ac:dyDescent="0.2">
      <c r="E2855" s="70"/>
      <c r="FT2855" s="44"/>
    </row>
    <row r="2856" spans="5:176" x14ac:dyDescent="0.2">
      <c r="E2856" s="70"/>
      <c r="FT2856" s="44"/>
    </row>
    <row r="2857" spans="5:176" x14ac:dyDescent="0.2">
      <c r="E2857" s="70"/>
      <c r="FT2857" s="44"/>
    </row>
    <row r="2858" spans="5:176" x14ac:dyDescent="0.2">
      <c r="E2858" s="70"/>
      <c r="FT2858" s="44"/>
    </row>
    <row r="2859" spans="5:176" x14ac:dyDescent="0.2">
      <c r="E2859" s="70"/>
      <c r="FT2859" s="44"/>
    </row>
    <row r="2860" spans="5:176" x14ac:dyDescent="0.2">
      <c r="E2860" s="70"/>
      <c r="FT2860" s="44"/>
    </row>
    <row r="2861" spans="5:176" x14ac:dyDescent="0.2">
      <c r="E2861" s="70"/>
      <c r="FT2861" s="44"/>
    </row>
    <row r="2862" spans="5:176" x14ac:dyDescent="0.2">
      <c r="E2862" s="70"/>
      <c r="FT2862" s="44"/>
    </row>
    <row r="2863" spans="5:176" x14ac:dyDescent="0.2">
      <c r="E2863" s="70"/>
      <c r="FT2863" s="44"/>
    </row>
    <row r="2864" spans="5:176" x14ac:dyDescent="0.2">
      <c r="E2864" s="70"/>
      <c r="FT2864" s="44"/>
    </row>
    <row r="2865" spans="5:176" x14ac:dyDescent="0.2">
      <c r="E2865" s="70"/>
      <c r="FT2865" s="44"/>
    </row>
    <row r="2866" spans="5:176" x14ac:dyDescent="0.2">
      <c r="E2866" s="70"/>
      <c r="FT2866" s="44"/>
    </row>
    <row r="2867" spans="5:176" x14ac:dyDescent="0.2">
      <c r="E2867" s="70"/>
      <c r="FT2867" s="44"/>
    </row>
    <row r="2868" spans="5:176" x14ac:dyDescent="0.2">
      <c r="E2868" s="70"/>
      <c r="FT2868" s="44"/>
    </row>
    <row r="2869" spans="5:176" x14ac:dyDescent="0.2">
      <c r="E2869" s="70"/>
      <c r="FT2869" s="44"/>
    </row>
    <row r="2870" spans="5:176" x14ac:dyDescent="0.2">
      <c r="E2870" s="70"/>
      <c r="FT2870" s="44"/>
    </row>
    <row r="2871" spans="5:176" x14ac:dyDescent="0.2">
      <c r="E2871" s="70"/>
      <c r="FT2871" s="44"/>
    </row>
    <row r="2872" spans="5:176" x14ac:dyDescent="0.2">
      <c r="E2872" s="70"/>
      <c r="FT2872" s="44"/>
    </row>
    <row r="2873" spans="5:176" x14ac:dyDescent="0.2">
      <c r="E2873" s="70"/>
      <c r="FT2873" s="44"/>
    </row>
    <row r="2874" spans="5:176" x14ac:dyDescent="0.2">
      <c r="E2874" s="70"/>
      <c r="FT2874" s="44"/>
    </row>
    <row r="2875" spans="5:176" x14ac:dyDescent="0.2">
      <c r="E2875" s="70"/>
      <c r="FT2875" s="44"/>
    </row>
    <row r="2876" spans="5:176" x14ac:dyDescent="0.2">
      <c r="E2876" s="70"/>
      <c r="FT2876" s="44"/>
    </row>
    <row r="2877" spans="5:176" x14ac:dyDescent="0.2">
      <c r="E2877" s="70"/>
      <c r="FT2877" s="44"/>
    </row>
    <row r="2878" spans="5:176" x14ac:dyDescent="0.2">
      <c r="E2878" s="70"/>
      <c r="FT2878" s="44"/>
    </row>
    <row r="2879" spans="5:176" x14ac:dyDescent="0.2">
      <c r="E2879" s="70"/>
      <c r="FT2879" s="44"/>
    </row>
    <row r="2880" spans="5:176" x14ac:dyDescent="0.2">
      <c r="E2880" s="70"/>
      <c r="FT2880" s="44"/>
    </row>
    <row r="2881" spans="5:176" x14ac:dyDescent="0.2">
      <c r="E2881" s="70"/>
      <c r="FT2881" s="44"/>
    </row>
    <row r="2882" spans="5:176" x14ac:dyDescent="0.2">
      <c r="E2882" s="70"/>
      <c r="FT2882" s="44"/>
    </row>
    <row r="2883" spans="5:176" x14ac:dyDescent="0.2">
      <c r="E2883" s="70"/>
      <c r="FT2883" s="44"/>
    </row>
    <row r="2884" spans="5:176" x14ac:dyDescent="0.2">
      <c r="E2884" s="70"/>
      <c r="FT2884" s="44"/>
    </row>
    <row r="2885" spans="5:176" x14ac:dyDescent="0.2">
      <c r="E2885" s="70"/>
      <c r="FT2885" s="44"/>
    </row>
    <row r="2886" spans="5:176" x14ac:dyDescent="0.2">
      <c r="E2886" s="70"/>
      <c r="FT2886" s="44"/>
    </row>
    <row r="2887" spans="5:176" x14ac:dyDescent="0.2">
      <c r="E2887" s="70"/>
      <c r="FT2887" s="44"/>
    </row>
    <row r="2888" spans="5:176" x14ac:dyDescent="0.2">
      <c r="E2888" s="70"/>
      <c r="FT2888" s="44"/>
    </row>
    <row r="2889" spans="5:176" x14ac:dyDescent="0.2">
      <c r="E2889" s="70"/>
      <c r="FT2889" s="44"/>
    </row>
    <row r="2890" spans="5:176" x14ac:dyDescent="0.2">
      <c r="E2890" s="70"/>
      <c r="FT2890" s="44"/>
    </row>
    <row r="2891" spans="5:176" x14ac:dyDescent="0.2">
      <c r="E2891" s="70"/>
      <c r="FT2891" s="44"/>
    </row>
    <row r="2892" spans="5:176" x14ac:dyDescent="0.2">
      <c r="E2892" s="70"/>
      <c r="FT2892" s="44"/>
    </row>
    <row r="2893" spans="5:176" x14ac:dyDescent="0.2">
      <c r="E2893" s="70"/>
      <c r="FT2893" s="44"/>
    </row>
    <row r="2894" spans="5:176" x14ac:dyDescent="0.2">
      <c r="E2894" s="70"/>
      <c r="FT2894" s="44"/>
    </row>
    <row r="2895" spans="5:176" x14ac:dyDescent="0.2">
      <c r="E2895" s="70"/>
      <c r="FT2895" s="44"/>
    </row>
    <row r="2896" spans="5:176" x14ac:dyDescent="0.2">
      <c r="E2896" s="70"/>
      <c r="FT2896" s="44"/>
    </row>
    <row r="2897" spans="5:176" x14ac:dyDescent="0.2">
      <c r="E2897" s="70"/>
      <c r="FT2897" s="44"/>
    </row>
    <row r="2898" spans="5:176" x14ac:dyDescent="0.2">
      <c r="E2898" s="70"/>
      <c r="FT2898" s="44"/>
    </row>
    <row r="2899" spans="5:176" x14ac:dyDescent="0.2">
      <c r="E2899" s="70"/>
      <c r="FT2899" s="44"/>
    </row>
    <row r="2900" spans="5:176" x14ac:dyDescent="0.2">
      <c r="E2900" s="70"/>
      <c r="FT2900" s="44"/>
    </row>
    <row r="2901" spans="5:176" x14ac:dyDescent="0.2">
      <c r="E2901" s="70"/>
      <c r="FT2901" s="44"/>
    </row>
    <row r="2902" spans="5:176" x14ac:dyDescent="0.2">
      <c r="E2902" s="70"/>
      <c r="FT2902" s="44"/>
    </row>
    <row r="2903" spans="5:176" x14ac:dyDescent="0.2">
      <c r="E2903" s="70"/>
      <c r="FT2903" s="44"/>
    </row>
    <row r="2904" spans="5:176" x14ac:dyDescent="0.2">
      <c r="E2904" s="70"/>
      <c r="FT2904" s="44"/>
    </row>
    <row r="2905" spans="5:176" x14ac:dyDescent="0.2">
      <c r="E2905" s="70"/>
      <c r="FT2905" s="44"/>
    </row>
    <row r="2906" spans="5:176" x14ac:dyDescent="0.2">
      <c r="E2906" s="70"/>
      <c r="FT2906" s="44"/>
    </row>
    <row r="2907" spans="5:176" x14ac:dyDescent="0.2">
      <c r="E2907" s="70"/>
      <c r="FT2907" s="44"/>
    </row>
    <row r="2908" spans="5:176" x14ac:dyDescent="0.2">
      <c r="E2908" s="70"/>
      <c r="FT2908" s="44"/>
    </row>
    <row r="2909" spans="5:176" x14ac:dyDescent="0.2">
      <c r="E2909" s="70"/>
      <c r="FT2909" s="44"/>
    </row>
    <row r="2910" spans="5:176" x14ac:dyDescent="0.2">
      <c r="E2910" s="70"/>
      <c r="FT2910" s="44"/>
    </row>
    <row r="2911" spans="5:176" x14ac:dyDescent="0.2">
      <c r="E2911" s="70"/>
      <c r="FT2911" s="44"/>
    </row>
    <row r="2912" spans="5:176" x14ac:dyDescent="0.2">
      <c r="E2912" s="70"/>
      <c r="FT2912" s="44"/>
    </row>
    <row r="2913" spans="5:176" x14ac:dyDescent="0.2">
      <c r="E2913" s="70"/>
      <c r="FT2913" s="44"/>
    </row>
    <row r="2914" spans="5:176" x14ac:dyDescent="0.2">
      <c r="E2914" s="70"/>
      <c r="FT2914" s="44"/>
    </row>
    <row r="2915" spans="5:176" x14ac:dyDescent="0.2">
      <c r="E2915" s="70"/>
      <c r="FT2915" s="44"/>
    </row>
    <row r="2916" spans="5:176" x14ac:dyDescent="0.2">
      <c r="E2916" s="70"/>
      <c r="FT2916" s="44"/>
    </row>
    <row r="2917" spans="5:176" x14ac:dyDescent="0.2">
      <c r="E2917" s="70"/>
      <c r="FT2917" s="44"/>
    </row>
    <row r="2918" spans="5:176" x14ac:dyDescent="0.2">
      <c r="E2918" s="70"/>
      <c r="FT2918" s="44"/>
    </row>
    <row r="2919" spans="5:176" x14ac:dyDescent="0.2">
      <c r="E2919" s="70"/>
      <c r="FT2919" s="44"/>
    </row>
    <row r="2920" spans="5:176" x14ac:dyDescent="0.2">
      <c r="E2920" s="70"/>
      <c r="FT2920" s="44"/>
    </row>
    <row r="2921" spans="5:176" x14ac:dyDescent="0.2">
      <c r="E2921" s="70"/>
      <c r="FT2921" s="44"/>
    </row>
    <row r="2922" spans="5:176" x14ac:dyDescent="0.2">
      <c r="E2922" s="70"/>
      <c r="FT2922" s="44"/>
    </row>
    <row r="2923" spans="5:176" x14ac:dyDescent="0.2">
      <c r="E2923" s="70"/>
      <c r="FT2923" s="44"/>
    </row>
    <row r="2924" spans="5:176" x14ac:dyDescent="0.2">
      <c r="E2924" s="70"/>
      <c r="FT2924" s="44"/>
    </row>
    <row r="2925" spans="5:176" x14ac:dyDescent="0.2">
      <c r="E2925" s="70"/>
      <c r="FT2925" s="44"/>
    </row>
    <row r="2926" spans="5:176" x14ac:dyDescent="0.2">
      <c r="E2926" s="70"/>
      <c r="FT2926" s="44"/>
    </row>
    <row r="2927" spans="5:176" x14ac:dyDescent="0.2">
      <c r="E2927" s="70"/>
      <c r="FT2927" s="44"/>
    </row>
    <row r="2928" spans="5:176" x14ac:dyDescent="0.2">
      <c r="E2928" s="70"/>
      <c r="FT2928" s="44"/>
    </row>
    <row r="2929" spans="5:176" x14ac:dyDescent="0.2">
      <c r="E2929" s="70"/>
      <c r="FT2929" s="44"/>
    </row>
    <row r="2930" spans="5:176" x14ac:dyDescent="0.2">
      <c r="E2930" s="70"/>
      <c r="FT2930" s="44"/>
    </row>
    <row r="2931" spans="5:176" x14ac:dyDescent="0.2">
      <c r="E2931" s="70"/>
      <c r="FT2931" s="44"/>
    </row>
    <row r="2932" spans="5:176" x14ac:dyDescent="0.2">
      <c r="E2932" s="70"/>
      <c r="FT2932" s="44"/>
    </row>
    <row r="2933" spans="5:176" x14ac:dyDescent="0.2">
      <c r="E2933" s="70"/>
      <c r="FT2933" s="44"/>
    </row>
    <row r="2934" spans="5:176" x14ac:dyDescent="0.2">
      <c r="E2934" s="70"/>
      <c r="FT2934" s="44"/>
    </row>
    <row r="2935" spans="5:176" x14ac:dyDescent="0.2">
      <c r="E2935" s="70"/>
      <c r="FT2935" s="44"/>
    </row>
    <row r="2936" spans="5:176" x14ac:dyDescent="0.2">
      <c r="E2936" s="70"/>
      <c r="FT2936" s="44"/>
    </row>
    <row r="2937" spans="5:176" x14ac:dyDescent="0.2">
      <c r="E2937" s="70"/>
      <c r="FT2937" s="44"/>
    </row>
    <row r="2938" spans="5:176" x14ac:dyDescent="0.2">
      <c r="E2938" s="70"/>
      <c r="FT2938" s="44"/>
    </row>
    <row r="2939" spans="5:176" x14ac:dyDescent="0.2">
      <c r="E2939" s="70"/>
      <c r="FT2939" s="44"/>
    </row>
    <row r="2940" spans="5:176" x14ac:dyDescent="0.2">
      <c r="E2940" s="70"/>
      <c r="FT2940" s="44"/>
    </row>
    <row r="2941" spans="5:176" x14ac:dyDescent="0.2">
      <c r="E2941" s="70"/>
      <c r="FT2941" s="44"/>
    </row>
    <row r="2942" spans="5:176" x14ac:dyDescent="0.2">
      <c r="E2942" s="70"/>
      <c r="FT2942" s="44"/>
    </row>
    <row r="2943" spans="5:176" x14ac:dyDescent="0.2">
      <c r="E2943" s="70"/>
      <c r="FT2943" s="44"/>
    </row>
    <row r="2944" spans="5:176" x14ac:dyDescent="0.2">
      <c r="E2944" s="70"/>
      <c r="FT2944" s="44"/>
    </row>
    <row r="2945" spans="5:176" x14ac:dyDescent="0.2">
      <c r="E2945" s="70"/>
      <c r="FT2945" s="44"/>
    </row>
    <row r="2946" spans="5:176" x14ac:dyDescent="0.2">
      <c r="E2946" s="70"/>
      <c r="FT2946" s="44"/>
    </row>
    <row r="2947" spans="5:176" x14ac:dyDescent="0.2">
      <c r="E2947" s="70"/>
      <c r="FT2947" s="44"/>
    </row>
    <row r="2948" spans="5:176" x14ac:dyDescent="0.2">
      <c r="E2948" s="70"/>
      <c r="FT2948" s="44"/>
    </row>
    <row r="2949" spans="5:176" x14ac:dyDescent="0.2">
      <c r="E2949" s="70"/>
      <c r="FT2949" s="44"/>
    </row>
    <row r="2950" spans="5:176" x14ac:dyDescent="0.2">
      <c r="E2950" s="70"/>
      <c r="FT2950" s="44"/>
    </row>
    <row r="2951" spans="5:176" x14ac:dyDescent="0.2">
      <c r="E2951" s="70"/>
      <c r="FT2951" s="44"/>
    </row>
    <row r="2952" spans="5:176" x14ac:dyDescent="0.2">
      <c r="E2952" s="70"/>
      <c r="FT2952" s="44"/>
    </row>
    <row r="2953" spans="5:176" x14ac:dyDescent="0.2">
      <c r="E2953" s="70"/>
      <c r="FT2953" s="44"/>
    </row>
    <row r="2954" spans="5:176" x14ac:dyDescent="0.2">
      <c r="E2954" s="70"/>
      <c r="FT2954" s="44"/>
    </row>
    <row r="2955" spans="5:176" x14ac:dyDescent="0.2">
      <c r="E2955" s="70"/>
      <c r="FT2955" s="44"/>
    </row>
    <row r="2956" spans="5:176" x14ac:dyDescent="0.2">
      <c r="E2956" s="70"/>
      <c r="FT2956" s="44"/>
    </row>
    <row r="2957" spans="5:176" x14ac:dyDescent="0.2">
      <c r="E2957" s="70"/>
      <c r="FT2957" s="44"/>
    </row>
    <row r="2958" spans="5:176" x14ac:dyDescent="0.2">
      <c r="E2958" s="70"/>
      <c r="FT2958" s="44"/>
    </row>
    <row r="2959" spans="5:176" x14ac:dyDescent="0.2">
      <c r="E2959" s="70"/>
      <c r="FT2959" s="44"/>
    </row>
    <row r="2960" spans="5:176" x14ac:dyDescent="0.2">
      <c r="E2960" s="70"/>
      <c r="FT2960" s="44"/>
    </row>
    <row r="2961" spans="5:176" x14ac:dyDescent="0.2">
      <c r="E2961" s="70"/>
      <c r="FT2961" s="44"/>
    </row>
    <row r="2962" spans="5:176" x14ac:dyDescent="0.2">
      <c r="E2962" s="70"/>
      <c r="FT2962" s="44"/>
    </row>
    <row r="2963" spans="5:176" x14ac:dyDescent="0.2">
      <c r="E2963" s="70"/>
      <c r="FT2963" s="44"/>
    </row>
    <row r="2964" spans="5:176" x14ac:dyDescent="0.2">
      <c r="E2964" s="70"/>
      <c r="FT2964" s="44"/>
    </row>
    <row r="2965" spans="5:176" x14ac:dyDescent="0.2">
      <c r="E2965" s="70"/>
      <c r="FT2965" s="44"/>
    </row>
    <row r="2966" spans="5:176" x14ac:dyDescent="0.2">
      <c r="E2966" s="70"/>
      <c r="FT2966" s="44"/>
    </row>
    <row r="2967" spans="5:176" x14ac:dyDescent="0.2">
      <c r="E2967" s="70"/>
      <c r="FT2967" s="44"/>
    </row>
    <row r="2968" spans="5:176" x14ac:dyDescent="0.2">
      <c r="E2968" s="70"/>
      <c r="FT2968" s="44"/>
    </row>
    <row r="2969" spans="5:176" x14ac:dyDescent="0.2">
      <c r="E2969" s="70"/>
      <c r="FT2969" s="44"/>
    </row>
    <row r="2970" spans="5:176" x14ac:dyDescent="0.2">
      <c r="E2970" s="70"/>
      <c r="FT2970" s="44"/>
    </row>
    <row r="2971" spans="5:176" x14ac:dyDescent="0.2">
      <c r="E2971" s="70"/>
      <c r="FT2971" s="44"/>
    </row>
    <row r="2972" spans="5:176" x14ac:dyDescent="0.2">
      <c r="E2972" s="70"/>
      <c r="FT2972" s="44"/>
    </row>
    <row r="2973" spans="5:176" x14ac:dyDescent="0.2">
      <c r="E2973" s="70"/>
      <c r="FT2973" s="44"/>
    </row>
    <row r="2974" spans="5:176" x14ac:dyDescent="0.2">
      <c r="E2974" s="70"/>
      <c r="FT2974" s="44"/>
    </row>
    <row r="2975" spans="5:176" x14ac:dyDescent="0.2">
      <c r="E2975" s="70"/>
      <c r="FT2975" s="44"/>
    </row>
    <row r="2976" spans="5:176" x14ac:dyDescent="0.2">
      <c r="E2976" s="70"/>
      <c r="FT2976" s="44"/>
    </row>
    <row r="2977" spans="5:176" x14ac:dyDescent="0.2">
      <c r="E2977" s="70"/>
      <c r="FT2977" s="44"/>
    </row>
    <row r="2978" spans="5:176" x14ac:dyDescent="0.2">
      <c r="E2978" s="70"/>
      <c r="FT2978" s="44"/>
    </row>
    <row r="2979" spans="5:176" x14ac:dyDescent="0.2">
      <c r="E2979" s="70"/>
      <c r="FT2979" s="44"/>
    </row>
    <row r="2980" spans="5:176" x14ac:dyDescent="0.2">
      <c r="E2980" s="70"/>
      <c r="FT2980" s="44"/>
    </row>
    <row r="2981" spans="5:176" x14ac:dyDescent="0.2">
      <c r="E2981" s="70"/>
      <c r="FT2981" s="44"/>
    </row>
    <row r="2982" spans="5:176" x14ac:dyDescent="0.2">
      <c r="E2982" s="70"/>
      <c r="FT2982" s="44"/>
    </row>
    <row r="2983" spans="5:176" x14ac:dyDescent="0.2">
      <c r="E2983" s="70"/>
      <c r="FT2983" s="44"/>
    </row>
    <row r="2984" spans="5:176" x14ac:dyDescent="0.2">
      <c r="E2984" s="70"/>
      <c r="FT2984" s="44"/>
    </row>
    <row r="2985" spans="5:176" x14ac:dyDescent="0.2">
      <c r="E2985" s="70"/>
      <c r="FT2985" s="44"/>
    </row>
    <row r="2986" spans="5:176" x14ac:dyDescent="0.2">
      <c r="E2986" s="70"/>
      <c r="FT2986" s="44"/>
    </row>
    <row r="2987" spans="5:176" x14ac:dyDescent="0.2">
      <c r="E2987" s="70"/>
      <c r="FT2987" s="44"/>
    </row>
    <row r="2988" spans="5:176" x14ac:dyDescent="0.2">
      <c r="E2988" s="70"/>
      <c r="FT2988" s="44"/>
    </row>
    <row r="2989" spans="5:176" x14ac:dyDescent="0.2">
      <c r="E2989" s="70"/>
      <c r="FT2989" s="44"/>
    </row>
    <row r="2990" spans="5:176" x14ac:dyDescent="0.2">
      <c r="E2990" s="70"/>
      <c r="FT2990" s="44"/>
    </row>
    <row r="2991" spans="5:176" x14ac:dyDescent="0.2">
      <c r="E2991" s="70"/>
      <c r="FT2991" s="44"/>
    </row>
    <row r="2992" spans="5:176" x14ac:dyDescent="0.2">
      <c r="E2992" s="70"/>
      <c r="FT2992" s="44"/>
    </row>
    <row r="2993" spans="5:176" x14ac:dyDescent="0.2">
      <c r="E2993" s="70"/>
      <c r="FT2993" s="44"/>
    </row>
    <row r="2994" spans="5:176" x14ac:dyDescent="0.2">
      <c r="E2994" s="70"/>
      <c r="FT2994" s="44"/>
    </row>
    <row r="2995" spans="5:176" x14ac:dyDescent="0.2">
      <c r="E2995" s="70"/>
      <c r="FT2995" s="44"/>
    </row>
    <row r="2996" spans="5:176" x14ac:dyDescent="0.2">
      <c r="E2996" s="70"/>
      <c r="FT2996" s="44"/>
    </row>
    <row r="2997" spans="5:176" x14ac:dyDescent="0.2">
      <c r="E2997" s="70"/>
      <c r="FT2997" s="44"/>
    </row>
    <row r="2998" spans="5:176" x14ac:dyDescent="0.2">
      <c r="E2998" s="70"/>
      <c r="FT2998" s="44"/>
    </row>
    <row r="2999" spans="5:176" x14ac:dyDescent="0.2">
      <c r="E2999" s="70"/>
      <c r="FT2999" s="44"/>
    </row>
    <row r="3000" spans="5:176" x14ac:dyDescent="0.2">
      <c r="E3000" s="70"/>
      <c r="FT3000" s="44"/>
    </row>
    <row r="3001" spans="5:176" x14ac:dyDescent="0.2">
      <c r="E3001" s="70"/>
      <c r="FT3001" s="44"/>
    </row>
    <row r="3002" spans="5:176" x14ac:dyDescent="0.2">
      <c r="E3002" s="70"/>
      <c r="FT3002" s="44"/>
    </row>
    <row r="3003" spans="5:176" x14ac:dyDescent="0.2">
      <c r="E3003" s="70"/>
      <c r="FT3003" s="44"/>
    </row>
    <row r="3004" spans="5:176" x14ac:dyDescent="0.2">
      <c r="E3004" s="70"/>
      <c r="FT3004" s="44"/>
    </row>
    <row r="3005" spans="5:176" x14ac:dyDescent="0.2">
      <c r="E3005" s="70"/>
      <c r="FT3005" s="44"/>
    </row>
    <row r="3006" spans="5:176" x14ac:dyDescent="0.2">
      <c r="E3006" s="70"/>
      <c r="FT3006" s="44"/>
    </row>
    <row r="3007" spans="5:176" x14ac:dyDescent="0.2">
      <c r="E3007" s="70"/>
      <c r="FT3007" s="44"/>
    </row>
    <row r="3008" spans="5:176" x14ac:dyDescent="0.2">
      <c r="E3008" s="70"/>
      <c r="FT3008" s="44"/>
    </row>
    <row r="3009" spans="5:176" x14ac:dyDescent="0.2">
      <c r="E3009" s="70"/>
      <c r="FT3009" s="44"/>
    </row>
    <row r="3010" spans="5:176" x14ac:dyDescent="0.2">
      <c r="E3010" s="70"/>
      <c r="FT3010" s="44"/>
    </row>
    <row r="3011" spans="5:176" x14ac:dyDescent="0.2">
      <c r="E3011" s="70"/>
      <c r="FT3011" s="44"/>
    </row>
    <row r="3012" spans="5:176" x14ac:dyDescent="0.2">
      <c r="E3012" s="70"/>
      <c r="FT3012" s="44"/>
    </row>
    <row r="3013" spans="5:176" x14ac:dyDescent="0.2">
      <c r="E3013" s="70"/>
      <c r="FT3013" s="44"/>
    </row>
    <row r="3014" spans="5:176" x14ac:dyDescent="0.2">
      <c r="E3014" s="70"/>
      <c r="FT3014" s="44"/>
    </row>
    <row r="3015" spans="5:176" x14ac:dyDescent="0.2">
      <c r="E3015" s="70"/>
      <c r="FT3015" s="44"/>
    </row>
    <row r="3016" spans="5:176" x14ac:dyDescent="0.2">
      <c r="E3016" s="70"/>
      <c r="FT3016" s="44"/>
    </row>
    <row r="3017" spans="5:176" x14ac:dyDescent="0.2">
      <c r="E3017" s="70"/>
      <c r="FT3017" s="44"/>
    </row>
    <row r="3018" spans="5:176" x14ac:dyDescent="0.2">
      <c r="E3018" s="70"/>
      <c r="FT3018" s="44"/>
    </row>
    <row r="3019" spans="5:176" x14ac:dyDescent="0.2">
      <c r="E3019" s="70"/>
      <c r="FT3019" s="44"/>
    </row>
    <row r="3020" spans="5:176" x14ac:dyDescent="0.2">
      <c r="E3020" s="70"/>
      <c r="FT3020" s="44"/>
    </row>
    <row r="3021" spans="5:176" x14ac:dyDescent="0.2">
      <c r="E3021" s="70"/>
      <c r="FT3021" s="44"/>
    </row>
    <row r="3022" spans="5:176" x14ac:dyDescent="0.2">
      <c r="E3022" s="70"/>
      <c r="FT3022" s="44"/>
    </row>
    <row r="3023" spans="5:176" x14ac:dyDescent="0.2">
      <c r="E3023" s="70"/>
      <c r="FT3023" s="44"/>
    </row>
    <row r="3024" spans="5:176" x14ac:dyDescent="0.2">
      <c r="E3024" s="70"/>
      <c r="FT3024" s="44"/>
    </row>
    <row r="3025" spans="5:176" x14ac:dyDescent="0.2">
      <c r="E3025" s="70"/>
      <c r="FT3025" s="44"/>
    </row>
    <row r="3026" spans="5:176" x14ac:dyDescent="0.2">
      <c r="E3026" s="70"/>
      <c r="FT3026" s="44"/>
    </row>
    <row r="3027" spans="5:176" x14ac:dyDescent="0.2">
      <c r="E3027" s="70"/>
      <c r="FT3027" s="44"/>
    </row>
    <row r="3028" spans="5:176" x14ac:dyDescent="0.2">
      <c r="E3028" s="70"/>
      <c r="FT3028" s="44"/>
    </row>
    <row r="3029" spans="5:176" x14ac:dyDescent="0.2">
      <c r="E3029" s="70"/>
      <c r="FT3029" s="44"/>
    </row>
    <row r="3030" spans="5:176" x14ac:dyDescent="0.2">
      <c r="E3030" s="70"/>
      <c r="FT3030" s="44"/>
    </row>
    <row r="3031" spans="5:176" x14ac:dyDescent="0.2">
      <c r="E3031" s="70"/>
      <c r="FT3031" s="44"/>
    </row>
    <row r="3032" spans="5:176" x14ac:dyDescent="0.2">
      <c r="E3032" s="70"/>
      <c r="FT3032" s="44"/>
    </row>
    <row r="3033" spans="5:176" x14ac:dyDescent="0.2">
      <c r="E3033" s="70"/>
      <c r="FT3033" s="44"/>
    </row>
    <row r="3034" spans="5:176" x14ac:dyDescent="0.2">
      <c r="E3034" s="70"/>
      <c r="FT3034" s="44"/>
    </row>
    <row r="3035" spans="5:176" x14ac:dyDescent="0.2">
      <c r="E3035" s="70"/>
      <c r="FT3035" s="44"/>
    </row>
    <row r="3036" spans="5:176" x14ac:dyDescent="0.2">
      <c r="E3036" s="70"/>
      <c r="FT3036" s="44"/>
    </row>
    <row r="3037" spans="5:176" x14ac:dyDescent="0.2">
      <c r="E3037" s="70"/>
      <c r="FT3037" s="44"/>
    </row>
    <row r="3038" spans="5:176" x14ac:dyDescent="0.2">
      <c r="E3038" s="70"/>
      <c r="FT3038" s="44"/>
    </row>
    <row r="3039" spans="5:176" x14ac:dyDescent="0.2">
      <c r="E3039" s="70"/>
      <c r="FT3039" s="44"/>
    </row>
    <row r="3040" spans="5:176" x14ac:dyDescent="0.2">
      <c r="E3040" s="70"/>
      <c r="FT3040" s="44"/>
    </row>
    <row r="3041" spans="5:176" x14ac:dyDescent="0.2">
      <c r="E3041" s="70"/>
      <c r="FT3041" s="44"/>
    </row>
    <row r="3042" spans="5:176" x14ac:dyDescent="0.2">
      <c r="E3042" s="70"/>
      <c r="FT3042" s="44"/>
    </row>
    <row r="3043" spans="5:176" x14ac:dyDescent="0.2">
      <c r="E3043" s="70"/>
      <c r="FT3043" s="44"/>
    </row>
    <row r="3044" spans="5:176" x14ac:dyDescent="0.2">
      <c r="E3044" s="70"/>
      <c r="FT3044" s="44"/>
    </row>
    <row r="3045" spans="5:176" x14ac:dyDescent="0.2">
      <c r="E3045" s="70"/>
      <c r="FT3045" s="44"/>
    </row>
    <row r="3046" spans="5:176" x14ac:dyDescent="0.2">
      <c r="E3046" s="70"/>
      <c r="FT3046" s="44"/>
    </row>
    <row r="3047" spans="5:176" x14ac:dyDescent="0.2">
      <c r="E3047" s="70"/>
      <c r="FT3047" s="44"/>
    </row>
    <row r="3048" spans="5:176" x14ac:dyDescent="0.2">
      <c r="E3048" s="70"/>
      <c r="FT3048" s="44"/>
    </row>
    <row r="3049" spans="5:176" x14ac:dyDescent="0.2">
      <c r="E3049" s="70"/>
      <c r="FT3049" s="44"/>
    </row>
    <row r="3050" spans="5:176" x14ac:dyDescent="0.2">
      <c r="E3050" s="70"/>
      <c r="FT3050" s="44"/>
    </row>
    <row r="3051" spans="5:176" x14ac:dyDescent="0.2">
      <c r="E3051" s="70"/>
      <c r="FT3051" s="44"/>
    </row>
    <row r="3052" spans="5:176" x14ac:dyDescent="0.2">
      <c r="E3052" s="70"/>
      <c r="FT3052" s="44"/>
    </row>
    <row r="3053" spans="5:176" x14ac:dyDescent="0.2">
      <c r="E3053" s="70"/>
      <c r="FT3053" s="44"/>
    </row>
    <row r="3054" spans="5:176" x14ac:dyDescent="0.2">
      <c r="E3054" s="70"/>
      <c r="FT3054" s="44"/>
    </row>
    <row r="3055" spans="5:176" x14ac:dyDescent="0.2">
      <c r="E3055" s="70"/>
      <c r="FT3055" s="44"/>
    </row>
    <row r="3056" spans="5:176" x14ac:dyDescent="0.2">
      <c r="E3056" s="70"/>
      <c r="FT3056" s="44"/>
    </row>
    <row r="3057" spans="5:176" x14ac:dyDescent="0.2">
      <c r="E3057" s="70"/>
      <c r="FT3057" s="44"/>
    </row>
    <row r="3058" spans="5:176" x14ac:dyDescent="0.2">
      <c r="E3058" s="70"/>
      <c r="FT3058" s="44"/>
    </row>
    <row r="3059" spans="5:176" x14ac:dyDescent="0.2">
      <c r="E3059" s="70"/>
      <c r="FT3059" s="44"/>
    </row>
    <row r="3060" spans="5:176" x14ac:dyDescent="0.2">
      <c r="E3060" s="70"/>
      <c r="FT3060" s="44"/>
    </row>
    <row r="3061" spans="5:176" x14ac:dyDescent="0.2">
      <c r="E3061" s="70"/>
      <c r="FT3061" s="44"/>
    </row>
    <row r="3062" spans="5:176" x14ac:dyDescent="0.2">
      <c r="E3062" s="70"/>
      <c r="FT3062" s="44"/>
    </row>
    <row r="3063" spans="5:176" x14ac:dyDescent="0.2">
      <c r="E3063" s="70"/>
      <c r="FT3063" s="44"/>
    </row>
    <row r="3064" spans="5:176" x14ac:dyDescent="0.2">
      <c r="E3064" s="70"/>
      <c r="FT3064" s="44"/>
    </row>
    <row r="3065" spans="5:176" x14ac:dyDescent="0.2">
      <c r="E3065" s="70"/>
      <c r="FT3065" s="44"/>
    </row>
    <row r="3066" spans="5:176" x14ac:dyDescent="0.2">
      <c r="E3066" s="70"/>
      <c r="FT3066" s="44"/>
    </row>
    <row r="3067" spans="5:176" x14ac:dyDescent="0.2">
      <c r="E3067" s="70"/>
      <c r="FT3067" s="44"/>
    </row>
    <row r="3068" spans="5:176" x14ac:dyDescent="0.2">
      <c r="E3068" s="70"/>
      <c r="FT3068" s="44"/>
    </row>
    <row r="3069" spans="5:176" x14ac:dyDescent="0.2">
      <c r="E3069" s="70"/>
      <c r="FT3069" s="44"/>
    </row>
    <row r="3070" spans="5:176" x14ac:dyDescent="0.2">
      <c r="E3070" s="70"/>
      <c r="FT3070" s="44"/>
    </row>
    <row r="3071" spans="5:176" x14ac:dyDescent="0.2">
      <c r="E3071" s="70"/>
      <c r="FT3071" s="44"/>
    </row>
    <row r="3072" spans="5:176" x14ac:dyDescent="0.2">
      <c r="E3072" s="70"/>
      <c r="FT3072" s="44"/>
    </row>
    <row r="3073" spans="5:176" x14ac:dyDescent="0.2">
      <c r="E3073" s="70"/>
      <c r="FT3073" s="44"/>
    </row>
    <row r="3074" spans="5:176" x14ac:dyDescent="0.2">
      <c r="E3074" s="70"/>
      <c r="FT3074" s="44"/>
    </row>
    <row r="3075" spans="5:176" x14ac:dyDescent="0.2">
      <c r="E3075" s="70"/>
      <c r="FT3075" s="44"/>
    </row>
    <row r="3076" spans="5:176" x14ac:dyDescent="0.2">
      <c r="E3076" s="70"/>
      <c r="FT3076" s="44"/>
    </row>
    <row r="3077" spans="5:176" x14ac:dyDescent="0.2">
      <c r="E3077" s="70"/>
      <c r="FT3077" s="44"/>
    </row>
    <row r="3078" spans="5:176" x14ac:dyDescent="0.2">
      <c r="E3078" s="70"/>
      <c r="FT3078" s="44"/>
    </row>
    <row r="3079" spans="5:176" x14ac:dyDescent="0.2">
      <c r="E3079" s="70"/>
      <c r="FT3079" s="44"/>
    </row>
    <row r="3080" spans="5:176" x14ac:dyDescent="0.2">
      <c r="E3080" s="70"/>
      <c r="FT3080" s="44"/>
    </row>
    <row r="3081" spans="5:176" x14ac:dyDescent="0.2">
      <c r="E3081" s="70"/>
      <c r="FT3081" s="44"/>
    </row>
    <row r="3082" spans="5:176" x14ac:dyDescent="0.2">
      <c r="E3082" s="70"/>
      <c r="FT3082" s="44"/>
    </row>
    <row r="3083" spans="5:176" x14ac:dyDescent="0.2">
      <c r="E3083" s="70"/>
      <c r="FT3083" s="44"/>
    </row>
    <row r="3084" spans="5:176" x14ac:dyDescent="0.2">
      <c r="E3084" s="70"/>
      <c r="FT3084" s="44"/>
    </row>
    <row r="3085" spans="5:176" x14ac:dyDescent="0.2">
      <c r="E3085" s="70"/>
      <c r="FT3085" s="44"/>
    </row>
    <row r="3086" spans="5:176" x14ac:dyDescent="0.2">
      <c r="E3086" s="70"/>
      <c r="FT3086" s="44"/>
    </row>
    <row r="3087" spans="5:176" x14ac:dyDescent="0.2">
      <c r="E3087" s="70"/>
      <c r="FT3087" s="44"/>
    </row>
    <row r="3088" spans="5:176" x14ac:dyDescent="0.2">
      <c r="E3088" s="70"/>
      <c r="FT3088" s="44"/>
    </row>
    <row r="3089" spans="5:176" x14ac:dyDescent="0.2">
      <c r="E3089" s="70"/>
      <c r="FT3089" s="44"/>
    </row>
    <row r="3090" spans="5:176" x14ac:dyDescent="0.2">
      <c r="E3090" s="70"/>
      <c r="FT3090" s="44"/>
    </row>
    <row r="3091" spans="5:176" x14ac:dyDescent="0.2">
      <c r="E3091" s="70"/>
      <c r="FT3091" s="44"/>
    </row>
    <row r="3092" spans="5:176" x14ac:dyDescent="0.2">
      <c r="E3092" s="70"/>
      <c r="FT3092" s="44"/>
    </row>
    <row r="3093" spans="5:176" x14ac:dyDescent="0.2">
      <c r="E3093" s="70"/>
      <c r="FT3093" s="44"/>
    </row>
    <row r="3094" spans="5:176" x14ac:dyDescent="0.2">
      <c r="E3094" s="70"/>
      <c r="FT3094" s="44"/>
    </row>
    <row r="3095" spans="5:176" x14ac:dyDescent="0.2">
      <c r="E3095" s="70"/>
      <c r="FT3095" s="44"/>
    </row>
    <row r="3096" spans="5:176" x14ac:dyDescent="0.2">
      <c r="E3096" s="70"/>
      <c r="FT3096" s="44"/>
    </row>
    <row r="3097" spans="5:176" x14ac:dyDescent="0.2">
      <c r="E3097" s="70"/>
      <c r="FT3097" s="44"/>
    </row>
    <row r="3098" spans="5:176" x14ac:dyDescent="0.2">
      <c r="E3098" s="70"/>
      <c r="FT3098" s="44"/>
    </row>
    <row r="3099" spans="5:176" x14ac:dyDescent="0.2">
      <c r="E3099" s="70"/>
      <c r="FT3099" s="44"/>
    </row>
    <row r="3100" spans="5:176" x14ac:dyDescent="0.2">
      <c r="E3100" s="70"/>
      <c r="FT3100" s="44"/>
    </row>
    <row r="3101" spans="5:176" x14ac:dyDescent="0.2">
      <c r="E3101" s="70"/>
      <c r="FT3101" s="44"/>
    </row>
    <row r="3102" spans="5:176" x14ac:dyDescent="0.2">
      <c r="E3102" s="70"/>
      <c r="FT3102" s="44"/>
    </row>
    <row r="3103" spans="5:176" x14ac:dyDescent="0.2">
      <c r="E3103" s="70"/>
      <c r="FT3103" s="44"/>
    </row>
    <row r="3104" spans="5:176" x14ac:dyDescent="0.2">
      <c r="E3104" s="70"/>
      <c r="FT3104" s="44"/>
    </row>
    <row r="3105" spans="5:176" x14ac:dyDescent="0.2">
      <c r="E3105" s="70"/>
      <c r="FT3105" s="44"/>
    </row>
    <row r="3106" spans="5:176" x14ac:dyDescent="0.2">
      <c r="E3106" s="70"/>
      <c r="FT3106" s="44"/>
    </row>
    <row r="3107" spans="5:176" x14ac:dyDescent="0.2">
      <c r="E3107" s="70"/>
      <c r="FT3107" s="44"/>
    </row>
    <row r="3108" spans="5:176" x14ac:dyDescent="0.2">
      <c r="E3108" s="70"/>
      <c r="FT3108" s="44"/>
    </row>
    <row r="3109" spans="5:176" x14ac:dyDescent="0.2">
      <c r="E3109" s="70"/>
      <c r="FT3109" s="44"/>
    </row>
    <row r="3110" spans="5:176" x14ac:dyDescent="0.2">
      <c r="E3110" s="70"/>
      <c r="FT3110" s="44"/>
    </row>
    <row r="3111" spans="5:176" x14ac:dyDescent="0.2">
      <c r="E3111" s="70"/>
      <c r="FT3111" s="44"/>
    </row>
    <row r="3112" spans="5:176" x14ac:dyDescent="0.2">
      <c r="E3112" s="70"/>
      <c r="FT3112" s="44"/>
    </row>
    <row r="3113" spans="5:176" x14ac:dyDescent="0.2">
      <c r="E3113" s="70"/>
      <c r="FT3113" s="44"/>
    </row>
    <row r="3114" spans="5:176" x14ac:dyDescent="0.2">
      <c r="E3114" s="70"/>
      <c r="FT3114" s="44"/>
    </row>
    <row r="3115" spans="5:176" x14ac:dyDescent="0.2">
      <c r="E3115" s="70"/>
      <c r="FT3115" s="44"/>
    </row>
    <row r="3116" spans="5:176" x14ac:dyDescent="0.2">
      <c r="E3116" s="70"/>
      <c r="FT3116" s="44"/>
    </row>
    <row r="3117" spans="5:176" x14ac:dyDescent="0.2">
      <c r="E3117" s="70"/>
      <c r="FT3117" s="44"/>
    </row>
    <row r="3118" spans="5:176" x14ac:dyDescent="0.2">
      <c r="E3118" s="70"/>
      <c r="FT3118" s="44"/>
    </row>
    <row r="3119" spans="5:176" x14ac:dyDescent="0.2">
      <c r="E3119" s="70"/>
      <c r="FT3119" s="44"/>
    </row>
    <row r="3120" spans="5:176" x14ac:dyDescent="0.2">
      <c r="E3120" s="70"/>
      <c r="FT3120" s="44"/>
    </row>
    <row r="3121" spans="5:176" x14ac:dyDescent="0.2">
      <c r="E3121" s="70"/>
      <c r="FT3121" s="44"/>
    </row>
    <row r="3122" spans="5:176" x14ac:dyDescent="0.2">
      <c r="E3122" s="70"/>
      <c r="FT3122" s="44"/>
    </row>
    <row r="3123" spans="5:176" x14ac:dyDescent="0.2">
      <c r="E3123" s="70"/>
      <c r="FT3123" s="44"/>
    </row>
    <row r="3124" spans="5:176" x14ac:dyDescent="0.2">
      <c r="E3124" s="70"/>
      <c r="FT3124" s="44"/>
    </row>
    <row r="3125" spans="5:176" x14ac:dyDescent="0.2">
      <c r="E3125" s="70"/>
      <c r="FT3125" s="44"/>
    </row>
    <row r="3126" spans="5:176" x14ac:dyDescent="0.2">
      <c r="E3126" s="70"/>
      <c r="FT3126" s="44"/>
    </row>
    <row r="3127" spans="5:176" x14ac:dyDescent="0.2">
      <c r="E3127" s="70"/>
      <c r="FT3127" s="44"/>
    </row>
    <row r="3128" spans="5:176" x14ac:dyDescent="0.2">
      <c r="E3128" s="70"/>
      <c r="FT3128" s="44"/>
    </row>
    <row r="3129" spans="5:176" x14ac:dyDescent="0.2">
      <c r="E3129" s="70"/>
      <c r="FT3129" s="44"/>
    </row>
    <row r="3130" spans="5:176" x14ac:dyDescent="0.2">
      <c r="E3130" s="70"/>
      <c r="FT3130" s="44"/>
    </row>
    <row r="3131" spans="5:176" x14ac:dyDescent="0.2">
      <c r="E3131" s="70"/>
      <c r="FT3131" s="44"/>
    </row>
    <row r="3132" spans="5:176" x14ac:dyDescent="0.2">
      <c r="E3132" s="70"/>
      <c r="FT3132" s="44"/>
    </row>
    <row r="3133" spans="5:176" x14ac:dyDescent="0.2">
      <c r="E3133" s="70"/>
      <c r="FT3133" s="44"/>
    </row>
    <row r="3134" spans="5:176" x14ac:dyDescent="0.2">
      <c r="E3134" s="70"/>
      <c r="FT3134" s="44"/>
    </row>
    <row r="3135" spans="5:176" x14ac:dyDescent="0.2">
      <c r="E3135" s="70"/>
      <c r="FT3135" s="44"/>
    </row>
    <row r="3136" spans="5:176" x14ac:dyDescent="0.2">
      <c r="E3136" s="70"/>
      <c r="FT3136" s="44"/>
    </row>
    <row r="3137" spans="5:176" x14ac:dyDescent="0.2">
      <c r="E3137" s="70"/>
      <c r="FT3137" s="44"/>
    </row>
    <row r="3138" spans="5:176" x14ac:dyDescent="0.2">
      <c r="E3138" s="70"/>
      <c r="FT3138" s="44"/>
    </row>
    <row r="3139" spans="5:176" x14ac:dyDescent="0.2">
      <c r="E3139" s="70"/>
      <c r="FT3139" s="44"/>
    </row>
    <row r="3140" spans="5:176" x14ac:dyDescent="0.2">
      <c r="E3140" s="70"/>
      <c r="FT3140" s="44"/>
    </row>
    <row r="3141" spans="5:176" x14ac:dyDescent="0.2">
      <c r="E3141" s="70"/>
      <c r="FT3141" s="44"/>
    </row>
    <row r="3142" spans="5:176" x14ac:dyDescent="0.2">
      <c r="E3142" s="70"/>
      <c r="FT3142" s="44"/>
    </row>
    <row r="3143" spans="5:176" x14ac:dyDescent="0.2">
      <c r="E3143" s="70"/>
      <c r="FT3143" s="44"/>
    </row>
    <row r="3144" spans="5:176" x14ac:dyDescent="0.2">
      <c r="E3144" s="70"/>
      <c r="FT3144" s="44"/>
    </row>
    <row r="3145" spans="5:176" x14ac:dyDescent="0.2">
      <c r="E3145" s="70"/>
      <c r="FT3145" s="44"/>
    </row>
    <row r="3146" spans="5:176" x14ac:dyDescent="0.2">
      <c r="E3146" s="70"/>
      <c r="FT3146" s="44"/>
    </row>
    <row r="3147" spans="5:176" x14ac:dyDescent="0.2">
      <c r="E3147" s="70"/>
      <c r="FT3147" s="44"/>
    </row>
    <row r="3148" spans="5:176" x14ac:dyDescent="0.2">
      <c r="E3148" s="70"/>
      <c r="FT3148" s="44"/>
    </row>
    <row r="3149" spans="5:176" x14ac:dyDescent="0.2">
      <c r="E3149" s="70"/>
      <c r="FT3149" s="44"/>
    </row>
    <row r="3150" spans="5:176" x14ac:dyDescent="0.2">
      <c r="E3150" s="70"/>
      <c r="FT3150" s="44"/>
    </row>
    <row r="3151" spans="5:176" x14ac:dyDescent="0.2">
      <c r="E3151" s="70"/>
      <c r="FT3151" s="44"/>
    </row>
    <row r="3152" spans="5:176" x14ac:dyDescent="0.2">
      <c r="E3152" s="70"/>
      <c r="FT3152" s="44"/>
    </row>
    <row r="3153" spans="5:176" x14ac:dyDescent="0.2">
      <c r="E3153" s="70"/>
      <c r="FT3153" s="44"/>
    </row>
    <row r="3154" spans="5:176" x14ac:dyDescent="0.2">
      <c r="E3154" s="70"/>
      <c r="FT3154" s="44"/>
    </row>
    <row r="3155" spans="5:176" x14ac:dyDescent="0.2">
      <c r="E3155" s="70"/>
      <c r="FT3155" s="44"/>
    </row>
    <row r="3156" spans="5:176" x14ac:dyDescent="0.2">
      <c r="E3156" s="70"/>
      <c r="FT3156" s="44"/>
    </row>
    <row r="3157" spans="5:176" x14ac:dyDescent="0.2">
      <c r="E3157" s="70"/>
      <c r="FT3157" s="44"/>
    </row>
    <row r="3158" spans="5:176" x14ac:dyDescent="0.2">
      <c r="E3158" s="70"/>
      <c r="FT3158" s="44"/>
    </row>
    <row r="3159" spans="5:176" x14ac:dyDescent="0.2">
      <c r="E3159" s="70"/>
      <c r="FT3159" s="44"/>
    </row>
    <row r="3160" spans="5:176" x14ac:dyDescent="0.2">
      <c r="E3160" s="70"/>
      <c r="FT3160" s="44"/>
    </row>
    <row r="3161" spans="5:176" x14ac:dyDescent="0.2">
      <c r="E3161" s="70"/>
      <c r="FT3161" s="44"/>
    </row>
    <row r="3162" spans="5:176" x14ac:dyDescent="0.2">
      <c r="E3162" s="70"/>
      <c r="FT3162" s="44"/>
    </row>
    <row r="3163" spans="5:176" x14ac:dyDescent="0.2">
      <c r="E3163" s="70"/>
      <c r="FT3163" s="44"/>
    </row>
    <row r="3164" spans="5:176" x14ac:dyDescent="0.2">
      <c r="E3164" s="70"/>
      <c r="FT3164" s="44"/>
    </row>
    <row r="3165" spans="5:176" x14ac:dyDescent="0.2">
      <c r="E3165" s="70"/>
      <c r="FT3165" s="44"/>
    </row>
    <row r="3166" spans="5:176" x14ac:dyDescent="0.2">
      <c r="E3166" s="70"/>
      <c r="FT3166" s="44"/>
    </row>
    <row r="3167" spans="5:176" x14ac:dyDescent="0.2">
      <c r="E3167" s="70"/>
      <c r="FT3167" s="44"/>
    </row>
    <row r="3168" spans="5:176" x14ac:dyDescent="0.2">
      <c r="E3168" s="70"/>
      <c r="FT3168" s="44"/>
    </row>
    <row r="3169" spans="5:176" x14ac:dyDescent="0.2">
      <c r="E3169" s="70"/>
      <c r="FT3169" s="44"/>
    </row>
    <row r="3170" spans="5:176" x14ac:dyDescent="0.2">
      <c r="E3170" s="70"/>
      <c r="FT3170" s="44"/>
    </row>
    <row r="3171" spans="5:176" x14ac:dyDescent="0.2">
      <c r="E3171" s="70"/>
      <c r="FT3171" s="44"/>
    </row>
    <row r="3172" spans="5:176" x14ac:dyDescent="0.2">
      <c r="E3172" s="70"/>
      <c r="FT3172" s="44"/>
    </row>
    <row r="3173" spans="5:176" x14ac:dyDescent="0.2">
      <c r="E3173" s="70"/>
      <c r="FT3173" s="44"/>
    </row>
    <row r="3174" spans="5:176" x14ac:dyDescent="0.2">
      <c r="E3174" s="70"/>
      <c r="FT3174" s="44"/>
    </row>
    <row r="3175" spans="5:176" x14ac:dyDescent="0.2">
      <c r="E3175" s="70"/>
      <c r="FT3175" s="44"/>
    </row>
    <row r="3176" spans="5:176" x14ac:dyDescent="0.2">
      <c r="E3176" s="70"/>
      <c r="FT3176" s="44"/>
    </row>
    <row r="3177" spans="5:176" x14ac:dyDescent="0.2">
      <c r="E3177" s="70"/>
      <c r="FT3177" s="44"/>
    </row>
    <row r="3178" spans="5:176" x14ac:dyDescent="0.2">
      <c r="E3178" s="70"/>
      <c r="FT3178" s="44"/>
    </row>
    <row r="3179" spans="5:176" x14ac:dyDescent="0.2">
      <c r="E3179" s="70"/>
      <c r="FT3179" s="44"/>
    </row>
    <row r="3180" spans="5:176" x14ac:dyDescent="0.2">
      <c r="E3180" s="70"/>
      <c r="FT3180" s="44"/>
    </row>
    <row r="3181" spans="5:176" x14ac:dyDescent="0.2">
      <c r="E3181" s="70"/>
      <c r="FT3181" s="44"/>
    </row>
    <row r="3182" spans="5:176" x14ac:dyDescent="0.2">
      <c r="E3182" s="70"/>
      <c r="FT3182" s="44"/>
    </row>
    <row r="3183" spans="5:176" x14ac:dyDescent="0.2">
      <c r="E3183" s="70"/>
      <c r="FT3183" s="44"/>
    </row>
    <row r="3184" spans="5:176" x14ac:dyDescent="0.2">
      <c r="E3184" s="70"/>
      <c r="FT3184" s="44"/>
    </row>
    <row r="3185" spans="5:176" x14ac:dyDescent="0.2">
      <c r="E3185" s="70"/>
      <c r="FT3185" s="44"/>
    </row>
    <row r="3186" spans="5:176" x14ac:dyDescent="0.2">
      <c r="E3186" s="70"/>
      <c r="FT3186" s="44"/>
    </row>
    <row r="3187" spans="5:176" x14ac:dyDescent="0.2">
      <c r="E3187" s="70"/>
      <c r="FT3187" s="44"/>
    </row>
    <row r="3188" spans="5:176" x14ac:dyDescent="0.2">
      <c r="E3188" s="70"/>
      <c r="FT3188" s="44"/>
    </row>
    <row r="3189" spans="5:176" x14ac:dyDescent="0.2">
      <c r="E3189" s="70"/>
      <c r="FT3189" s="44"/>
    </row>
    <row r="3190" spans="5:176" x14ac:dyDescent="0.2">
      <c r="E3190" s="70"/>
      <c r="FT3190" s="44"/>
    </row>
    <row r="3191" spans="5:176" x14ac:dyDescent="0.2">
      <c r="E3191" s="70"/>
      <c r="FT3191" s="44"/>
    </row>
    <row r="3192" spans="5:176" x14ac:dyDescent="0.2">
      <c r="E3192" s="70"/>
      <c r="FT3192" s="44"/>
    </row>
    <row r="3193" spans="5:176" x14ac:dyDescent="0.2">
      <c r="E3193" s="70"/>
      <c r="FT3193" s="44"/>
    </row>
    <row r="3194" spans="5:176" x14ac:dyDescent="0.2">
      <c r="E3194" s="70"/>
      <c r="FT3194" s="44"/>
    </row>
    <row r="3195" spans="5:176" x14ac:dyDescent="0.2">
      <c r="E3195" s="70"/>
      <c r="FT3195" s="44"/>
    </row>
    <row r="3196" spans="5:176" x14ac:dyDescent="0.2">
      <c r="E3196" s="70"/>
      <c r="FT3196" s="44"/>
    </row>
    <row r="3197" spans="5:176" x14ac:dyDescent="0.2">
      <c r="E3197" s="70"/>
      <c r="FT3197" s="44"/>
    </row>
    <row r="3198" spans="5:176" x14ac:dyDescent="0.2">
      <c r="E3198" s="70"/>
      <c r="FT3198" s="44"/>
    </row>
    <row r="3199" spans="5:176" x14ac:dyDescent="0.2">
      <c r="E3199" s="70"/>
      <c r="FT3199" s="44"/>
    </row>
    <row r="3200" spans="5:176" x14ac:dyDescent="0.2">
      <c r="E3200" s="70"/>
      <c r="FT3200" s="44"/>
    </row>
    <row r="3201" spans="5:176" x14ac:dyDescent="0.2">
      <c r="E3201" s="70"/>
      <c r="FT3201" s="44"/>
    </row>
    <row r="3202" spans="5:176" x14ac:dyDescent="0.2">
      <c r="E3202" s="70"/>
      <c r="FT3202" s="44"/>
    </row>
    <row r="3203" spans="5:176" x14ac:dyDescent="0.2">
      <c r="E3203" s="70"/>
      <c r="FT3203" s="44"/>
    </row>
    <row r="3204" spans="5:176" x14ac:dyDescent="0.2">
      <c r="E3204" s="70"/>
      <c r="FT3204" s="44"/>
    </row>
    <row r="3205" spans="5:176" x14ac:dyDescent="0.2">
      <c r="E3205" s="70"/>
      <c r="FT3205" s="44"/>
    </row>
    <row r="3206" spans="5:176" x14ac:dyDescent="0.2">
      <c r="E3206" s="70"/>
      <c r="FT3206" s="44"/>
    </row>
    <row r="3207" spans="5:176" x14ac:dyDescent="0.2">
      <c r="E3207" s="70"/>
      <c r="FT3207" s="44"/>
    </row>
    <row r="3208" spans="5:176" x14ac:dyDescent="0.2">
      <c r="E3208" s="70"/>
      <c r="FT3208" s="44"/>
    </row>
    <row r="3209" spans="5:176" x14ac:dyDescent="0.2">
      <c r="E3209" s="70"/>
      <c r="FT3209" s="44"/>
    </row>
    <row r="3210" spans="5:176" x14ac:dyDescent="0.2">
      <c r="E3210" s="70"/>
      <c r="FT3210" s="44"/>
    </row>
    <row r="3211" spans="5:176" x14ac:dyDescent="0.2">
      <c r="E3211" s="70"/>
      <c r="FT3211" s="44"/>
    </row>
    <row r="3212" spans="5:176" x14ac:dyDescent="0.2">
      <c r="E3212" s="70"/>
      <c r="FT3212" s="44"/>
    </row>
    <row r="3213" spans="5:176" x14ac:dyDescent="0.2">
      <c r="E3213" s="70"/>
      <c r="FT3213" s="44"/>
    </row>
    <row r="3214" spans="5:176" x14ac:dyDescent="0.2">
      <c r="E3214" s="70"/>
      <c r="FT3214" s="44"/>
    </row>
    <row r="3215" spans="5:176" x14ac:dyDescent="0.2">
      <c r="E3215" s="70"/>
      <c r="FT3215" s="44"/>
    </row>
    <row r="3216" spans="5:176" x14ac:dyDescent="0.2">
      <c r="E3216" s="70"/>
      <c r="FT3216" s="44"/>
    </row>
    <row r="3217" spans="5:176" x14ac:dyDescent="0.2">
      <c r="E3217" s="70"/>
      <c r="FT3217" s="44"/>
    </row>
    <row r="3218" spans="5:176" x14ac:dyDescent="0.2">
      <c r="E3218" s="70"/>
      <c r="FT3218" s="44"/>
    </row>
    <row r="3219" spans="5:176" x14ac:dyDescent="0.2">
      <c r="E3219" s="70"/>
      <c r="FT3219" s="44"/>
    </row>
    <row r="3220" spans="5:176" x14ac:dyDescent="0.2">
      <c r="E3220" s="70"/>
      <c r="FT3220" s="44"/>
    </row>
    <row r="3221" spans="5:176" x14ac:dyDescent="0.2">
      <c r="E3221" s="70"/>
      <c r="FT3221" s="44"/>
    </row>
    <row r="3222" spans="5:176" x14ac:dyDescent="0.2">
      <c r="E3222" s="70"/>
      <c r="FT3222" s="44"/>
    </row>
    <row r="3223" spans="5:176" x14ac:dyDescent="0.2">
      <c r="E3223" s="70"/>
      <c r="FT3223" s="44"/>
    </row>
    <row r="3224" spans="5:176" x14ac:dyDescent="0.2">
      <c r="E3224" s="70"/>
      <c r="FT3224" s="44"/>
    </row>
    <row r="3225" spans="5:176" x14ac:dyDescent="0.2">
      <c r="E3225" s="70"/>
      <c r="FT3225" s="44"/>
    </row>
    <row r="3226" spans="5:176" x14ac:dyDescent="0.2">
      <c r="E3226" s="70"/>
      <c r="FT3226" s="44"/>
    </row>
    <row r="3227" spans="5:176" x14ac:dyDescent="0.2">
      <c r="E3227" s="70"/>
      <c r="FT3227" s="44"/>
    </row>
    <row r="3228" spans="5:176" x14ac:dyDescent="0.2">
      <c r="E3228" s="70"/>
      <c r="FT3228" s="44"/>
    </row>
    <row r="3229" spans="5:176" x14ac:dyDescent="0.2">
      <c r="E3229" s="70"/>
      <c r="FT3229" s="44"/>
    </row>
    <row r="3230" spans="5:176" x14ac:dyDescent="0.2">
      <c r="E3230" s="70"/>
      <c r="FT3230" s="44"/>
    </row>
    <row r="3231" spans="5:176" x14ac:dyDescent="0.2">
      <c r="E3231" s="70"/>
      <c r="FT3231" s="44"/>
    </row>
    <row r="3232" spans="5:176" x14ac:dyDescent="0.2">
      <c r="E3232" s="70"/>
      <c r="FT3232" s="44"/>
    </row>
    <row r="3233" spans="5:176" x14ac:dyDescent="0.2">
      <c r="E3233" s="70"/>
      <c r="FT3233" s="44"/>
    </row>
    <row r="3234" spans="5:176" x14ac:dyDescent="0.2">
      <c r="E3234" s="70"/>
      <c r="FT3234" s="44"/>
    </row>
    <row r="3235" spans="5:176" x14ac:dyDescent="0.2">
      <c r="E3235" s="70"/>
      <c r="FT3235" s="44"/>
    </row>
    <row r="3236" spans="5:176" x14ac:dyDescent="0.2">
      <c r="E3236" s="70"/>
      <c r="FT3236" s="44"/>
    </row>
    <row r="3237" spans="5:176" x14ac:dyDescent="0.2">
      <c r="E3237" s="70"/>
      <c r="FT3237" s="44"/>
    </row>
    <row r="3238" spans="5:176" x14ac:dyDescent="0.2">
      <c r="E3238" s="70"/>
      <c r="FT3238" s="44"/>
    </row>
    <row r="3239" spans="5:176" x14ac:dyDescent="0.2">
      <c r="E3239" s="70"/>
      <c r="FT3239" s="44"/>
    </row>
    <row r="3240" spans="5:176" x14ac:dyDescent="0.2">
      <c r="E3240" s="70"/>
      <c r="FT3240" s="44"/>
    </row>
    <row r="3241" spans="5:176" x14ac:dyDescent="0.2">
      <c r="E3241" s="70"/>
      <c r="FT3241" s="44"/>
    </row>
    <row r="3242" spans="5:176" x14ac:dyDescent="0.2">
      <c r="E3242" s="70"/>
      <c r="FT3242" s="44"/>
    </row>
    <row r="3243" spans="5:176" x14ac:dyDescent="0.2">
      <c r="E3243" s="70"/>
      <c r="FT3243" s="44"/>
    </row>
    <row r="3244" spans="5:176" x14ac:dyDescent="0.2">
      <c r="E3244" s="70"/>
      <c r="FT3244" s="44"/>
    </row>
    <row r="3245" spans="5:176" x14ac:dyDescent="0.2">
      <c r="E3245" s="70"/>
      <c r="FT3245" s="44"/>
    </row>
    <row r="3246" spans="5:176" x14ac:dyDescent="0.2">
      <c r="E3246" s="70"/>
      <c r="FT3246" s="44"/>
    </row>
    <row r="3247" spans="5:176" x14ac:dyDescent="0.2">
      <c r="E3247" s="70"/>
      <c r="FT3247" s="44"/>
    </row>
    <row r="3248" spans="5:176" x14ac:dyDescent="0.2">
      <c r="E3248" s="70"/>
      <c r="FT3248" s="44"/>
    </row>
    <row r="3249" spans="5:176" x14ac:dyDescent="0.2">
      <c r="E3249" s="70"/>
      <c r="FT3249" s="44"/>
    </row>
    <row r="3250" spans="5:176" x14ac:dyDescent="0.2">
      <c r="E3250" s="70"/>
      <c r="FT3250" s="44"/>
    </row>
    <row r="3251" spans="5:176" x14ac:dyDescent="0.2">
      <c r="E3251" s="70"/>
      <c r="FT3251" s="44"/>
    </row>
    <row r="3252" spans="5:176" x14ac:dyDescent="0.2">
      <c r="E3252" s="70"/>
      <c r="FT3252" s="44"/>
    </row>
    <row r="3253" spans="5:176" x14ac:dyDescent="0.2">
      <c r="E3253" s="70"/>
      <c r="FT3253" s="44"/>
    </row>
    <row r="3254" spans="5:176" x14ac:dyDescent="0.2">
      <c r="E3254" s="70"/>
      <c r="FT3254" s="44"/>
    </row>
    <row r="3255" spans="5:176" x14ac:dyDescent="0.2">
      <c r="E3255" s="70"/>
      <c r="FT3255" s="44"/>
    </row>
    <row r="3256" spans="5:176" x14ac:dyDescent="0.2">
      <c r="E3256" s="70"/>
      <c r="FT3256" s="44"/>
    </row>
    <row r="3257" spans="5:176" x14ac:dyDescent="0.2">
      <c r="E3257" s="70"/>
      <c r="FT3257" s="44"/>
    </row>
    <row r="3258" spans="5:176" x14ac:dyDescent="0.2">
      <c r="E3258" s="70"/>
      <c r="FT3258" s="44"/>
    </row>
    <row r="3259" spans="5:176" x14ac:dyDescent="0.2">
      <c r="E3259" s="70"/>
      <c r="FT3259" s="44"/>
    </row>
    <row r="3260" spans="5:176" x14ac:dyDescent="0.2">
      <c r="E3260" s="70"/>
      <c r="FT3260" s="44"/>
    </row>
    <row r="3261" spans="5:176" x14ac:dyDescent="0.2">
      <c r="E3261" s="70"/>
      <c r="FT3261" s="44"/>
    </row>
    <row r="3262" spans="5:176" x14ac:dyDescent="0.2">
      <c r="E3262" s="70"/>
      <c r="FT3262" s="44"/>
    </row>
    <row r="3263" spans="5:176" x14ac:dyDescent="0.2">
      <c r="E3263" s="70"/>
      <c r="FT3263" s="44"/>
    </row>
    <row r="3264" spans="5:176" x14ac:dyDescent="0.2">
      <c r="E3264" s="70"/>
      <c r="FT3264" s="44"/>
    </row>
    <row r="3265" spans="5:176" x14ac:dyDescent="0.2">
      <c r="E3265" s="70"/>
      <c r="FT3265" s="44"/>
    </row>
    <row r="3266" spans="5:176" x14ac:dyDescent="0.2">
      <c r="E3266" s="70"/>
      <c r="FT3266" s="44"/>
    </row>
    <row r="3267" spans="5:176" x14ac:dyDescent="0.2">
      <c r="E3267" s="70"/>
      <c r="FT3267" s="44"/>
    </row>
    <row r="3268" spans="5:176" x14ac:dyDescent="0.2">
      <c r="E3268" s="70"/>
      <c r="FT3268" s="44"/>
    </row>
    <row r="3269" spans="5:176" x14ac:dyDescent="0.2">
      <c r="E3269" s="70"/>
      <c r="FT3269" s="44"/>
    </row>
    <row r="3270" spans="5:176" x14ac:dyDescent="0.2">
      <c r="E3270" s="70"/>
      <c r="FT3270" s="44"/>
    </row>
    <row r="3271" spans="5:176" x14ac:dyDescent="0.2">
      <c r="E3271" s="70"/>
      <c r="FT3271" s="44"/>
    </row>
    <row r="3272" spans="5:176" x14ac:dyDescent="0.2">
      <c r="E3272" s="70"/>
      <c r="FT3272" s="44"/>
    </row>
    <row r="3273" spans="5:176" x14ac:dyDescent="0.2">
      <c r="E3273" s="70"/>
      <c r="FT3273" s="44"/>
    </row>
    <row r="3274" spans="5:176" x14ac:dyDescent="0.2">
      <c r="E3274" s="70"/>
      <c r="FT3274" s="44"/>
    </row>
    <row r="3275" spans="5:176" x14ac:dyDescent="0.2">
      <c r="E3275" s="70"/>
      <c r="FT3275" s="44"/>
    </row>
    <row r="3276" spans="5:176" x14ac:dyDescent="0.2">
      <c r="E3276" s="70"/>
      <c r="FT3276" s="44"/>
    </row>
    <row r="3277" spans="5:176" x14ac:dyDescent="0.2">
      <c r="E3277" s="70"/>
      <c r="FT3277" s="44"/>
    </row>
    <row r="3278" spans="5:176" x14ac:dyDescent="0.2">
      <c r="E3278" s="70"/>
      <c r="FT3278" s="44"/>
    </row>
    <row r="3279" spans="5:176" x14ac:dyDescent="0.2">
      <c r="E3279" s="70"/>
      <c r="FT3279" s="44"/>
    </row>
    <row r="3280" spans="5:176" x14ac:dyDescent="0.2">
      <c r="E3280" s="70"/>
      <c r="FT3280" s="44"/>
    </row>
    <row r="3281" spans="5:176" x14ac:dyDescent="0.2">
      <c r="E3281" s="70"/>
      <c r="FT3281" s="44"/>
    </row>
    <row r="3282" spans="5:176" x14ac:dyDescent="0.2">
      <c r="E3282" s="70"/>
      <c r="FT3282" s="44"/>
    </row>
    <row r="3283" spans="5:176" x14ac:dyDescent="0.2">
      <c r="E3283" s="70"/>
      <c r="FT3283" s="44"/>
    </row>
    <row r="3284" spans="5:176" x14ac:dyDescent="0.2">
      <c r="E3284" s="70"/>
      <c r="FT3284" s="44"/>
    </row>
    <row r="3285" spans="5:176" x14ac:dyDescent="0.2">
      <c r="E3285" s="70"/>
      <c r="FT3285" s="44"/>
    </row>
    <row r="3286" spans="5:176" x14ac:dyDescent="0.2">
      <c r="E3286" s="70"/>
      <c r="FT3286" s="44"/>
    </row>
    <row r="3287" spans="5:176" x14ac:dyDescent="0.2">
      <c r="E3287" s="70"/>
      <c r="FT3287" s="44"/>
    </row>
    <row r="3288" spans="5:176" x14ac:dyDescent="0.2">
      <c r="E3288" s="70"/>
      <c r="FT3288" s="44"/>
    </row>
    <row r="3289" spans="5:176" x14ac:dyDescent="0.2">
      <c r="E3289" s="70"/>
      <c r="FT3289" s="44"/>
    </row>
    <row r="3290" spans="5:176" x14ac:dyDescent="0.2">
      <c r="E3290" s="70"/>
      <c r="FT3290" s="44"/>
    </row>
    <row r="3291" spans="5:176" x14ac:dyDescent="0.2">
      <c r="E3291" s="70"/>
      <c r="FT3291" s="44"/>
    </row>
    <row r="3292" spans="5:176" x14ac:dyDescent="0.2">
      <c r="E3292" s="70"/>
      <c r="FT3292" s="44"/>
    </row>
    <row r="3293" spans="5:176" x14ac:dyDescent="0.2">
      <c r="E3293" s="70"/>
      <c r="FT3293" s="44"/>
    </row>
    <row r="3294" spans="5:176" x14ac:dyDescent="0.2">
      <c r="E3294" s="70"/>
      <c r="FT3294" s="44"/>
    </row>
    <row r="3295" spans="5:176" x14ac:dyDescent="0.2">
      <c r="E3295" s="70"/>
      <c r="FT3295" s="44"/>
    </row>
    <row r="3296" spans="5:176" x14ac:dyDescent="0.2">
      <c r="E3296" s="70"/>
      <c r="FT3296" s="44"/>
    </row>
    <row r="3297" spans="5:176" x14ac:dyDescent="0.2">
      <c r="E3297" s="70"/>
      <c r="FT3297" s="44"/>
    </row>
    <row r="3298" spans="5:176" x14ac:dyDescent="0.2">
      <c r="E3298" s="70"/>
      <c r="FT3298" s="44"/>
    </row>
    <row r="3299" spans="5:176" x14ac:dyDescent="0.2">
      <c r="E3299" s="70"/>
      <c r="FT3299" s="44"/>
    </row>
    <row r="3300" spans="5:176" x14ac:dyDescent="0.2">
      <c r="E3300" s="70"/>
      <c r="FT3300" s="44"/>
    </row>
    <row r="3301" spans="5:176" x14ac:dyDescent="0.2">
      <c r="E3301" s="70"/>
      <c r="FT3301" s="44"/>
    </row>
    <row r="3302" spans="5:176" x14ac:dyDescent="0.2">
      <c r="E3302" s="70"/>
      <c r="FT3302" s="44"/>
    </row>
    <row r="3303" spans="5:176" x14ac:dyDescent="0.2">
      <c r="E3303" s="70"/>
      <c r="FT3303" s="44"/>
    </row>
    <row r="3304" spans="5:176" x14ac:dyDescent="0.2">
      <c r="E3304" s="70"/>
      <c r="FT3304" s="44"/>
    </row>
    <row r="3305" spans="5:176" x14ac:dyDescent="0.2">
      <c r="E3305" s="70"/>
      <c r="FT3305" s="44"/>
    </row>
    <row r="3306" spans="5:176" x14ac:dyDescent="0.2">
      <c r="E3306" s="70"/>
      <c r="FT3306" s="44"/>
    </row>
    <row r="3307" spans="5:176" x14ac:dyDescent="0.2">
      <c r="E3307" s="70"/>
      <c r="FT3307" s="44"/>
    </row>
    <row r="3308" spans="5:176" x14ac:dyDescent="0.2">
      <c r="E3308" s="70"/>
      <c r="FT3308" s="44"/>
    </row>
    <row r="3309" spans="5:176" x14ac:dyDescent="0.2">
      <c r="E3309" s="70"/>
      <c r="FT3309" s="44"/>
    </row>
    <row r="3310" spans="5:176" x14ac:dyDescent="0.2">
      <c r="E3310" s="70"/>
      <c r="FT3310" s="44"/>
    </row>
    <row r="3311" spans="5:176" x14ac:dyDescent="0.2">
      <c r="E3311" s="70"/>
      <c r="FT3311" s="44"/>
    </row>
    <row r="3312" spans="5:176" x14ac:dyDescent="0.2">
      <c r="E3312" s="70"/>
      <c r="FT3312" s="44"/>
    </row>
    <row r="3313" spans="5:176" x14ac:dyDescent="0.2">
      <c r="E3313" s="70"/>
      <c r="FT3313" s="44"/>
    </row>
    <row r="3314" spans="5:176" x14ac:dyDescent="0.2">
      <c r="E3314" s="70"/>
      <c r="FT3314" s="44"/>
    </row>
    <row r="3315" spans="5:176" x14ac:dyDescent="0.2">
      <c r="E3315" s="70"/>
      <c r="FT3315" s="44"/>
    </row>
    <row r="3316" spans="5:176" x14ac:dyDescent="0.2">
      <c r="E3316" s="70"/>
      <c r="FT3316" s="44"/>
    </row>
    <row r="3317" spans="5:176" x14ac:dyDescent="0.2">
      <c r="E3317" s="70"/>
      <c r="FT3317" s="44"/>
    </row>
    <row r="3318" spans="5:176" x14ac:dyDescent="0.2">
      <c r="E3318" s="70"/>
      <c r="FT3318" s="44"/>
    </row>
    <row r="3319" spans="5:176" x14ac:dyDescent="0.2">
      <c r="E3319" s="70"/>
      <c r="FT3319" s="44"/>
    </row>
    <row r="3320" spans="5:176" x14ac:dyDescent="0.2">
      <c r="E3320" s="70"/>
      <c r="FT3320" s="44"/>
    </row>
    <row r="3321" spans="5:176" x14ac:dyDescent="0.2">
      <c r="E3321" s="70"/>
      <c r="FT3321" s="44"/>
    </row>
    <row r="3322" spans="5:176" x14ac:dyDescent="0.2">
      <c r="E3322" s="70"/>
      <c r="FT3322" s="44"/>
    </row>
    <row r="3323" spans="5:176" x14ac:dyDescent="0.2">
      <c r="E3323" s="70"/>
      <c r="FT3323" s="44"/>
    </row>
    <row r="3324" spans="5:176" x14ac:dyDescent="0.2">
      <c r="E3324" s="70"/>
      <c r="FT3324" s="44"/>
    </row>
    <row r="3325" spans="5:176" x14ac:dyDescent="0.2">
      <c r="E3325" s="70"/>
      <c r="FT3325" s="44"/>
    </row>
    <row r="3326" spans="5:176" x14ac:dyDescent="0.2">
      <c r="E3326" s="70"/>
      <c r="FT3326" s="44"/>
    </row>
    <row r="3327" spans="5:176" x14ac:dyDescent="0.2">
      <c r="E3327" s="70"/>
      <c r="FT3327" s="44"/>
    </row>
    <row r="3328" spans="5:176" x14ac:dyDescent="0.2">
      <c r="E3328" s="70"/>
      <c r="FT3328" s="44"/>
    </row>
    <row r="3329" spans="5:176" x14ac:dyDescent="0.2">
      <c r="E3329" s="70"/>
      <c r="FT3329" s="44"/>
    </row>
    <row r="3330" spans="5:176" x14ac:dyDescent="0.2">
      <c r="E3330" s="70"/>
      <c r="FT3330" s="44"/>
    </row>
    <row r="3331" spans="5:176" x14ac:dyDescent="0.2">
      <c r="E3331" s="70"/>
      <c r="FT3331" s="44"/>
    </row>
    <row r="3332" spans="5:176" x14ac:dyDescent="0.2">
      <c r="E3332" s="70"/>
      <c r="FT3332" s="44"/>
    </row>
    <row r="3333" spans="5:176" x14ac:dyDescent="0.2">
      <c r="E3333" s="70"/>
      <c r="FT3333" s="44"/>
    </row>
    <row r="3334" spans="5:176" x14ac:dyDescent="0.2">
      <c r="E3334" s="70"/>
      <c r="FT3334" s="44"/>
    </row>
    <row r="3335" spans="5:176" x14ac:dyDescent="0.2">
      <c r="E3335" s="70"/>
      <c r="FT3335" s="44"/>
    </row>
    <row r="3336" spans="5:176" x14ac:dyDescent="0.2">
      <c r="E3336" s="70"/>
      <c r="FT3336" s="44"/>
    </row>
    <row r="3337" spans="5:176" x14ac:dyDescent="0.2">
      <c r="E3337" s="70"/>
      <c r="FT3337" s="44"/>
    </row>
    <row r="3338" spans="5:176" x14ac:dyDescent="0.2">
      <c r="E3338" s="70"/>
      <c r="FT3338" s="44"/>
    </row>
    <row r="3339" spans="5:176" x14ac:dyDescent="0.2">
      <c r="E3339" s="70"/>
      <c r="FT3339" s="44"/>
    </row>
    <row r="3340" spans="5:176" x14ac:dyDescent="0.2">
      <c r="E3340" s="70"/>
      <c r="FT3340" s="44"/>
    </row>
    <row r="3341" spans="5:176" x14ac:dyDescent="0.2">
      <c r="E3341" s="70"/>
      <c r="FT3341" s="44"/>
    </row>
    <row r="3342" spans="5:176" x14ac:dyDescent="0.2">
      <c r="E3342" s="70"/>
      <c r="FT3342" s="44"/>
    </row>
    <row r="3343" spans="5:176" x14ac:dyDescent="0.2">
      <c r="E3343" s="70"/>
      <c r="FT3343" s="44"/>
    </row>
    <row r="3344" spans="5:176" x14ac:dyDescent="0.2">
      <c r="E3344" s="70"/>
      <c r="FT3344" s="44"/>
    </row>
    <row r="3345" spans="5:176" x14ac:dyDescent="0.2">
      <c r="E3345" s="70"/>
      <c r="FT3345" s="44"/>
    </row>
    <row r="3346" spans="5:176" x14ac:dyDescent="0.2">
      <c r="E3346" s="70"/>
      <c r="FT3346" s="44"/>
    </row>
    <row r="3347" spans="5:176" x14ac:dyDescent="0.2">
      <c r="E3347" s="70"/>
      <c r="FT3347" s="44"/>
    </row>
    <row r="3348" spans="5:176" x14ac:dyDescent="0.2">
      <c r="E3348" s="70"/>
      <c r="FT3348" s="44"/>
    </row>
    <row r="3349" spans="5:176" x14ac:dyDescent="0.2">
      <c r="E3349" s="70"/>
      <c r="FT3349" s="44"/>
    </row>
    <row r="3350" spans="5:176" x14ac:dyDescent="0.2">
      <c r="E3350" s="70"/>
      <c r="FT3350" s="44"/>
    </row>
    <row r="3351" spans="5:176" x14ac:dyDescent="0.2">
      <c r="E3351" s="70"/>
      <c r="FT3351" s="44"/>
    </row>
    <row r="3352" spans="5:176" x14ac:dyDescent="0.2">
      <c r="E3352" s="70"/>
      <c r="FT3352" s="44"/>
    </row>
    <row r="3353" spans="5:176" x14ac:dyDescent="0.2">
      <c r="E3353" s="70"/>
      <c r="FT3353" s="44"/>
    </row>
    <row r="3354" spans="5:176" x14ac:dyDescent="0.2">
      <c r="E3354" s="70"/>
      <c r="FT3354" s="44"/>
    </row>
    <row r="3355" spans="5:176" x14ac:dyDescent="0.2">
      <c r="E3355" s="70"/>
      <c r="FT3355" s="44"/>
    </row>
    <row r="3356" spans="5:176" x14ac:dyDescent="0.2">
      <c r="E3356" s="70"/>
      <c r="FT3356" s="44"/>
    </row>
    <row r="3357" spans="5:176" x14ac:dyDescent="0.2">
      <c r="E3357" s="70"/>
      <c r="FT3357" s="44"/>
    </row>
    <row r="3358" spans="5:176" x14ac:dyDescent="0.2">
      <c r="E3358" s="70"/>
      <c r="FT3358" s="44"/>
    </row>
    <row r="3359" spans="5:176" x14ac:dyDescent="0.2">
      <c r="E3359" s="70"/>
      <c r="FT3359" s="44"/>
    </row>
    <row r="3360" spans="5:176" x14ac:dyDescent="0.2">
      <c r="E3360" s="70"/>
      <c r="FT3360" s="44"/>
    </row>
    <row r="3361" spans="5:176" x14ac:dyDescent="0.2">
      <c r="E3361" s="70"/>
      <c r="FT3361" s="44"/>
    </row>
    <row r="3362" spans="5:176" x14ac:dyDescent="0.2">
      <c r="E3362" s="70"/>
      <c r="FT3362" s="44"/>
    </row>
    <row r="3363" spans="5:176" x14ac:dyDescent="0.2">
      <c r="E3363" s="70"/>
      <c r="FT3363" s="44"/>
    </row>
    <row r="3364" spans="5:176" x14ac:dyDescent="0.2">
      <c r="E3364" s="70"/>
      <c r="FT3364" s="44"/>
    </row>
    <row r="3365" spans="5:176" x14ac:dyDescent="0.2">
      <c r="E3365" s="70"/>
      <c r="FT3365" s="44"/>
    </row>
    <row r="3366" spans="5:176" x14ac:dyDescent="0.2">
      <c r="E3366" s="70"/>
      <c r="FT3366" s="44"/>
    </row>
    <row r="3367" spans="5:176" x14ac:dyDescent="0.2">
      <c r="E3367" s="70"/>
      <c r="FT3367" s="44"/>
    </row>
    <row r="3368" spans="5:176" x14ac:dyDescent="0.2">
      <c r="E3368" s="70"/>
      <c r="FT3368" s="44"/>
    </row>
    <row r="3369" spans="5:176" x14ac:dyDescent="0.2">
      <c r="E3369" s="70"/>
      <c r="FT3369" s="44"/>
    </row>
    <row r="3370" spans="5:176" x14ac:dyDescent="0.2">
      <c r="E3370" s="70"/>
      <c r="FT3370" s="44"/>
    </row>
    <row r="3371" spans="5:176" x14ac:dyDescent="0.2">
      <c r="E3371" s="70"/>
      <c r="FT3371" s="44"/>
    </row>
    <row r="3372" spans="5:176" x14ac:dyDescent="0.2">
      <c r="E3372" s="70"/>
      <c r="FT3372" s="44"/>
    </row>
    <row r="3373" spans="5:176" x14ac:dyDescent="0.2">
      <c r="E3373" s="70"/>
      <c r="FT3373" s="44"/>
    </row>
    <row r="3374" spans="5:176" x14ac:dyDescent="0.2">
      <c r="E3374" s="70"/>
      <c r="FT3374" s="44"/>
    </row>
    <row r="3375" spans="5:176" x14ac:dyDescent="0.2">
      <c r="E3375" s="70"/>
      <c r="FT3375" s="44"/>
    </row>
    <row r="3376" spans="5:176" x14ac:dyDescent="0.2">
      <c r="E3376" s="70"/>
      <c r="FT3376" s="44"/>
    </row>
    <row r="3377" spans="5:176" x14ac:dyDescent="0.2">
      <c r="E3377" s="70"/>
      <c r="FT3377" s="44"/>
    </row>
    <row r="3378" spans="5:176" x14ac:dyDescent="0.2">
      <c r="E3378" s="70"/>
      <c r="FT3378" s="44"/>
    </row>
    <row r="3379" spans="5:176" x14ac:dyDescent="0.2">
      <c r="E3379" s="70"/>
      <c r="FT3379" s="44"/>
    </row>
    <row r="3380" spans="5:176" x14ac:dyDescent="0.2">
      <c r="E3380" s="70"/>
      <c r="FT3380" s="44"/>
    </row>
    <row r="3381" spans="5:176" x14ac:dyDescent="0.2">
      <c r="E3381" s="70"/>
      <c r="FT3381" s="44"/>
    </row>
    <row r="3382" spans="5:176" x14ac:dyDescent="0.2">
      <c r="E3382" s="70"/>
      <c r="FT3382" s="44"/>
    </row>
    <row r="3383" spans="5:176" x14ac:dyDescent="0.2">
      <c r="E3383" s="70"/>
      <c r="FT3383" s="44"/>
    </row>
    <row r="3384" spans="5:176" x14ac:dyDescent="0.2">
      <c r="E3384" s="70"/>
      <c r="FT3384" s="44"/>
    </row>
    <row r="3385" spans="5:176" x14ac:dyDescent="0.2">
      <c r="E3385" s="70"/>
      <c r="FT3385" s="44"/>
    </row>
    <row r="3386" spans="5:176" x14ac:dyDescent="0.2">
      <c r="E3386" s="70"/>
      <c r="FT3386" s="44"/>
    </row>
    <row r="3387" spans="5:176" x14ac:dyDescent="0.2">
      <c r="E3387" s="70"/>
      <c r="FT3387" s="44"/>
    </row>
    <row r="3388" spans="5:176" x14ac:dyDescent="0.2">
      <c r="E3388" s="70"/>
      <c r="FT3388" s="44"/>
    </row>
    <row r="3389" spans="5:176" x14ac:dyDescent="0.2">
      <c r="E3389" s="70"/>
      <c r="FT3389" s="44"/>
    </row>
    <row r="3390" spans="5:176" x14ac:dyDescent="0.2">
      <c r="E3390" s="70"/>
      <c r="FT3390" s="44"/>
    </row>
    <row r="3391" spans="5:176" x14ac:dyDescent="0.2">
      <c r="E3391" s="70"/>
      <c r="FT3391" s="44"/>
    </row>
    <row r="3392" spans="5:176" x14ac:dyDescent="0.2">
      <c r="E3392" s="70"/>
      <c r="FT3392" s="44"/>
    </row>
    <row r="3393" spans="5:176" x14ac:dyDescent="0.2">
      <c r="E3393" s="70"/>
      <c r="FT3393" s="44"/>
    </row>
    <row r="3394" spans="5:176" x14ac:dyDescent="0.2">
      <c r="E3394" s="70"/>
      <c r="FT3394" s="44"/>
    </row>
    <row r="3395" spans="5:176" x14ac:dyDescent="0.2">
      <c r="E3395" s="70"/>
      <c r="FT3395" s="44"/>
    </row>
    <row r="3396" spans="5:176" x14ac:dyDescent="0.2">
      <c r="E3396" s="70"/>
      <c r="FT3396" s="44"/>
    </row>
    <row r="3397" spans="5:176" x14ac:dyDescent="0.2">
      <c r="E3397" s="70"/>
      <c r="FT3397" s="44"/>
    </row>
    <row r="3398" spans="5:176" x14ac:dyDescent="0.2">
      <c r="E3398" s="70"/>
      <c r="FT3398" s="44"/>
    </row>
    <row r="3399" spans="5:176" x14ac:dyDescent="0.2">
      <c r="E3399" s="70"/>
      <c r="FT3399" s="44"/>
    </row>
    <row r="3400" spans="5:176" x14ac:dyDescent="0.2">
      <c r="E3400" s="70"/>
      <c r="FT3400" s="44"/>
    </row>
    <row r="3401" spans="5:176" x14ac:dyDescent="0.2">
      <c r="E3401" s="70"/>
      <c r="FT3401" s="44"/>
    </row>
    <row r="3402" spans="5:176" x14ac:dyDescent="0.2">
      <c r="E3402" s="70"/>
      <c r="FT3402" s="44"/>
    </row>
    <row r="3403" spans="5:176" x14ac:dyDescent="0.2">
      <c r="E3403" s="70"/>
      <c r="FT3403" s="44"/>
    </row>
    <row r="3404" spans="5:176" x14ac:dyDescent="0.2">
      <c r="E3404" s="70"/>
      <c r="FT3404" s="44"/>
    </row>
    <row r="3405" spans="5:176" x14ac:dyDescent="0.2">
      <c r="E3405" s="70"/>
      <c r="FT3405" s="44"/>
    </row>
    <row r="3406" spans="5:176" x14ac:dyDescent="0.2">
      <c r="E3406" s="70"/>
      <c r="FT3406" s="44"/>
    </row>
    <row r="3407" spans="5:176" x14ac:dyDescent="0.2">
      <c r="E3407" s="70"/>
      <c r="FT3407" s="44"/>
    </row>
    <row r="3408" spans="5:176" x14ac:dyDescent="0.2">
      <c r="E3408" s="70"/>
      <c r="FT3408" s="44"/>
    </row>
    <row r="3409" spans="5:176" x14ac:dyDescent="0.2">
      <c r="E3409" s="70"/>
      <c r="FT3409" s="44"/>
    </row>
    <row r="3410" spans="5:176" x14ac:dyDescent="0.2">
      <c r="E3410" s="70"/>
      <c r="FT3410" s="44"/>
    </row>
    <row r="3411" spans="5:176" x14ac:dyDescent="0.2">
      <c r="E3411" s="70"/>
      <c r="FT3411" s="44"/>
    </row>
    <row r="3412" spans="5:176" x14ac:dyDescent="0.2">
      <c r="E3412" s="70"/>
      <c r="FT3412" s="44"/>
    </row>
    <row r="3413" spans="5:176" x14ac:dyDescent="0.2">
      <c r="E3413" s="70"/>
      <c r="FT3413" s="44"/>
    </row>
    <row r="3414" spans="5:176" x14ac:dyDescent="0.2">
      <c r="E3414" s="70"/>
      <c r="FT3414" s="44"/>
    </row>
    <row r="3415" spans="5:176" x14ac:dyDescent="0.2">
      <c r="E3415" s="70"/>
      <c r="FT3415" s="44"/>
    </row>
    <row r="3416" spans="5:176" x14ac:dyDescent="0.2">
      <c r="E3416" s="70"/>
      <c r="FT3416" s="44"/>
    </row>
    <row r="3417" spans="5:176" x14ac:dyDescent="0.2">
      <c r="E3417" s="70"/>
      <c r="FT3417" s="44"/>
    </row>
    <row r="3418" spans="5:176" x14ac:dyDescent="0.2">
      <c r="E3418" s="70"/>
      <c r="FT3418" s="44"/>
    </row>
    <row r="3419" spans="5:176" x14ac:dyDescent="0.2">
      <c r="E3419" s="70"/>
      <c r="FT3419" s="44"/>
    </row>
    <row r="3420" spans="5:176" x14ac:dyDescent="0.2">
      <c r="E3420" s="70"/>
      <c r="FT3420" s="44"/>
    </row>
    <row r="3421" spans="5:176" x14ac:dyDescent="0.2">
      <c r="E3421" s="70"/>
      <c r="FT3421" s="44"/>
    </row>
    <row r="3422" spans="5:176" x14ac:dyDescent="0.2">
      <c r="E3422" s="70"/>
      <c r="FT3422" s="44"/>
    </row>
    <row r="3423" spans="5:176" x14ac:dyDescent="0.2">
      <c r="E3423" s="70"/>
      <c r="FT3423" s="44"/>
    </row>
    <row r="3424" spans="5:176" x14ac:dyDescent="0.2">
      <c r="E3424" s="70"/>
      <c r="FT3424" s="44"/>
    </row>
    <row r="3425" spans="5:176" x14ac:dyDescent="0.2">
      <c r="E3425" s="70"/>
      <c r="FT3425" s="44"/>
    </row>
    <row r="3426" spans="5:176" x14ac:dyDescent="0.2">
      <c r="E3426" s="70"/>
      <c r="FT3426" s="44"/>
    </row>
    <row r="3427" spans="5:176" x14ac:dyDescent="0.2">
      <c r="E3427" s="70"/>
      <c r="FT3427" s="44"/>
    </row>
    <row r="3428" spans="5:176" x14ac:dyDescent="0.2">
      <c r="E3428" s="70"/>
      <c r="FT3428" s="44"/>
    </row>
    <row r="3429" spans="5:176" x14ac:dyDescent="0.2">
      <c r="E3429" s="70"/>
      <c r="FT3429" s="44"/>
    </row>
    <row r="3430" spans="5:176" x14ac:dyDescent="0.2">
      <c r="E3430" s="70"/>
      <c r="FT3430" s="44"/>
    </row>
    <row r="3431" spans="5:176" x14ac:dyDescent="0.2">
      <c r="E3431" s="70"/>
      <c r="FT3431" s="44"/>
    </row>
    <row r="3432" spans="5:176" x14ac:dyDescent="0.2">
      <c r="E3432" s="70"/>
      <c r="FT3432" s="44"/>
    </row>
    <row r="3433" spans="5:176" x14ac:dyDescent="0.2">
      <c r="E3433" s="70"/>
      <c r="FT3433" s="44"/>
    </row>
    <row r="3434" spans="5:176" x14ac:dyDescent="0.2">
      <c r="E3434" s="70"/>
      <c r="FT3434" s="44"/>
    </row>
    <row r="3435" spans="5:176" x14ac:dyDescent="0.2">
      <c r="E3435" s="70"/>
      <c r="FT3435" s="44"/>
    </row>
    <row r="3436" spans="5:176" x14ac:dyDescent="0.2">
      <c r="E3436" s="70"/>
      <c r="FT3436" s="44"/>
    </row>
    <row r="3437" spans="5:176" x14ac:dyDescent="0.2">
      <c r="E3437" s="70"/>
      <c r="FT3437" s="44"/>
    </row>
    <row r="3438" spans="5:176" x14ac:dyDescent="0.2">
      <c r="E3438" s="70"/>
      <c r="FT3438" s="44"/>
    </row>
    <row r="3439" spans="5:176" x14ac:dyDescent="0.2">
      <c r="E3439" s="70"/>
      <c r="FT3439" s="44"/>
    </row>
    <row r="3440" spans="5:176" x14ac:dyDescent="0.2">
      <c r="E3440" s="70"/>
      <c r="FT3440" s="44"/>
    </row>
    <row r="3441" spans="5:176" x14ac:dyDescent="0.2">
      <c r="E3441" s="70"/>
      <c r="FT3441" s="44"/>
    </row>
    <row r="3442" spans="5:176" x14ac:dyDescent="0.2">
      <c r="E3442" s="70"/>
      <c r="FT3442" s="44"/>
    </row>
    <row r="3443" spans="5:176" x14ac:dyDescent="0.2">
      <c r="E3443" s="70"/>
      <c r="FT3443" s="44"/>
    </row>
    <row r="3444" spans="5:176" x14ac:dyDescent="0.2">
      <c r="E3444" s="70"/>
      <c r="FT3444" s="44"/>
    </row>
    <row r="3445" spans="5:176" x14ac:dyDescent="0.2">
      <c r="E3445" s="70"/>
      <c r="FT3445" s="44"/>
    </row>
    <row r="3446" spans="5:176" x14ac:dyDescent="0.2">
      <c r="E3446" s="70"/>
      <c r="FT3446" s="44"/>
    </row>
    <row r="3447" spans="5:176" x14ac:dyDescent="0.2">
      <c r="E3447" s="70"/>
      <c r="FT3447" s="44"/>
    </row>
    <row r="3448" spans="5:176" x14ac:dyDescent="0.2">
      <c r="E3448" s="70"/>
      <c r="FT3448" s="44"/>
    </row>
    <row r="3449" spans="5:176" x14ac:dyDescent="0.2">
      <c r="E3449" s="70"/>
      <c r="FT3449" s="44"/>
    </row>
    <row r="3450" spans="5:176" x14ac:dyDescent="0.2">
      <c r="E3450" s="70"/>
      <c r="FT3450" s="44"/>
    </row>
    <row r="3451" spans="5:176" x14ac:dyDescent="0.2">
      <c r="E3451" s="70"/>
      <c r="FT3451" s="44"/>
    </row>
    <row r="3452" spans="5:176" x14ac:dyDescent="0.2">
      <c r="E3452" s="70"/>
      <c r="FT3452" s="44"/>
    </row>
    <row r="3453" spans="5:176" x14ac:dyDescent="0.2">
      <c r="E3453" s="70"/>
      <c r="FT3453" s="44"/>
    </row>
    <row r="3454" spans="5:176" x14ac:dyDescent="0.2">
      <c r="E3454" s="70"/>
      <c r="FT3454" s="44"/>
    </row>
    <row r="3455" spans="5:176" x14ac:dyDescent="0.2">
      <c r="E3455" s="70"/>
      <c r="FT3455" s="44"/>
    </row>
    <row r="3456" spans="5:176" x14ac:dyDescent="0.2">
      <c r="E3456" s="70"/>
      <c r="FT3456" s="44"/>
    </row>
    <row r="3457" spans="5:176" x14ac:dyDescent="0.2">
      <c r="E3457" s="70"/>
      <c r="FT3457" s="44"/>
    </row>
    <row r="3458" spans="5:176" x14ac:dyDescent="0.2">
      <c r="E3458" s="70"/>
      <c r="FT3458" s="44"/>
    </row>
    <row r="3459" spans="5:176" x14ac:dyDescent="0.2">
      <c r="E3459" s="70"/>
      <c r="FT3459" s="44"/>
    </row>
    <row r="3460" spans="5:176" x14ac:dyDescent="0.2">
      <c r="E3460" s="70"/>
      <c r="FT3460" s="44"/>
    </row>
    <row r="3461" spans="5:176" x14ac:dyDescent="0.2">
      <c r="E3461" s="70"/>
      <c r="FT3461" s="44"/>
    </row>
    <row r="3462" spans="5:176" x14ac:dyDescent="0.2">
      <c r="E3462" s="70"/>
      <c r="FT3462" s="44"/>
    </row>
    <row r="3463" spans="5:176" x14ac:dyDescent="0.2">
      <c r="E3463" s="70"/>
      <c r="FT3463" s="44"/>
    </row>
    <row r="3464" spans="5:176" x14ac:dyDescent="0.2">
      <c r="E3464" s="70"/>
      <c r="FT3464" s="44"/>
    </row>
    <row r="3465" spans="5:176" x14ac:dyDescent="0.2">
      <c r="E3465" s="70"/>
      <c r="FT3465" s="44"/>
    </row>
    <row r="3466" spans="5:176" x14ac:dyDescent="0.2">
      <c r="E3466" s="70"/>
      <c r="FT3466" s="44"/>
    </row>
    <row r="3467" spans="5:176" x14ac:dyDescent="0.2">
      <c r="E3467" s="70"/>
      <c r="FT3467" s="44"/>
    </row>
    <row r="3468" spans="5:176" x14ac:dyDescent="0.2">
      <c r="E3468" s="70"/>
      <c r="FT3468" s="44"/>
    </row>
    <row r="3469" spans="5:176" x14ac:dyDescent="0.2">
      <c r="E3469" s="70"/>
      <c r="FT3469" s="44"/>
    </row>
    <row r="3470" spans="5:176" x14ac:dyDescent="0.2">
      <c r="E3470" s="70"/>
      <c r="FT3470" s="44"/>
    </row>
    <row r="3471" spans="5:176" x14ac:dyDescent="0.2">
      <c r="E3471" s="70"/>
      <c r="FT3471" s="44"/>
    </row>
    <row r="3472" spans="5:176" x14ac:dyDescent="0.2">
      <c r="E3472" s="70"/>
      <c r="FT3472" s="44"/>
    </row>
    <row r="3473" spans="5:176" x14ac:dyDescent="0.2">
      <c r="E3473" s="70"/>
      <c r="FT3473" s="44"/>
    </row>
    <row r="3474" spans="5:176" x14ac:dyDescent="0.2">
      <c r="E3474" s="70"/>
      <c r="FT3474" s="44"/>
    </row>
    <row r="3475" spans="5:176" x14ac:dyDescent="0.2">
      <c r="E3475" s="70"/>
      <c r="FT3475" s="44"/>
    </row>
    <row r="3476" spans="5:176" x14ac:dyDescent="0.2">
      <c r="E3476" s="70"/>
      <c r="FT3476" s="44"/>
    </row>
    <row r="3477" spans="5:176" x14ac:dyDescent="0.2">
      <c r="E3477" s="70"/>
      <c r="FT3477" s="44"/>
    </row>
    <row r="3478" spans="5:176" x14ac:dyDescent="0.2">
      <c r="E3478" s="70"/>
      <c r="FT3478" s="44"/>
    </row>
    <row r="3479" spans="5:176" x14ac:dyDescent="0.2">
      <c r="E3479" s="70"/>
      <c r="FT3479" s="44"/>
    </row>
    <row r="3480" spans="5:176" x14ac:dyDescent="0.2">
      <c r="E3480" s="70"/>
      <c r="FT3480" s="44"/>
    </row>
    <row r="3481" spans="5:176" x14ac:dyDescent="0.2">
      <c r="E3481" s="70"/>
      <c r="FT3481" s="44"/>
    </row>
    <row r="3482" spans="5:176" x14ac:dyDescent="0.2">
      <c r="E3482" s="70"/>
      <c r="FT3482" s="44"/>
    </row>
    <row r="3483" spans="5:176" x14ac:dyDescent="0.2">
      <c r="E3483" s="70"/>
      <c r="FT3483" s="44"/>
    </row>
    <row r="3484" spans="5:176" x14ac:dyDescent="0.2">
      <c r="E3484" s="70"/>
      <c r="FT3484" s="44"/>
    </row>
    <row r="3485" spans="5:176" x14ac:dyDescent="0.2">
      <c r="E3485" s="70"/>
      <c r="FT3485" s="44"/>
    </row>
    <row r="3486" spans="5:176" x14ac:dyDescent="0.2">
      <c r="E3486" s="70"/>
      <c r="FT3486" s="44"/>
    </row>
    <row r="3487" spans="5:176" x14ac:dyDescent="0.2">
      <c r="E3487" s="70"/>
      <c r="FT3487" s="44"/>
    </row>
    <row r="3488" spans="5:176" x14ac:dyDescent="0.2">
      <c r="E3488" s="70"/>
      <c r="FT3488" s="44"/>
    </row>
    <row r="3489" spans="5:176" x14ac:dyDescent="0.2">
      <c r="E3489" s="70"/>
      <c r="FT3489" s="44"/>
    </row>
    <row r="3490" spans="5:176" x14ac:dyDescent="0.2">
      <c r="E3490" s="70"/>
      <c r="FT3490" s="44"/>
    </row>
    <row r="3491" spans="5:176" x14ac:dyDescent="0.2">
      <c r="E3491" s="70"/>
      <c r="FT3491" s="44"/>
    </row>
    <row r="3492" spans="5:176" x14ac:dyDescent="0.2">
      <c r="E3492" s="70"/>
      <c r="FT3492" s="44"/>
    </row>
    <row r="3493" spans="5:176" x14ac:dyDescent="0.2">
      <c r="E3493" s="70"/>
      <c r="FT3493" s="44"/>
    </row>
    <row r="3494" spans="5:176" x14ac:dyDescent="0.2">
      <c r="E3494" s="70"/>
      <c r="FT3494" s="44"/>
    </row>
    <row r="3495" spans="5:176" x14ac:dyDescent="0.2">
      <c r="E3495" s="70"/>
      <c r="FT3495" s="44"/>
    </row>
    <row r="3496" spans="5:176" x14ac:dyDescent="0.2">
      <c r="E3496" s="70"/>
      <c r="FT3496" s="44"/>
    </row>
    <row r="3497" spans="5:176" x14ac:dyDescent="0.2">
      <c r="E3497" s="70"/>
      <c r="FT3497" s="44"/>
    </row>
    <row r="3498" spans="5:176" x14ac:dyDescent="0.2">
      <c r="E3498" s="70"/>
      <c r="FT3498" s="44"/>
    </row>
    <row r="3499" spans="5:176" x14ac:dyDescent="0.2">
      <c r="E3499" s="70"/>
      <c r="FT3499" s="44"/>
    </row>
    <row r="3500" spans="5:176" x14ac:dyDescent="0.2">
      <c r="E3500" s="70"/>
      <c r="FT3500" s="44"/>
    </row>
    <row r="3501" spans="5:176" x14ac:dyDescent="0.2">
      <c r="E3501" s="70"/>
      <c r="FT3501" s="44"/>
    </row>
    <row r="3502" spans="5:176" x14ac:dyDescent="0.2">
      <c r="E3502" s="70"/>
      <c r="FT3502" s="44"/>
    </row>
    <row r="3503" spans="5:176" x14ac:dyDescent="0.2">
      <c r="E3503" s="70"/>
      <c r="FT3503" s="44"/>
    </row>
    <row r="3504" spans="5:176" x14ac:dyDescent="0.2">
      <c r="E3504" s="70"/>
      <c r="FT3504" s="44"/>
    </row>
    <row r="3505" spans="5:176" x14ac:dyDescent="0.2">
      <c r="E3505" s="70"/>
      <c r="FT3505" s="44"/>
    </row>
    <row r="3506" spans="5:176" x14ac:dyDescent="0.2">
      <c r="E3506" s="70"/>
      <c r="FT3506" s="44"/>
    </row>
    <row r="3507" spans="5:176" x14ac:dyDescent="0.2">
      <c r="E3507" s="70"/>
      <c r="FT3507" s="44"/>
    </row>
    <row r="3508" spans="5:176" x14ac:dyDescent="0.2">
      <c r="E3508" s="70"/>
      <c r="FT3508" s="44"/>
    </row>
    <row r="3509" spans="5:176" x14ac:dyDescent="0.2">
      <c r="E3509" s="70"/>
      <c r="FT3509" s="44"/>
    </row>
    <row r="3510" spans="5:176" x14ac:dyDescent="0.2">
      <c r="E3510" s="70"/>
      <c r="FT3510" s="44"/>
    </row>
    <row r="3511" spans="5:176" x14ac:dyDescent="0.2">
      <c r="E3511" s="70"/>
      <c r="FT3511" s="44"/>
    </row>
    <row r="3512" spans="5:176" x14ac:dyDescent="0.2">
      <c r="E3512" s="70"/>
      <c r="FT3512" s="44"/>
    </row>
    <row r="3513" spans="5:176" x14ac:dyDescent="0.2">
      <c r="E3513" s="70"/>
      <c r="FT3513" s="44"/>
    </row>
    <row r="3514" spans="5:176" x14ac:dyDescent="0.2">
      <c r="E3514" s="70"/>
      <c r="FT3514" s="44"/>
    </row>
    <row r="3515" spans="5:176" x14ac:dyDescent="0.2">
      <c r="E3515" s="70"/>
      <c r="FT3515" s="44"/>
    </row>
    <row r="3516" spans="5:176" x14ac:dyDescent="0.2">
      <c r="E3516" s="70"/>
      <c r="FT3516" s="44"/>
    </row>
    <row r="3517" spans="5:176" x14ac:dyDescent="0.2">
      <c r="E3517" s="70"/>
      <c r="FT3517" s="44"/>
    </row>
    <row r="3518" spans="5:176" x14ac:dyDescent="0.2">
      <c r="E3518" s="70"/>
      <c r="FT3518" s="44"/>
    </row>
    <row r="3519" spans="5:176" x14ac:dyDescent="0.2">
      <c r="E3519" s="70"/>
      <c r="FT3519" s="44"/>
    </row>
    <row r="3520" spans="5:176" x14ac:dyDescent="0.2">
      <c r="E3520" s="70"/>
      <c r="FT3520" s="44"/>
    </row>
    <row r="3521" spans="5:176" x14ac:dyDescent="0.2">
      <c r="E3521" s="70"/>
      <c r="FT3521" s="44"/>
    </row>
    <row r="3522" spans="5:176" x14ac:dyDescent="0.2">
      <c r="E3522" s="70"/>
      <c r="FT3522" s="44"/>
    </row>
    <row r="3523" spans="5:176" x14ac:dyDescent="0.2">
      <c r="E3523" s="70"/>
      <c r="FT3523" s="44"/>
    </row>
    <row r="3524" spans="5:176" x14ac:dyDescent="0.2">
      <c r="E3524" s="70"/>
      <c r="FT3524" s="44"/>
    </row>
    <row r="3525" spans="5:176" x14ac:dyDescent="0.2">
      <c r="E3525" s="70"/>
      <c r="FT3525" s="44"/>
    </row>
    <row r="3526" spans="5:176" x14ac:dyDescent="0.2">
      <c r="E3526" s="70"/>
      <c r="FT3526" s="44"/>
    </row>
    <row r="3527" spans="5:176" x14ac:dyDescent="0.2">
      <c r="E3527" s="70"/>
      <c r="FT3527" s="44"/>
    </row>
    <row r="3528" spans="5:176" x14ac:dyDescent="0.2">
      <c r="E3528" s="70"/>
      <c r="FT3528" s="44"/>
    </row>
    <row r="3529" spans="5:176" x14ac:dyDescent="0.2">
      <c r="E3529" s="70"/>
      <c r="FT3529" s="44"/>
    </row>
    <row r="3530" spans="5:176" x14ac:dyDescent="0.2">
      <c r="E3530" s="70"/>
      <c r="FT3530" s="44"/>
    </row>
    <row r="3531" spans="5:176" x14ac:dyDescent="0.2">
      <c r="E3531" s="70"/>
      <c r="FT3531" s="44"/>
    </row>
    <row r="3532" spans="5:176" x14ac:dyDescent="0.2">
      <c r="E3532" s="70"/>
      <c r="FT3532" s="44"/>
    </row>
    <row r="3533" spans="5:176" x14ac:dyDescent="0.2">
      <c r="E3533" s="70"/>
      <c r="FT3533" s="44"/>
    </row>
    <row r="3534" spans="5:176" x14ac:dyDescent="0.2">
      <c r="E3534" s="70"/>
      <c r="FT3534" s="44"/>
    </row>
    <row r="3535" spans="5:176" x14ac:dyDescent="0.2">
      <c r="E3535" s="70"/>
      <c r="FT3535" s="44"/>
    </row>
    <row r="3536" spans="5:176" x14ac:dyDescent="0.2">
      <c r="E3536" s="70"/>
      <c r="FT3536" s="44"/>
    </row>
    <row r="3537" spans="5:176" x14ac:dyDescent="0.2">
      <c r="E3537" s="70"/>
      <c r="FT3537" s="44"/>
    </row>
    <row r="3538" spans="5:176" x14ac:dyDescent="0.2">
      <c r="E3538" s="70"/>
      <c r="FT3538" s="44"/>
    </row>
    <row r="3539" spans="5:176" x14ac:dyDescent="0.2">
      <c r="E3539" s="70"/>
      <c r="FT3539" s="44"/>
    </row>
    <row r="3540" spans="5:176" x14ac:dyDescent="0.2">
      <c r="E3540" s="70"/>
      <c r="FT3540" s="44"/>
    </row>
    <row r="3541" spans="5:176" x14ac:dyDescent="0.2">
      <c r="E3541" s="70"/>
      <c r="FT3541" s="44"/>
    </row>
    <row r="3542" spans="5:176" x14ac:dyDescent="0.2">
      <c r="E3542" s="70"/>
      <c r="FT3542" s="44"/>
    </row>
    <row r="3543" spans="5:176" x14ac:dyDescent="0.2">
      <c r="E3543" s="70"/>
      <c r="FT3543" s="44"/>
    </row>
    <row r="3544" spans="5:176" x14ac:dyDescent="0.2">
      <c r="E3544" s="70"/>
      <c r="FT3544" s="44"/>
    </row>
    <row r="3545" spans="5:176" x14ac:dyDescent="0.2">
      <c r="E3545" s="70"/>
      <c r="FT3545" s="44"/>
    </row>
    <row r="3546" spans="5:176" x14ac:dyDescent="0.2">
      <c r="E3546" s="70"/>
      <c r="FT3546" s="44"/>
    </row>
    <row r="3547" spans="5:176" x14ac:dyDescent="0.2">
      <c r="E3547" s="70"/>
      <c r="FT3547" s="44"/>
    </row>
    <row r="3548" spans="5:176" x14ac:dyDescent="0.2">
      <c r="E3548" s="70"/>
      <c r="FT3548" s="44"/>
    </row>
    <row r="3549" spans="5:176" x14ac:dyDescent="0.2">
      <c r="E3549" s="70"/>
      <c r="FT3549" s="44"/>
    </row>
    <row r="3550" spans="5:176" x14ac:dyDescent="0.2">
      <c r="E3550" s="70"/>
      <c r="FT3550" s="44"/>
    </row>
    <row r="3551" spans="5:176" x14ac:dyDescent="0.2">
      <c r="E3551" s="70"/>
      <c r="FT3551" s="44"/>
    </row>
    <row r="3552" spans="5:176" x14ac:dyDescent="0.2">
      <c r="E3552" s="70"/>
      <c r="FT3552" s="44"/>
    </row>
    <row r="3553" spans="5:176" x14ac:dyDescent="0.2">
      <c r="E3553" s="70"/>
      <c r="FT3553" s="44"/>
    </row>
    <row r="3554" spans="5:176" x14ac:dyDescent="0.2">
      <c r="E3554" s="70"/>
      <c r="FT3554" s="44"/>
    </row>
    <row r="3555" spans="5:176" x14ac:dyDescent="0.2">
      <c r="E3555" s="70"/>
      <c r="FT3555" s="44"/>
    </row>
    <row r="3556" spans="5:176" x14ac:dyDescent="0.2">
      <c r="E3556" s="70"/>
      <c r="FT3556" s="44"/>
    </row>
    <row r="3557" spans="5:176" x14ac:dyDescent="0.2">
      <c r="E3557" s="70"/>
      <c r="FT3557" s="44"/>
    </row>
    <row r="3558" spans="5:176" x14ac:dyDescent="0.2">
      <c r="E3558" s="70"/>
      <c r="FT3558" s="44"/>
    </row>
    <row r="3559" spans="5:176" x14ac:dyDescent="0.2">
      <c r="E3559" s="70"/>
      <c r="FT3559" s="44"/>
    </row>
    <row r="3560" spans="5:176" x14ac:dyDescent="0.2">
      <c r="E3560" s="70"/>
      <c r="FT3560" s="44"/>
    </row>
    <row r="3561" spans="5:176" x14ac:dyDescent="0.2">
      <c r="E3561" s="70"/>
      <c r="FT3561" s="44"/>
    </row>
    <row r="3562" spans="5:176" x14ac:dyDescent="0.2">
      <c r="E3562" s="70"/>
      <c r="FT3562" s="44"/>
    </row>
    <row r="3563" spans="5:176" x14ac:dyDescent="0.2">
      <c r="E3563" s="70"/>
      <c r="FT3563" s="44"/>
    </row>
    <row r="3564" spans="5:176" x14ac:dyDescent="0.2">
      <c r="E3564" s="70"/>
      <c r="FT3564" s="44"/>
    </row>
    <row r="3565" spans="5:176" x14ac:dyDescent="0.2">
      <c r="E3565" s="70"/>
      <c r="FT3565" s="44"/>
    </row>
    <row r="3566" spans="5:176" x14ac:dyDescent="0.2">
      <c r="E3566" s="70"/>
      <c r="FT3566" s="44"/>
    </row>
    <row r="3567" spans="5:176" x14ac:dyDescent="0.2">
      <c r="E3567" s="70"/>
      <c r="FT3567" s="44"/>
    </row>
    <row r="3568" spans="5:176" x14ac:dyDescent="0.2">
      <c r="E3568" s="70"/>
      <c r="FT3568" s="44"/>
    </row>
    <row r="3569" spans="5:176" x14ac:dyDescent="0.2">
      <c r="E3569" s="70"/>
      <c r="FT3569" s="44"/>
    </row>
    <row r="3570" spans="5:176" x14ac:dyDescent="0.2">
      <c r="E3570" s="70"/>
      <c r="FT3570" s="44"/>
    </row>
    <row r="3571" spans="5:176" x14ac:dyDescent="0.2">
      <c r="E3571" s="70"/>
      <c r="FT3571" s="44"/>
    </row>
    <row r="3572" spans="5:176" x14ac:dyDescent="0.2">
      <c r="E3572" s="70"/>
      <c r="FT3572" s="44"/>
    </row>
    <row r="3573" spans="5:176" x14ac:dyDescent="0.2">
      <c r="E3573" s="70"/>
      <c r="FT3573" s="44"/>
    </row>
    <row r="3574" spans="5:176" x14ac:dyDescent="0.2">
      <c r="E3574" s="70"/>
      <c r="FT3574" s="44"/>
    </row>
    <row r="3575" spans="5:176" x14ac:dyDescent="0.2">
      <c r="E3575" s="70"/>
      <c r="FT3575" s="44"/>
    </row>
    <row r="3576" spans="5:176" x14ac:dyDescent="0.2">
      <c r="E3576" s="70"/>
      <c r="FT3576" s="44"/>
    </row>
    <row r="3577" spans="5:176" x14ac:dyDescent="0.2">
      <c r="E3577" s="70"/>
      <c r="FT3577" s="44"/>
    </row>
    <row r="3578" spans="5:176" x14ac:dyDescent="0.2">
      <c r="E3578" s="70"/>
      <c r="FT3578" s="44"/>
    </row>
    <row r="3579" spans="5:176" x14ac:dyDescent="0.2">
      <c r="E3579" s="70"/>
      <c r="FT3579" s="44"/>
    </row>
    <row r="3580" spans="5:176" x14ac:dyDescent="0.2">
      <c r="E3580" s="70"/>
      <c r="FT3580" s="44"/>
    </row>
    <row r="3581" spans="5:176" x14ac:dyDescent="0.2">
      <c r="E3581" s="70"/>
      <c r="FT3581" s="44"/>
    </row>
    <row r="3582" spans="5:176" x14ac:dyDescent="0.2">
      <c r="E3582" s="70"/>
      <c r="FT3582" s="44"/>
    </row>
    <row r="3583" spans="5:176" x14ac:dyDescent="0.2">
      <c r="E3583" s="70"/>
      <c r="FT3583" s="44"/>
    </row>
    <row r="3584" spans="5:176" x14ac:dyDescent="0.2">
      <c r="E3584" s="70"/>
      <c r="FT3584" s="44"/>
    </row>
    <row r="3585" spans="5:176" x14ac:dyDescent="0.2">
      <c r="E3585" s="70"/>
      <c r="FT3585" s="44"/>
    </row>
    <row r="3586" spans="5:176" x14ac:dyDescent="0.2">
      <c r="E3586" s="70"/>
      <c r="FT3586" s="44"/>
    </row>
    <row r="3587" spans="5:176" x14ac:dyDescent="0.2">
      <c r="E3587" s="70"/>
      <c r="FT3587" s="44"/>
    </row>
    <row r="3588" spans="5:176" x14ac:dyDescent="0.2">
      <c r="E3588" s="70"/>
      <c r="FT3588" s="44"/>
    </row>
    <row r="3589" spans="5:176" x14ac:dyDescent="0.2">
      <c r="E3589" s="70"/>
      <c r="FT3589" s="44"/>
    </row>
    <row r="3590" spans="5:176" x14ac:dyDescent="0.2">
      <c r="E3590" s="70"/>
      <c r="FT3590" s="44"/>
    </row>
    <row r="3591" spans="5:176" x14ac:dyDescent="0.2">
      <c r="E3591" s="70"/>
      <c r="FT3591" s="44"/>
    </row>
    <row r="3592" spans="5:176" x14ac:dyDescent="0.2">
      <c r="E3592" s="70"/>
      <c r="FT3592" s="44"/>
    </row>
    <row r="3593" spans="5:176" x14ac:dyDescent="0.2">
      <c r="E3593" s="70"/>
      <c r="FT3593" s="44"/>
    </row>
    <row r="3594" spans="5:176" x14ac:dyDescent="0.2">
      <c r="E3594" s="70"/>
      <c r="FT3594" s="44"/>
    </row>
    <row r="3595" spans="5:176" x14ac:dyDescent="0.2">
      <c r="E3595" s="70"/>
      <c r="FT3595" s="44"/>
    </row>
    <row r="3596" spans="5:176" x14ac:dyDescent="0.2">
      <c r="E3596" s="70"/>
      <c r="FT3596" s="44"/>
    </row>
    <row r="3597" spans="5:176" x14ac:dyDescent="0.2">
      <c r="E3597" s="70"/>
      <c r="FT3597" s="44"/>
    </row>
    <row r="3598" spans="5:176" x14ac:dyDescent="0.2">
      <c r="E3598" s="70"/>
      <c r="FT3598" s="44"/>
    </row>
    <row r="3599" spans="5:176" x14ac:dyDescent="0.2">
      <c r="E3599" s="70"/>
      <c r="FT3599" s="44"/>
    </row>
    <row r="3600" spans="5:176" x14ac:dyDescent="0.2">
      <c r="E3600" s="70"/>
      <c r="FT3600" s="44"/>
    </row>
    <row r="3601" spans="5:176" x14ac:dyDescent="0.2">
      <c r="E3601" s="70"/>
      <c r="FT3601" s="44"/>
    </row>
    <row r="3602" spans="5:176" x14ac:dyDescent="0.2">
      <c r="E3602" s="70"/>
      <c r="FT3602" s="44"/>
    </row>
    <row r="3603" spans="5:176" x14ac:dyDescent="0.2">
      <c r="E3603" s="70"/>
      <c r="FT3603" s="44"/>
    </row>
    <row r="3604" spans="5:176" x14ac:dyDescent="0.2">
      <c r="E3604" s="70"/>
      <c r="FT3604" s="44"/>
    </row>
    <row r="3605" spans="5:176" x14ac:dyDescent="0.2">
      <c r="E3605" s="70"/>
      <c r="FT3605" s="44"/>
    </row>
    <row r="3606" spans="5:176" x14ac:dyDescent="0.2">
      <c r="E3606" s="70"/>
      <c r="FT3606" s="44"/>
    </row>
    <row r="3607" spans="5:176" x14ac:dyDescent="0.2">
      <c r="E3607" s="70"/>
      <c r="FT3607" s="44"/>
    </row>
    <row r="3608" spans="5:176" x14ac:dyDescent="0.2">
      <c r="E3608" s="70"/>
      <c r="FT3608" s="44"/>
    </row>
    <row r="3609" spans="5:176" x14ac:dyDescent="0.2">
      <c r="E3609" s="70"/>
      <c r="FT3609" s="44"/>
    </row>
    <row r="3610" spans="5:176" x14ac:dyDescent="0.2">
      <c r="E3610" s="70"/>
      <c r="FT3610" s="44"/>
    </row>
    <row r="3611" spans="5:176" x14ac:dyDescent="0.2">
      <c r="E3611" s="70"/>
      <c r="FT3611" s="44"/>
    </row>
    <row r="3612" spans="5:176" x14ac:dyDescent="0.2">
      <c r="E3612" s="70"/>
      <c r="FT3612" s="44"/>
    </row>
    <row r="3613" spans="5:176" x14ac:dyDescent="0.2">
      <c r="E3613" s="70"/>
      <c r="FT3613" s="44"/>
    </row>
    <row r="3614" spans="5:176" x14ac:dyDescent="0.2">
      <c r="E3614" s="70"/>
      <c r="FT3614" s="44"/>
    </row>
    <row r="3615" spans="5:176" x14ac:dyDescent="0.2">
      <c r="E3615" s="70"/>
      <c r="FT3615" s="44"/>
    </row>
    <row r="3616" spans="5:176" x14ac:dyDescent="0.2">
      <c r="E3616" s="70"/>
      <c r="FT3616" s="44"/>
    </row>
    <row r="3617" spans="5:176" x14ac:dyDescent="0.2">
      <c r="E3617" s="70"/>
      <c r="FT3617" s="44"/>
    </row>
    <row r="3618" spans="5:176" x14ac:dyDescent="0.2">
      <c r="E3618" s="70"/>
      <c r="FT3618" s="44"/>
    </row>
    <row r="3619" spans="5:176" x14ac:dyDescent="0.2">
      <c r="E3619" s="70"/>
      <c r="FT3619" s="44"/>
    </row>
    <row r="3620" spans="5:176" x14ac:dyDescent="0.2">
      <c r="E3620" s="70"/>
      <c r="FT3620" s="44"/>
    </row>
    <row r="3621" spans="5:176" x14ac:dyDescent="0.2">
      <c r="E3621" s="70"/>
      <c r="FT3621" s="44"/>
    </row>
    <row r="3622" spans="5:176" x14ac:dyDescent="0.2">
      <c r="E3622" s="70"/>
      <c r="FT3622" s="44"/>
    </row>
    <row r="3623" spans="5:176" x14ac:dyDescent="0.2">
      <c r="E3623" s="70"/>
      <c r="FT3623" s="44"/>
    </row>
    <row r="3624" spans="5:176" x14ac:dyDescent="0.2">
      <c r="E3624" s="70"/>
      <c r="FT3624" s="44"/>
    </row>
    <row r="3625" spans="5:176" x14ac:dyDescent="0.2">
      <c r="E3625" s="70"/>
      <c r="FT3625" s="44"/>
    </row>
    <row r="3626" spans="5:176" x14ac:dyDescent="0.2">
      <c r="E3626" s="70"/>
      <c r="FT3626" s="44"/>
    </row>
    <row r="3627" spans="5:176" x14ac:dyDescent="0.2">
      <c r="E3627" s="70"/>
      <c r="FT3627" s="44"/>
    </row>
    <row r="3628" spans="5:176" x14ac:dyDescent="0.2">
      <c r="E3628" s="70"/>
      <c r="FT3628" s="44"/>
    </row>
    <row r="3629" spans="5:176" x14ac:dyDescent="0.2">
      <c r="E3629" s="70"/>
      <c r="FT3629" s="44"/>
    </row>
    <row r="3630" spans="5:176" x14ac:dyDescent="0.2">
      <c r="E3630" s="70"/>
      <c r="FT3630" s="44"/>
    </row>
    <row r="3631" spans="5:176" x14ac:dyDescent="0.2">
      <c r="E3631" s="70"/>
      <c r="FT3631" s="44"/>
    </row>
    <row r="3632" spans="5:176" x14ac:dyDescent="0.2">
      <c r="E3632" s="70"/>
      <c r="FT3632" s="44"/>
    </row>
    <row r="3633" spans="5:176" x14ac:dyDescent="0.2">
      <c r="E3633" s="70"/>
      <c r="FT3633" s="44"/>
    </row>
    <row r="3634" spans="5:176" x14ac:dyDescent="0.2">
      <c r="E3634" s="70"/>
      <c r="FT3634" s="44"/>
    </row>
    <row r="3635" spans="5:176" x14ac:dyDescent="0.2">
      <c r="E3635" s="70"/>
      <c r="FT3635" s="44"/>
    </row>
    <row r="3636" spans="5:176" x14ac:dyDescent="0.2">
      <c r="E3636" s="70"/>
      <c r="FT3636" s="44"/>
    </row>
    <row r="3637" spans="5:176" x14ac:dyDescent="0.2">
      <c r="E3637" s="70"/>
      <c r="FT3637" s="44"/>
    </row>
    <row r="3638" spans="5:176" x14ac:dyDescent="0.2">
      <c r="E3638" s="70"/>
      <c r="FT3638" s="44"/>
    </row>
    <row r="3639" spans="5:176" x14ac:dyDescent="0.2">
      <c r="E3639" s="70"/>
      <c r="FT3639" s="44"/>
    </row>
    <row r="3640" spans="5:176" x14ac:dyDescent="0.2">
      <c r="E3640" s="70"/>
      <c r="FT3640" s="44"/>
    </row>
    <row r="3641" spans="5:176" x14ac:dyDescent="0.2">
      <c r="E3641" s="70"/>
      <c r="FT3641" s="44"/>
    </row>
    <row r="3642" spans="5:176" x14ac:dyDescent="0.2">
      <c r="E3642" s="70"/>
      <c r="FT3642" s="44"/>
    </row>
    <row r="3643" spans="5:176" x14ac:dyDescent="0.2">
      <c r="E3643" s="70"/>
      <c r="FT3643" s="44"/>
    </row>
    <row r="3644" spans="5:176" x14ac:dyDescent="0.2">
      <c r="E3644" s="70"/>
      <c r="FT3644" s="44"/>
    </row>
    <row r="3645" spans="5:176" x14ac:dyDescent="0.2">
      <c r="E3645" s="70"/>
      <c r="FT3645" s="44"/>
    </row>
    <row r="3646" spans="5:176" x14ac:dyDescent="0.2">
      <c r="E3646" s="70"/>
      <c r="FT3646" s="44"/>
    </row>
    <row r="3647" spans="5:176" x14ac:dyDescent="0.2">
      <c r="E3647" s="70"/>
      <c r="FT3647" s="44"/>
    </row>
    <row r="3648" spans="5:176" x14ac:dyDescent="0.2">
      <c r="E3648" s="70"/>
      <c r="FT3648" s="44"/>
    </row>
    <row r="3649" spans="5:176" x14ac:dyDescent="0.2">
      <c r="E3649" s="70"/>
      <c r="FT3649" s="44"/>
    </row>
    <row r="3650" spans="5:176" x14ac:dyDescent="0.2">
      <c r="E3650" s="70"/>
      <c r="FT3650" s="44"/>
    </row>
    <row r="3651" spans="5:176" x14ac:dyDescent="0.2">
      <c r="E3651" s="70"/>
      <c r="FT3651" s="44"/>
    </row>
    <row r="3652" spans="5:176" x14ac:dyDescent="0.2">
      <c r="E3652" s="70"/>
      <c r="FT3652" s="44"/>
    </row>
    <row r="3653" spans="5:176" x14ac:dyDescent="0.2">
      <c r="E3653" s="70"/>
      <c r="FT3653" s="44"/>
    </row>
    <row r="3654" spans="5:176" x14ac:dyDescent="0.2">
      <c r="E3654" s="70"/>
      <c r="FT3654" s="44"/>
    </row>
    <row r="3655" spans="5:176" x14ac:dyDescent="0.2">
      <c r="E3655" s="70"/>
      <c r="FT3655" s="44"/>
    </row>
    <row r="3656" spans="5:176" x14ac:dyDescent="0.2">
      <c r="E3656" s="70"/>
      <c r="FT3656" s="44"/>
    </row>
    <row r="3657" spans="5:176" x14ac:dyDescent="0.2">
      <c r="E3657" s="70"/>
      <c r="FT3657" s="44"/>
    </row>
    <row r="3658" spans="5:176" x14ac:dyDescent="0.2">
      <c r="E3658" s="70"/>
      <c r="FT3658" s="44"/>
    </row>
    <row r="3659" spans="5:176" x14ac:dyDescent="0.2">
      <c r="E3659" s="70"/>
      <c r="FT3659" s="44"/>
    </row>
    <row r="3660" spans="5:176" x14ac:dyDescent="0.2">
      <c r="E3660" s="70"/>
      <c r="FT3660" s="44"/>
    </row>
    <row r="3661" spans="5:176" x14ac:dyDescent="0.2">
      <c r="E3661" s="70"/>
      <c r="FT3661" s="44"/>
    </row>
    <row r="3662" spans="5:176" x14ac:dyDescent="0.2">
      <c r="E3662" s="70"/>
      <c r="FT3662" s="44"/>
    </row>
    <row r="3663" spans="5:176" x14ac:dyDescent="0.2">
      <c r="E3663" s="70"/>
      <c r="FT3663" s="44"/>
    </row>
    <row r="3664" spans="5:176" x14ac:dyDescent="0.2">
      <c r="E3664" s="70"/>
      <c r="FT3664" s="44"/>
    </row>
    <row r="3665" spans="5:176" x14ac:dyDescent="0.2">
      <c r="E3665" s="70"/>
      <c r="FT3665" s="44"/>
    </row>
    <row r="3666" spans="5:176" x14ac:dyDescent="0.2">
      <c r="E3666" s="70"/>
      <c r="FT3666" s="44"/>
    </row>
    <row r="3667" spans="5:176" x14ac:dyDescent="0.2">
      <c r="E3667" s="70"/>
      <c r="FT3667" s="44"/>
    </row>
    <row r="3668" spans="5:176" x14ac:dyDescent="0.2">
      <c r="E3668" s="70"/>
      <c r="FT3668" s="44"/>
    </row>
    <row r="3669" spans="5:176" x14ac:dyDescent="0.2">
      <c r="E3669" s="70"/>
      <c r="FT3669" s="44"/>
    </row>
    <row r="3670" spans="5:176" x14ac:dyDescent="0.2">
      <c r="E3670" s="70"/>
      <c r="FT3670" s="44"/>
    </row>
    <row r="3671" spans="5:176" x14ac:dyDescent="0.2">
      <c r="E3671" s="70"/>
      <c r="FT3671" s="44"/>
    </row>
    <row r="3672" spans="5:176" x14ac:dyDescent="0.2">
      <c r="E3672" s="70"/>
      <c r="BF3672" s="61"/>
      <c r="FT3672" s="44"/>
    </row>
    <row r="3673" spans="5:176" x14ac:dyDescent="0.2">
      <c r="E3673" s="70"/>
      <c r="FT3673" s="44"/>
    </row>
    <row r="3674" spans="5:176" x14ac:dyDescent="0.2">
      <c r="E3674" s="70"/>
      <c r="FT3674" s="44"/>
    </row>
    <row r="3675" spans="5:176" x14ac:dyDescent="0.2">
      <c r="E3675" s="70"/>
      <c r="FT3675" s="44"/>
    </row>
    <row r="3676" spans="5:176" x14ac:dyDescent="0.2">
      <c r="E3676" s="70"/>
      <c r="FT3676" s="44"/>
    </row>
    <row r="3677" spans="5:176" x14ac:dyDescent="0.2">
      <c r="E3677" s="70"/>
      <c r="FT3677" s="44"/>
    </row>
    <row r="3678" spans="5:176" x14ac:dyDescent="0.2">
      <c r="E3678" s="70"/>
      <c r="FT3678" s="44"/>
    </row>
    <row r="3679" spans="5:176" x14ac:dyDescent="0.2">
      <c r="E3679" s="70"/>
      <c r="FT3679" s="44"/>
    </row>
    <row r="3680" spans="5:176" x14ac:dyDescent="0.2">
      <c r="E3680" s="70"/>
      <c r="FT3680" s="44"/>
    </row>
    <row r="3681" spans="5:176" x14ac:dyDescent="0.2">
      <c r="E3681" s="70"/>
      <c r="FT3681" s="44"/>
    </row>
    <row r="3682" spans="5:176" x14ac:dyDescent="0.2">
      <c r="E3682" s="70"/>
      <c r="FT3682" s="44"/>
    </row>
    <row r="3683" spans="5:176" x14ac:dyDescent="0.2">
      <c r="E3683" s="70"/>
      <c r="FT3683" s="44"/>
    </row>
    <row r="3684" spans="5:176" x14ac:dyDescent="0.2">
      <c r="E3684" s="70"/>
      <c r="FT3684" s="44"/>
    </row>
    <row r="3685" spans="5:176" x14ac:dyDescent="0.2">
      <c r="E3685" s="70"/>
      <c r="FT3685" s="44"/>
    </row>
    <row r="3686" spans="5:176" x14ac:dyDescent="0.2">
      <c r="E3686" s="70"/>
      <c r="FT3686" s="44"/>
    </row>
    <row r="3687" spans="5:176" x14ac:dyDescent="0.2">
      <c r="E3687" s="70"/>
      <c r="FT3687" s="44"/>
    </row>
    <row r="3688" spans="5:176" x14ac:dyDescent="0.2">
      <c r="E3688" s="70"/>
      <c r="FT3688" s="44"/>
    </row>
    <row r="3689" spans="5:176" x14ac:dyDescent="0.2">
      <c r="E3689" s="70"/>
      <c r="FT3689" s="44"/>
    </row>
    <row r="3690" spans="5:176" x14ac:dyDescent="0.2">
      <c r="E3690" s="70"/>
      <c r="FT3690" s="44"/>
    </row>
    <row r="3691" spans="5:176" x14ac:dyDescent="0.2">
      <c r="E3691" s="70"/>
      <c r="FT3691" s="44"/>
    </row>
    <row r="3692" spans="5:176" x14ac:dyDescent="0.2">
      <c r="E3692" s="70"/>
      <c r="FT3692" s="44"/>
    </row>
    <row r="3693" spans="5:176" x14ac:dyDescent="0.2">
      <c r="E3693" s="70"/>
      <c r="FT3693" s="44"/>
    </row>
    <row r="3694" spans="5:176" x14ac:dyDescent="0.2">
      <c r="E3694" s="70"/>
      <c r="FT3694" s="44"/>
    </row>
    <row r="3695" spans="5:176" x14ac:dyDescent="0.2">
      <c r="E3695" s="70"/>
      <c r="FT3695" s="44"/>
    </row>
    <row r="3696" spans="5:176" x14ac:dyDescent="0.2">
      <c r="E3696" s="70"/>
      <c r="FT3696" s="44"/>
    </row>
    <row r="3697" spans="5:176" x14ac:dyDescent="0.2">
      <c r="E3697" s="70"/>
      <c r="FT3697" s="44"/>
    </row>
    <row r="3698" spans="5:176" x14ac:dyDescent="0.2">
      <c r="E3698" s="70"/>
      <c r="FT3698" s="44"/>
    </row>
    <row r="3699" spans="5:176" x14ac:dyDescent="0.2">
      <c r="E3699" s="70"/>
      <c r="FT3699" s="44"/>
    </row>
    <row r="3700" spans="5:176" x14ac:dyDescent="0.2">
      <c r="E3700" s="70"/>
      <c r="FT3700" s="44"/>
    </row>
    <row r="3701" spans="5:176" x14ac:dyDescent="0.2">
      <c r="E3701" s="70"/>
      <c r="FT3701" s="44"/>
    </row>
    <row r="3702" spans="5:176" x14ac:dyDescent="0.2">
      <c r="E3702" s="70"/>
      <c r="FT3702" s="44"/>
    </row>
    <row r="3703" spans="5:176" x14ac:dyDescent="0.2">
      <c r="E3703" s="70"/>
      <c r="FT3703" s="44"/>
    </row>
    <row r="3704" spans="5:176" x14ac:dyDescent="0.2">
      <c r="E3704" s="70"/>
      <c r="FT3704" s="44"/>
    </row>
    <row r="3705" spans="5:176" x14ac:dyDescent="0.2">
      <c r="E3705" s="70"/>
      <c r="FT3705" s="44"/>
    </row>
    <row r="3706" spans="5:176" x14ac:dyDescent="0.2">
      <c r="E3706" s="70"/>
      <c r="FT3706" s="44"/>
    </row>
    <row r="3707" spans="5:176" x14ac:dyDescent="0.2">
      <c r="E3707" s="70"/>
      <c r="FT3707" s="44"/>
    </row>
    <row r="3708" spans="5:176" x14ac:dyDescent="0.2">
      <c r="E3708" s="70"/>
      <c r="FT3708" s="44"/>
    </row>
    <row r="3709" spans="5:176" x14ac:dyDescent="0.2">
      <c r="E3709" s="70"/>
      <c r="FT3709" s="44"/>
    </row>
    <row r="3710" spans="5:176" x14ac:dyDescent="0.2">
      <c r="E3710" s="70"/>
      <c r="FT3710" s="44"/>
    </row>
    <row r="3711" spans="5:176" x14ac:dyDescent="0.2">
      <c r="E3711" s="70"/>
      <c r="FT3711" s="44"/>
    </row>
    <row r="3712" spans="5:176" x14ac:dyDescent="0.2">
      <c r="E3712" s="70"/>
      <c r="FT3712" s="44"/>
    </row>
    <row r="3713" spans="5:176" x14ac:dyDescent="0.2">
      <c r="E3713" s="70"/>
      <c r="FT3713" s="44"/>
    </row>
    <row r="3714" spans="5:176" x14ac:dyDescent="0.2">
      <c r="E3714" s="70"/>
      <c r="FT3714" s="44"/>
    </row>
    <row r="3715" spans="5:176" x14ac:dyDescent="0.2">
      <c r="E3715" s="70"/>
      <c r="FT3715" s="44"/>
    </row>
    <row r="3716" spans="5:176" x14ac:dyDescent="0.2">
      <c r="E3716" s="70"/>
      <c r="FT3716" s="44"/>
    </row>
    <row r="3717" spans="5:176" x14ac:dyDescent="0.2">
      <c r="E3717" s="70"/>
      <c r="FT3717" s="44"/>
    </row>
    <row r="3718" spans="5:176" x14ac:dyDescent="0.2">
      <c r="E3718" s="70"/>
      <c r="FT3718" s="44"/>
    </row>
    <row r="3719" spans="5:176" x14ac:dyDescent="0.2">
      <c r="E3719" s="70"/>
      <c r="FT3719" s="44"/>
    </row>
    <row r="3720" spans="5:176" x14ac:dyDescent="0.2">
      <c r="E3720" s="70"/>
      <c r="FT3720" s="44"/>
    </row>
    <row r="3721" spans="5:176" x14ac:dyDescent="0.2">
      <c r="E3721" s="70"/>
      <c r="FT3721" s="44"/>
    </row>
    <row r="3722" spans="5:176" x14ac:dyDescent="0.2">
      <c r="E3722" s="70"/>
      <c r="FT3722" s="44"/>
    </row>
    <row r="3723" spans="5:176" x14ac:dyDescent="0.2">
      <c r="E3723" s="70"/>
      <c r="FT3723" s="44"/>
    </row>
    <row r="3724" spans="5:176" x14ac:dyDescent="0.2">
      <c r="E3724" s="70"/>
      <c r="FT3724" s="44"/>
    </row>
    <row r="3725" spans="5:176" x14ac:dyDescent="0.2">
      <c r="E3725" s="70"/>
      <c r="FT3725" s="44"/>
    </row>
    <row r="3726" spans="5:176" x14ac:dyDescent="0.2">
      <c r="E3726" s="70"/>
      <c r="FT3726" s="44"/>
    </row>
    <row r="3727" spans="5:176" x14ac:dyDescent="0.2">
      <c r="E3727" s="70"/>
      <c r="FT3727" s="44"/>
    </row>
    <row r="3728" spans="5:176" x14ac:dyDescent="0.2">
      <c r="E3728" s="70"/>
      <c r="FT3728" s="44"/>
    </row>
    <row r="3729" spans="5:176" x14ac:dyDescent="0.2">
      <c r="E3729" s="70"/>
      <c r="FT3729" s="44"/>
    </row>
    <row r="3730" spans="5:176" x14ac:dyDescent="0.2">
      <c r="E3730" s="70"/>
      <c r="FT3730" s="44"/>
    </row>
    <row r="3731" spans="5:176" x14ac:dyDescent="0.2">
      <c r="E3731" s="70"/>
      <c r="FT3731" s="44"/>
    </row>
    <row r="3732" spans="5:176" x14ac:dyDescent="0.2">
      <c r="E3732" s="70"/>
      <c r="FT3732" s="44"/>
    </row>
    <row r="3733" spans="5:176" x14ac:dyDescent="0.2">
      <c r="E3733" s="70"/>
      <c r="FT3733" s="44"/>
    </row>
    <row r="3734" spans="5:176" x14ac:dyDescent="0.2">
      <c r="E3734" s="70"/>
      <c r="FT3734" s="44"/>
    </row>
    <row r="3735" spans="5:176" x14ac:dyDescent="0.2">
      <c r="E3735" s="70"/>
      <c r="FT3735" s="44"/>
    </row>
    <row r="3736" spans="5:176" x14ac:dyDescent="0.2">
      <c r="E3736" s="70"/>
      <c r="FT3736" s="44"/>
    </row>
    <row r="3737" spans="5:176" x14ac:dyDescent="0.2">
      <c r="E3737" s="70"/>
      <c r="FT3737" s="44"/>
    </row>
    <row r="3738" spans="5:176" x14ac:dyDescent="0.2">
      <c r="E3738" s="70"/>
      <c r="FT3738" s="44"/>
    </row>
    <row r="3739" spans="5:176" x14ac:dyDescent="0.2">
      <c r="E3739" s="70"/>
      <c r="FT3739" s="44"/>
    </row>
    <row r="3740" spans="5:176" x14ac:dyDescent="0.2">
      <c r="E3740" s="70"/>
      <c r="FT3740" s="44"/>
    </row>
    <row r="3741" spans="5:176" x14ac:dyDescent="0.2">
      <c r="E3741" s="70"/>
      <c r="FT3741" s="44"/>
    </row>
    <row r="3742" spans="5:176" x14ac:dyDescent="0.2">
      <c r="E3742" s="70"/>
      <c r="FT3742" s="44"/>
    </row>
    <row r="3743" spans="5:176" x14ac:dyDescent="0.2">
      <c r="E3743" s="70"/>
      <c r="FT3743" s="44"/>
    </row>
    <row r="3744" spans="5:176" x14ac:dyDescent="0.2">
      <c r="E3744" s="70"/>
      <c r="FT3744" s="44"/>
    </row>
    <row r="3745" spans="5:176" x14ac:dyDescent="0.2">
      <c r="E3745" s="70"/>
      <c r="FT3745" s="44"/>
    </row>
    <row r="3746" spans="5:176" x14ac:dyDescent="0.2">
      <c r="E3746" s="70"/>
      <c r="FT3746" s="44"/>
    </row>
    <row r="3747" spans="5:176" x14ac:dyDescent="0.2">
      <c r="E3747" s="70"/>
      <c r="FT3747" s="44"/>
    </row>
    <row r="3748" spans="5:176" x14ac:dyDescent="0.2">
      <c r="E3748" s="70"/>
      <c r="FT3748" s="44"/>
    </row>
    <row r="3749" spans="5:176" x14ac:dyDescent="0.2">
      <c r="E3749" s="70"/>
      <c r="FT3749" s="44"/>
    </row>
    <row r="3750" spans="5:176" x14ac:dyDescent="0.2">
      <c r="E3750" s="70"/>
      <c r="FT3750" s="44"/>
    </row>
    <row r="3751" spans="5:176" x14ac:dyDescent="0.2">
      <c r="E3751" s="70"/>
      <c r="FT3751" s="44"/>
    </row>
    <row r="3752" spans="5:176" x14ac:dyDescent="0.2">
      <c r="E3752" s="70"/>
      <c r="FT3752" s="44"/>
    </row>
    <row r="3753" spans="5:176" x14ac:dyDescent="0.2">
      <c r="E3753" s="70"/>
      <c r="FT3753" s="44"/>
    </row>
    <row r="3754" spans="5:176" x14ac:dyDescent="0.2">
      <c r="E3754" s="70"/>
      <c r="FT3754" s="44"/>
    </row>
    <row r="3755" spans="5:176" x14ac:dyDescent="0.2">
      <c r="E3755" s="70"/>
      <c r="FT3755" s="44"/>
    </row>
    <row r="3756" spans="5:176" x14ac:dyDescent="0.2">
      <c r="E3756" s="70"/>
      <c r="FT3756" s="44"/>
    </row>
    <row r="3757" spans="5:176" x14ac:dyDescent="0.2">
      <c r="E3757" s="70"/>
      <c r="FT3757" s="44"/>
    </row>
    <row r="3758" spans="5:176" x14ac:dyDescent="0.2">
      <c r="E3758" s="70"/>
      <c r="FT3758" s="44"/>
    </row>
    <row r="3759" spans="5:176" x14ac:dyDescent="0.2">
      <c r="E3759" s="70"/>
      <c r="FT3759" s="44"/>
    </row>
    <row r="3760" spans="5:176" x14ac:dyDescent="0.2">
      <c r="E3760" s="70"/>
      <c r="FT3760" s="44"/>
    </row>
    <row r="3761" spans="5:176" x14ac:dyDescent="0.2">
      <c r="E3761" s="70"/>
      <c r="FT3761" s="44"/>
    </row>
    <row r="3762" spans="5:176" x14ac:dyDescent="0.2">
      <c r="E3762" s="70"/>
      <c r="FT3762" s="44"/>
    </row>
    <row r="3763" spans="5:176" x14ac:dyDescent="0.2">
      <c r="E3763" s="70"/>
      <c r="FT3763" s="44"/>
    </row>
    <row r="3764" spans="5:176" x14ac:dyDescent="0.2">
      <c r="E3764" s="70"/>
      <c r="FT3764" s="44"/>
    </row>
    <row r="3765" spans="5:176" x14ac:dyDescent="0.2">
      <c r="E3765" s="70"/>
      <c r="FT3765" s="44"/>
    </row>
    <row r="3766" spans="5:176" x14ac:dyDescent="0.2">
      <c r="E3766" s="70"/>
      <c r="FT3766" s="44"/>
    </row>
    <row r="3767" spans="5:176" x14ac:dyDescent="0.2">
      <c r="E3767" s="70"/>
      <c r="FT3767" s="44"/>
    </row>
    <row r="3768" spans="5:176" x14ac:dyDescent="0.2">
      <c r="E3768" s="70"/>
      <c r="FT3768" s="44"/>
    </row>
    <row r="3769" spans="5:176" x14ac:dyDescent="0.2">
      <c r="E3769" s="70"/>
      <c r="FT3769" s="44"/>
    </row>
    <row r="3770" spans="5:176" x14ac:dyDescent="0.2">
      <c r="E3770" s="70"/>
      <c r="FT3770" s="44"/>
    </row>
    <row r="3771" spans="5:176" x14ac:dyDescent="0.2">
      <c r="E3771" s="70"/>
      <c r="FT3771" s="44"/>
    </row>
    <row r="3772" spans="5:176" x14ac:dyDescent="0.2">
      <c r="E3772" s="70"/>
      <c r="FT3772" s="44"/>
    </row>
    <row r="3773" spans="5:176" x14ac:dyDescent="0.2">
      <c r="E3773" s="70"/>
      <c r="FT3773" s="44"/>
    </row>
    <row r="3774" spans="5:176" x14ac:dyDescent="0.2">
      <c r="E3774" s="70"/>
      <c r="FT3774" s="44"/>
    </row>
    <row r="3775" spans="5:176" x14ac:dyDescent="0.2">
      <c r="E3775" s="70"/>
      <c r="FT3775" s="44"/>
    </row>
    <row r="3776" spans="5:176" x14ac:dyDescent="0.2">
      <c r="E3776" s="70"/>
      <c r="FT3776" s="44"/>
    </row>
    <row r="3777" spans="5:176" x14ac:dyDescent="0.2">
      <c r="E3777" s="70"/>
      <c r="FT3777" s="44"/>
    </row>
    <row r="3778" spans="5:176" x14ac:dyDescent="0.2">
      <c r="E3778" s="70"/>
      <c r="FT3778" s="44"/>
    </row>
    <row r="3779" spans="5:176" x14ac:dyDescent="0.2">
      <c r="E3779" s="70"/>
      <c r="FT3779" s="44"/>
    </row>
    <row r="3780" spans="5:176" x14ac:dyDescent="0.2">
      <c r="E3780" s="70"/>
      <c r="FT3780" s="44"/>
    </row>
    <row r="3781" spans="5:176" x14ac:dyDescent="0.2">
      <c r="E3781" s="70"/>
      <c r="FT3781" s="44"/>
    </row>
    <row r="3782" spans="5:176" x14ac:dyDescent="0.2">
      <c r="E3782" s="70"/>
      <c r="FT3782" s="44"/>
    </row>
    <row r="3783" spans="5:176" x14ac:dyDescent="0.2">
      <c r="E3783" s="70"/>
      <c r="FT3783" s="44"/>
    </row>
    <row r="3784" spans="5:176" x14ac:dyDescent="0.2">
      <c r="E3784" s="70"/>
      <c r="FT3784" s="44"/>
    </row>
    <row r="3785" spans="5:176" x14ac:dyDescent="0.2">
      <c r="E3785" s="70"/>
      <c r="FT3785" s="44"/>
    </row>
    <row r="3786" spans="5:176" x14ac:dyDescent="0.2">
      <c r="E3786" s="70"/>
      <c r="FT3786" s="44"/>
    </row>
    <row r="3787" spans="5:176" x14ac:dyDescent="0.2">
      <c r="E3787" s="70"/>
      <c r="FT3787" s="44"/>
    </row>
    <row r="3788" spans="5:176" x14ac:dyDescent="0.2">
      <c r="E3788" s="70"/>
      <c r="FT3788" s="44"/>
    </row>
    <row r="3789" spans="5:176" x14ac:dyDescent="0.2">
      <c r="E3789" s="70"/>
      <c r="FT3789" s="44"/>
    </row>
    <row r="3790" spans="5:176" x14ac:dyDescent="0.2">
      <c r="E3790" s="70"/>
      <c r="FT3790" s="44"/>
    </row>
    <row r="3791" spans="5:176" x14ac:dyDescent="0.2">
      <c r="E3791" s="70"/>
      <c r="FT3791" s="44"/>
    </row>
    <row r="3792" spans="5:176" x14ac:dyDescent="0.2">
      <c r="E3792" s="70"/>
      <c r="FT3792" s="44"/>
    </row>
    <row r="3793" spans="5:176" x14ac:dyDescent="0.2">
      <c r="E3793" s="70"/>
      <c r="FT3793" s="44"/>
    </row>
    <row r="3794" spans="5:176" x14ac:dyDescent="0.2">
      <c r="E3794" s="70"/>
      <c r="FT3794" s="44"/>
    </row>
    <row r="3795" spans="5:176" x14ac:dyDescent="0.2">
      <c r="E3795" s="70"/>
      <c r="FT3795" s="44"/>
    </row>
    <row r="3796" spans="5:176" x14ac:dyDescent="0.2">
      <c r="E3796" s="70"/>
      <c r="FT3796" s="44"/>
    </row>
    <row r="3797" spans="5:176" x14ac:dyDescent="0.2">
      <c r="E3797" s="70"/>
      <c r="FT3797" s="44"/>
    </row>
    <row r="3798" spans="5:176" x14ac:dyDescent="0.2">
      <c r="E3798" s="70"/>
      <c r="FT3798" s="44"/>
    </row>
    <row r="3799" spans="5:176" x14ac:dyDescent="0.2">
      <c r="E3799" s="70"/>
      <c r="FT3799" s="44"/>
    </row>
    <row r="3800" spans="5:176" x14ac:dyDescent="0.2">
      <c r="E3800" s="70"/>
      <c r="FT3800" s="44"/>
    </row>
    <row r="3801" spans="5:176" x14ac:dyDescent="0.2">
      <c r="E3801" s="70"/>
      <c r="FT3801" s="44"/>
    </row>
    <row r="3802" spans="5:176" x14ac:dyDescent="0.2">
      <c r="E3802" s="70"/>
      <c r="FT3802" s="44"/>
    </row>
    <row r="3803" spans="5:176" x14ac:dyDescent="0.2">
      <c r="E3803" s="70"/>
      <c r="FT3803" s="44"/>
    </row>
    <row r="3804" spans="5:176" x14ac:dyDescent="0.2">
      <c r="E3804" s="70"/>
      <c r="FT3804" s="44"/>
    </row>
    <row r="3805" spans="5:176" x14ac:dyDescent="0.2">
      <c r="E3805" s="70"/>
      <c r="FT3805" s="44"/>
    </row>
    <row r="3806" spans="5:176" x14ac:dyDescent="0.2">
      <c r="E3806" s="70"/>
      <c r="FT3806" s="44"/>
    </row>
    <row r="3807" spans="5:176" x14ac:dyDescent="0.2">
      <c r="E3807" s="70"/>
      <c r="FT3807" s="44"/>
    </row>
    <row r="3808" spans="5:176" x14ac:dyDescent="0.2">
      <c r="E3808" s="70"/>
      <c r="FT3808" s="44"/>
    </row>
    <row r="3809" spans="5:176" x14ac:dyDescent="0.2">
      <c r="E3809" s="70"/>
      <c r="FT3809" s="44"/>
    </row>
    <row r="3810" spans="5:176" x14ac:dyDescent="0.2">
      <c r="E3810" s="70"/>
      <c r="FT3810" s="44"/>
    </row>
    <row r="3811" spans="5:176" x14ac:dyDescent="0.2">
      <c r="E3811" s="70"/>
      <c r="FT3811" s="44"/>
    </row>
    <row r="3812" spans="5:176" x14ac:dyDescent="0.2">
      <c r="E3812" s="70"/>
      <c r="FT3812" s="44"/>
    </row>
    <row r="3813" spans="5:176" x14ac:dyDescent="0.2">
      <c r="E3813" s="70"/>
      <c r="FT3813" s="44"/>
    </row>
    <row r="3814" spans="5:176" x14ac:dyDescent="0.2">
      <c r="E3814" s="70"/>
      <c r="FT3814" s="44"/>
    </row>
    <row r="3815" spans="5:176" x14ac:dyDescent="0.2">
      <c r="E3815" s="70"/>
      <c r="FT3815" s="44"/>
    </row>
    <row r="3816" spans="5:176" x14ac:dyDescent="0.2">
      <c r="E3816" s="70"/>
      <c r="FT3816" s="44"/>
    </row>
    <row r="3817" spans="5:176" x14ac:dyDescent="0.2">
      <c r="E3817" s="70"/>
      <c r="FT3817" s="44"/>
    </row>
    <row r="3818" spans="5:176" x14ac:dyDescent="0.2">
      <c r="E3818" s="70"/>
      <c r="FT3818" s="44"/>
    </row>
    <row r="3819" spans="5:176" x14ac:dyDescent="0.2">
      <c r="E3819" s="70"/>
      <c r="FT3819" s="44"/>
    </row>
    <row r="3820" spans="5:176" x14ac:dyDescent="0.2">
      <c r="E3820" s="70"/>
      <c r="FT3820" s="44"/>
    </row>
    <row r="3821" spans="5:176" x14ac:dyDescent="0.2">
      <c r="E3821" s="70"/>
      <c r="FT3821" s="44"/>
    </row>
    <row r="3822" spans="5:176" x14ac:dyDescent="0.2">
      <c r="E3822" s="70"/>
      <c r="FT3822" s="44"/>
    </row>
    <row r="3823" spans="5:176" x14ac:dyDescent="0.2">
      <c r="E3823" s="70"/>
      <c r="FT3823" s="44"/>
    </row>
    <row r="3824" spans="5:176" x14ac:dyDescent="0.2">
      <c r="E3824" s="70"/>
      <c r="FT3824" s="44"/>
    </row>
    <row r="3825" spans="5:176" x14ac:dyDescent="0.2">
      <c r="E3825" s="70"/>
      <c r="FT3825" s="44"/>
    </row>
    <row r="3826" spans="5:176" x14ac:dyDescent="0.2">
      <c r="E3826" s="70"/>
      <c r="FT3826" s="44"/>
    </row>
    <row r="3827" spans="5:176" x14ac:dyDescent="0.2">
      <c r="E3827" s="70"/>
      <c r="FT3827" s="44"/>
    </row>
    <row r="3828" spans="5:176" x14ac:dyDescent="0.2">
      <c r="E3828" s="70"/>
      <c r="FT3828" s="44"/>
    </row>
    <row r="3829" spans="5:176" x14ac:dyDescent="0.2">
      <c r="E3829" s="70"/>
      <c r="FT3829" s="44"/>
    </row>
    <row r="3830" spans="5:176" x14ac:dyDescent="0.2">
      <c r="E3830" s="70"/>
      <c r="FT3830" s="44"/>
    </row>
    <row r="3831" spans="5:176" x14ac:dyDescent="0.2">
      <c r="E3831" s="70"/>
      <c r="FT3831" s="44"/>
    </row>
    <row r="3832" spans="5:176" x14ac:dyDescent="0.2">
      <c r="E3832" s="70"/>
      <c r="FT3832" s="44"/>
    </row>
    <row r="3833" spans="5:176" x14ac:dyDescent="0.2">
      <c r="E3833" s="70"/>
      <c r="FT3833" s="44"/>
    </row>
    <row r="3834" spans="5:176" x14ac:dyDescent="0.2">
      <c r="E3834" s="70"/>
      <c r="FT3834" s="44"/>
    </row>
    <row r="3835" spans="5:176" x14ac:dyDescent="0.2">
      <c r="E3835" s="70"/>
      <c r="FT3835" s="44"/>
    </row>
    <row r="3836" spans="5:176" x14ac:dyDescent="0.2">
      <c r="E3836" s="70"/>
      <c r="FT3836" s="44"/>
    </row>
    <row r="3837" spans="5:176" x14ac:dyDescent="0.2">
      <c r="E3837" s="70"/>
      <c r="FT3837" s="44"/>
    </row>
    <row r="3838" spans="5:176" x14ac:dyDescent="0.2">
      <c r="E3838" s="70"/>
      <c r="FT3838" s="44"/>
    </row>
    <row r="3839" spans="5:176" x14ac:dyDescent="0.2">
      <c r="E3839" s="70"/>
      <c r="FT3839" s="44"/>
    </row>
    <row r="3840" spans="5:176" x14ac:dyDescent="0.2">
      <c r="E3840" s="70"/>
      <c r="FT3840" s="44"/>
    </row>
    <row r="3841" spans="5:176" x14ac:dyDescent="0.2">
      <c r="E3841" s="70"/>
      <c r="FT3841" s="44"/>
    </row>
    <row r="3842" spans="5:176" x14ac:dyDescent="0.2">
      <c r="E3842" s="70"/>
      <c r="FT3842" s="44"/>
    </row>
    <row r="3843" spans="5:176" x14ac:dyDescent="0.2">
      <c r="E3843" s="70"/>
      <c r="FT3843" s="44"/>
    </row>
    <row r="3844" spans="5:176" x14ac:dyDescent="0.2">
      <c r="E3844" s="70"/>
      <c r="FT3844" s="44"/>
    </row>
    <row r="3845" spans="5:176" x14ac:dyDescent="0.2">
      <c r="E3845" s="70"/>
      <c r="FT3845" s="44"/>
    </row>
    <row r="3846" spans="5:176" x14ac:dyDescent="0.2">
      <c r="E3846" s="70"/>
      <c r="FT3846" s="44"/>
    </row>
    <row r="3847" spans="5:176" x14ac:dyDescent="0.2">
      <c r="E3847" s="70"/>
      <c r="FT3847" s="44"/>
    </row>
    <row r="3848" spans="5:176" x14ac:dyDescent="0.2">
      <c r="E3848" s="70"/>
      <c r="FT3848" s="44"/>
    </row>
    <row r="3849" spans="5:176" x14ac:dyDescent="0.2">
      <c r="E3849" s="70"/>
      <c r="FT3849" s="44"/>
    </row>
    <row r="3850" spans="5:176" x14ac:dyDescent="0.2">
      <c r="E3850" s="70"/>
      <c r="FT3850" s="44"/>
    </row>
    <row r="3851" spans="5:176" x14ac:dyDescent="0.2">
      <c r="E3851" s="70"/>
      <c r="FT3851" s="44"/>
    </row>
    <row r="3852" spans="5:176" x14ac:dyDescent="0.2">
      <c r="E3852" s="70"/>
      <c r="FT3852" s="44"/>
    </row>
    <row r="3853" spans="5:176" x14ac:dyDescent="0.2">
      <c r="E3853" s="70"/>
      <c r="FT3853" s="44"/>
    </row>
    <row r="3854" spans="5:176" x14ac:dyDescent="0.2">
      <c r="E3854" s="70"/>
      <c r="FT3854" s="44"/>
    </row>
    <row r="3855" spans="5:176" x14ac:dyDescent="0.2">
      <c r="E3855" s="70"/>
      <c r="FT3855" s="44"/>
    </row>
    <row r="3856" spans="5:176" x14ac:dyDescent="0.2">
      <c r="E3856" s="70"/>
      <c r="FT3856" s="44"/>
    </row>
    <row r="3857" spans="5:176" x14ac:dyDescent="0.2">
      <c r="E3857" s="70"/>
      <c r="FT3857" s="44"/>
    </row>
    <row r="3858" spans="5:176" x14ac:dyDescent="0.2">
      <c r="E3858" s="70"/>
      <c r="FT3858" s="44"/>
    </row>
    <row r="3859" spans="5:176" x14ac:dyDescent="0.2">
      <c r="E3859" s="70"/>
      <c r="FT3859" s="44"/>
    </row>
    <row r="3860" spans="5:176" x14ac:dyDescent="0.2">
      <c r="E3860" s="70"/>
      <c r="FT3860" s="44"/>
    </row>
    <row r="3861" spans="5:176" x14ac:dyDescent="0.2">
      <c r="E3861" s="70"/>
      <c r="FT3861" s="44"/>
    </row>
    <row r="3862" spans="5:176" x14ac:dyDescent="0.2">
      <c r="E3862" s="70"/>
      <c r="FT3862" s="44"/>
    </row>
    <row r="3863" spans="5:176" x14ac:dyDescent="0.2">
      <c r="E3863" s="70"/>
      <c r="FT3863" s="44"/>
    </row>
    <row r="3864" spans="5:176" x14ac:dyDescent="0.2">
      <c r="E3864" s="70"/>
      <c r="FT3864" s="44"/>
    </row>
    <row r="3865" spans="5:176" x14ac:dyDescent="0.2">
      <c r="E3865" s="70"/>
      <c r="FT3865" s="44"/>
    </row>
    <row r="3866" spans="5:176" x14ac:dyDescent="0.2">
      <c r="E3866" s="70"/>
      <c r="FT3866" s="44"/>
    </row>
    <row r="3867" spans="5:176" x14ac:dyDescent="0.2">
      <c r="E3867" s="70"/>
      <c r="FT3867" s="44"/>
    </row>
    <row r="3868" spans="5:176" x14ac:dyDescent="0.2">
      <c r="E3868" s="70"/>
      <c r="FT3868" s="44"/>
    </row>
    <row r="3869" spans="5:176" x14ac:dyDescent="0.2">
      <c r="E3869" s="70"/>
      <c r="FT3869" s="44"/>
    </row>
    <row r="3870" spans="5:176" x14ac:dyDescent="0.2">
      <c r="E3870" s="70"/>
      <c r="FT3870" s="44"/>
    </row>
    <row r="3871" spans="5:176" x14ac:dyDescent="0.2">
      <c r="E3871" s="70"/>
      <c r="FT3871" s="44"/>
    </row>
    <row r="3872" spans="5:176" x14ac:dyDescent="0.2">
      <c r="E3872" s="70"/>
      <c r="FT3872" s="44"/>
    </row>
    <row r="3873" spans="5:176" x14ac:dyDescent="0.2">
      <c r="E3873" s="70"/>
      <c r="FT3873" s="44"/>
    </row>
    <row r="3874" spans="5:176" x14ac:dyDescent="0.2">
      <c r="E3874" s="70"/>
      <c r="FT3874" s="44"/>
    </row>
    <row r="3875" spans="5:176" x14ac:dyDescent="0.2">
      <c r="E3875" s="70"/>
      <c r="FT3875" s="44"/>
    </row>
    <row r="3876" spans="5:176" x14ac:dyDescent="0.2">
      <c r="E3876" s="70"/>
      <c r="FT3876" s="44"/>
    </row>
    <row r="3877" spans="5:176" x14ac:dyDescent="0.2">
      <c r="E3877" s="70"/>
      <c r="FT3877" s="44"/>
    </row>
    <row r="3878" spans="5:176" x14ac:dyDescent="0.2">
      <c r="E3878" s="70"/>
      <c r="FT3878" s="44"/>
    </row>
    <row r="3879" spans="5:176" x14ac:dyDescent="0.2">
      <c r="E3879" s="70"/>
      <c r="FT3879" s="44"/>
    </row>
    <row r="3880" spans="5:176" x14ac:dyDescent="0.2">
      <c r="E3880" s="70"/>
      <c r="FT3880" s="44"/>
    </row>
    <row r="3881" spans="5:176" x14ac:dyDescent="0.2">
      <c r="E3881" s="70"/>
      <c r="FT3881" s="44"/>
    </row>
    <row r="3882" spans="5:176" x14ac:dyDescent="0.2">
      <c r="E3882" s="70"/>
      <c r="FT3882" s="44"/>
    </row>
    <row r="3883" spans="5:176" x14ac:dyDescent="0.2">
      <c r="E3883" s="70"/>
      <c r="FT3883" s="44"/>
    </row>
    <row r="3884" spans="5:176" x14ac:dyDescent="0.2">
      <c r="E3884" s="70"/>
      <c r="FT3884" s="44"/>
    </row>
    <row r="3885" spans="5:176" x14ac:dyDescent="0.2">
      <c r="E3885" s="70"/>
      <c r="FT3885" s="44"/>
    </row>
    <row r="3886" spans="5:176" x14ac:dyDescent="0.2">
      <c r="E3886" s="70"/>
      <c r="FT3886" s="44"/>
    </row>
    <row r="3887" spans="5:176" x14ac:dyDescent="0.2">
      <c r="E3887" s="70"/>
      <c r="FT3887" s="44"/>
    </row>
    <row r="3888" spans="5:176" x14ac:dyDescent="0.2">
      <c r="E3888" s="70"/>
      <c r="FT3888" s="44"/>
    </row>
    <row r="3889" spans="5:176" x14ac:dyDescent="0.2">
      <c r="E3889" s="70"/>
      <c r="FT3889" s="44"/>
    </row>
    <row r="3890" spans="5:176" x14ac:dyDescent="0.2">
      <c r="E3890" s="70"/>
      <c r="FT3890" s="44"/>
    </row>
    <row r="3891" spans="5:176" x14ac:dyDescent="0.2">
      <c r="E3891" s="70"/>
      <c r="FT3891" s="44"/>
    </row>
    <row r="3892" spans="5:176" x14ac:dyDescent="0.2">
      <c r="E3892" s="70"/>
      <c r="FT3892" s="44"/>
    </row>
    <row r="3893" spans="5:176" x14ac:dyDescent="0.2">
      <c r="E3893" s="70"/>
      <c r="FT3893" s="44"/>
    </row>
    <row r="3894" spans="5:176" x14ac:dyDescent="0.2">
      <c r="E3894" s="70"/>
      <c r="FT3894" s="44"/>
    </row>
    <row r="3895" spans="5:176" x14ac:dyDescent="0.2">
      <c r="E3895" s="70"/>
      <c r="FT3895" s="44"/>
    </row>
    <row r="3896" spans="5:176" x14ac:dyDescent="0.2">
      <c r="E3896" s="70"/>
      <c r="FT3896" s="44"/>
    </row>
    <row r="3897" spans="5:176" x14ac:dyDescent="0.2">
      <c r="E3897" s="70"/>
      <c r="FT3897" s="44"/>
    </row>
    <row r="3898" spans="5:176" x14ac:dyDescent="0.2">
      <c r="E3898" s="70"/>
      <c r="FT3898" s="44"/>
    </row>
    <row r="3899" spans="5:176" x14ac:dyDescent="0.2">
      <c r="E3899" s="70"/>
      <c r="FT3899" s="44"/>
    </row>
    <row r="3900" spans="5:176" x14ac:dyDescent="0.2">
      <c r="E3900" s="70"/>
      <c r="FT3900" s="44"/>
    </row>
    <row r="3901" spans="5:176" x14ac:dyDescent="0.2">
      <c r="E3901" s="70"/>
      <c r="FT3901" s="44"/>
    </row>
    <row r="3902" spans="5:176" x14ac:dyDescent="0.2">
      <c r="E3902" s="70"/>
      <c r="FT3902" s="44"/>
    </row>
    <row r="3903" spans="5:176" x14ac:dyDescent="0.2">
      <c r="E3903" s="70"/>
      <c r="FT3903" s="44"/>
    </row>
    <row r="3904" spans="5:176" x14ac:dyDescent="0.2">
      <c r="E3904" s="70"/>
      <c r="FT3904" s="44"/>
    </row>
    <row r="3905" spans="5:176" x14ac:dyDescent="0.2">
      <c r="E3905" s="70"/>
      <c r="FT3905" s="44"/>
    </row>
    <row r="3906" spans="5:176" x14ac:dyDescent="0.2">
      <c r="E3906" s="70"/>
      <c r="FT3906" s="44"/>
    </row>
    <row r="3907" spans="5:176" x14ac:dyDescent="0.2">
      <c r="E3907" s="70"/>
      <c r="FT3907" s="44"/>
    </row>
    <row r="3908" spans="5:176" x14ac:dyDescent="0.2">
      <c r="E3908" s="70"/>
      <c r="FT3908" s="44"/>
    </row>
    <row r="3909" spans="5:176" x14ac:dyDescent="0.2">
      <c r="E3909" s="70"/>
      <c r="FT3909" s="44"/>
    </row>
    <row r="3910" spans="5:176" x14ac:dyDescent="0.2">
      <c r="E3910" s="70"/>
      <c r="FT3910" s="44"/>
    </row>
    <row r="3911" spans="5:176" x14ac:dyDescent="0.2">
      <c r="E3911" s="70"/>
      <c r="FT3911" s="44"/>
    </row>
    <row r="3912" spans="5:176" x14ac:dyDescent="0.2">
      <c r="E3912" s="70"/>
      <c r="FT3912" s="44"/>
    </row>
    <row r="3913" spans="5:176" x14ac:dyDescent="0.2">
      <c r="E3913" s="70"/>
      <c r="FT3913" s="44"/>
    </row>
    <row r="3914" spans="5:176" x14ac:dyDescent="0.2">
      <c r="E3914" s="70"/>
      <c r="FT3914" s="44"/>
    </row>
    <row r="3915" spans="5:176" x14ac:dyDescent="0.2">
      <c r="E3915" s="70"/>
      <c r="FT3915" s="44"/>
    </row>
    <row r="3916" spans="5:176" x14ac:dyDescent="0.2">
      <c r="E3916" s="70"/>
      <c r="FT3916" s="44"/>
    </row>
    <row r="3917" spans="5:176" x14ac:dyDescent="0.2">
      <c r="E3917" s="70"/>
      <c r="FT3917" s="44"/>
    </row>
    <row r="3918" spans="5:176" x14ac:dyDescent="0.2">
      <c r="E3918" s="70"/>
      <c r="FT3918" s="44"/>
    </row>
    <row r="3919" spans="5:176" x14ac:dyDescent="0.2">
      <c r="E3919" s="70"/>
      <c r="FT3919" s="44"/>
    </row>
    <row r="3920" spans="5:176" x14ac:dyDescent="0.2">
      <c r="E3920" s="70"/>
      <c r="FT3920" s="44"/>
    </row>
    <row r="3921" spans="5:176" x14ac:dyDescent="0.2">
      <c r="E3921" s="70"/>
      <c r="FT3921" s="44"/>
    </row>
    <row r="3922" spans="5:176" x14ac:dyDescent="0.2">
      <c r="E3922" s="70"/>
      <c r="FT3922" s="44"/>
    </row>
    <row r="3923" spans="5:176" x14ac:dyDescent="0.2">
      <c r="E3923" s="70"/>
      <c r="FT3923" s="44"/>
    </row>
    <row r="3924" spans="5:176" x14ac:dyDescent="0.2">
      <c r="E3924" s="70"/>
      <c r="FT3924" s="44"/>
    </row>
    <row r="3925" spans="5:176" x14ac:dyDescent="0.2">
      <c r="E3925" s="70"/>
      <c r="FT3925" s="44"/>
    </row>
    <row r="3926" spans="5:176" x14ac:dyDescent="0.2">
      <c r="E3926" s="70"/>
      <c r="FT3926" s="44"/>
    </row>
    <row r="3927" spans="5:176" x14ac:dyDescent="0.2">
      <c r="E3927" s="70"/>
      <c r="FT3927" s="44"/>
    </row>
    <row r="3928" spans="5:176" x14ac:dyDescent="0.2">
      <c r="E3928" s="70"/>
      <c r="FT3928" s="44"/>
    </row>
    <row r="3929" spans="5:176" x14ac:dyDescent="0.2">
      <c r="E3929" s="70"/>
      <c r="FT3929" s="44"/>
    </row>
    <row r="3930" spans="5:176" x14ac:dyDescent="0.2">
      <c r="E3930" s="70"/>
      <c r="FT3930" s="44"/>
    </row>
    <row r="3931" spans="5:176" x14ac:dyDescent="0.2">
      <c r="E3931" s="70"/>
      <c r="FT3931" s="44"/>
    </row>
    <row r="3932" spans="5:176" x14ac:dyDescent="0.2">
      <c r="E3932" s="70"/>
      <c r="FT3932" s="44"/>
    </row>
    <row r="3933" spans="5:176" x14ac:dyDescent="0.2">
      <c r="E3933" s="70"/>
      <c r="FT3933" s="44"/>
    </row>
    <row r="3934" spans="5:176" x14ac:dyDescent="0.2">
      <c r="E3934" s="70"/>
      <c r="FT3934" s="44"/>
    </row>
    <row r="3935" spans="5:176" x14ac:dyDescent="0.2">
      <c r="E3935" s="70"/>
      <c r="FT3935" s="44"/>
    </row>
    <row r="3936" spans="5:176" x14ac:dyDescent="0.2">
      <c r="E3936" s="70"/>
      <c r="FT3936" s="44"/>
    </row>
    <row r="3937" spans="5:176" x14ac:dyDescent="0.2">
      <c r="E3937" s="70"/>
      <c r="FT3937" s="44"/>
    </row>
    <row r="3938" spans="5:176" x14ac:dyDescent="0.2">
      <c r="E3938" s="70"/>
      <c r="FT3938" s="44"/>
    </row>
    <row r="3939" spans="5:176" x14ac:dyDescent="0.2">
      <c r="E3939" s="70"/>
      <c r="FT3939" s="44"/>
    </row>
    <row r="3940" spans="5:176" x14ac:dyDescent="0.2">
      <c r="E3940" s="70"/>
      <c r="FT3940" s="44"/>
    </row>
    <row r="3941" spans="5:176" x14ac:dyDescent="0.2">
      <c r="E3941" s="70"/>
      <c r="FT3941" s="44"/>
    </row>
    <row r="3942" spans="5:176" x14ac:dyDescent="0.2">
      <c r="E3942" s="70"/>
      <c r="FT3942" s="44"/>
    </row>
    <row r="3943" spans="5:176" x14ac:dyDescent="0.2">
      <c r="E3943" s="70"/>
      <c r="FT3943" s="44"/>
    </row>
    <row r="3944" spans="5:176" x14ac:dyDescent="0.2">
      <c r="E3944" s="70"/>
      <c r="FT3944" s="44"/>
    </row>
    <row r="3945" spans="5:176" x14ac:dyDescent="0.2">
      <c r="E3945" s="70"/>
      <c r="FT3945" s="44"/>
    </row>
    <row r="3946" spans="5:176" x14ac:dyDescent="0.2">
      <c r="E3946" s="70"/>
      <c r="FT3946" s="44"/>
    </row>
    <row r="3947" spans="5:176" x14ac:dyDescent="0.2">
      <c r="E3947" s="70"/>
      <c r="FT3947" s="44"/>
    </row>
    <row r="3948" spans="5:176" x14ac:dyDescent="0.2">
      <c r="E3948" s="70"/>
      <c r="FT3948" s="44"/>
    </row>
    <row r="3949" spans="5:176" x14ac:dyDescent="0.2">
      <c r="E3949" s="70"/>
      <c r="FT3949" s="44"/>
    </row>
    <row r="3950" spans="5:176" x14ac:dyDescent="0.2">
      <c r="E3950" s="70"/>
      <c r="FT3950" s="44"/>
    </row>
    <row r="3951" spans="5:176" x14ac:dyDescent="0.2">
      <c r="E3951" s="70"/>
      <c r="FT3951" s="44"/>
    </row>
    <row r="3952" spans="5:176" x14ac:dyDescent="0.2">
      <c r="E3952" s="70"/>
      <c r="FT3952" s="44"/>
    </row>
    <row r="3953" spans="5:176" x14ac:dyDescent="0.2">
      <c r="E3953" s="70"/>
      <c r="FT3953" s="44"/>
    </row>
    <row r="3954" spans="5:176" x14ac:dyDescent="0.2">
      <c r="E3954" s="70"/>
      <c r="FT3954" s="44"/>
    </row>
    <row r="3955" spans="5:176" x14ac:dyDescent="0.2">
      <c r="E3955" s="70"/>
      <c r="FT3955" s="44"/>
    </row>
    <row r="3956" spans="5:176" x14ac:dyDescent="0.2">
      <c r="E3956" s="70"/>
      <c r="FT3956" s="44"/>
    </row>
    <row r="3957" spans="5:176" x14ac:dyDescent="0.2">
      <c r="E3957" s="70"/>
      <c r="FT3957" s="44"/>
    </row>
    <row r="3958" spans="5:176" x14ac:dyDescent="0.2">
      <c r="E3958" s="70"/>
      <c r="FT3958" s="44"/>
    </row>
    <row r="3959" spans="5:176" x14ac:dyDescent="0.2">
      <c r="E3959" s="70"/>
      <c r="FT3959" s="44"/>
    </row>
    <row r="3960" spans="5:176" x14ac:dyDescent="0.2">
      <c r="E3960" s="70"/>
      <c r="FT3960" s="44"/>
    </row>
    <row r="3961" spans="5:176" x14ac:dyDescent="0.2">
      <c r="E3961" s="70"/>
      <c r="FT3961" s="44"/>
    </row>
    <row r="3962" spans="5:176" x14ac:dyDescent="0.2">
      <c r="E3962" s="70"/>
      <c r="FT3962" s="44"/>
    </row>
    <row r="3963" spans="5:176" x14ac:dyDescent="0.2">
      <c r="E3963" s="70"/>
      <c r="FT3963" s="44"/>
    </row>
    <row r="3964" spans="5:176" x14ac:dyDescent="0.2">
      <c r="E3964" s="70"/>
      <c r="FT3964" s="44"/>
    </row>
    <row r="3965" spans="5:176" x14ac:dyDescent="0.2">
      <c r="E3965" s="70"/>
      <c r="FT3965" s="44"/>
    </row>
    <row r="3966" spans="5:176" x14ac:dyDescent="0.2">
      <c r="E3966" s="70"/>
      <c r="FT3966" s="44"/>
    </row>
    <row r="3967" spans="5:176" x14ac:dyDescent="0.2">
      <c r="E3967" s="70"/>
      <c r="FT3967" s="44"/>
    </row>
    <row r="3968" spans="5:176" x14ac:dyDescent="0.2">
      <c r="E3968" s="70"/>
      <c r="FT3968" s="44"/>
    </row>
    <row r="3969" spans="5:176" x14ac:dyDescent="0.2">
      <c r="E3969" s="70"/>
      <c r="FT3969" s="44"/>
    </row>
    <row r="3970" spans="5:176" x14ac:dyDescent="0.2">
      <c r="E3970" s="70"/>
      <c r="FT3970" s="44"/>
    </row>
    <row r="3971" spans="5:176" x14ac:dyDescent="0.2">
      <c r="E3971" s="70"/>
      <c r="FT3971" s="44"/>
    </row>
    <row r="3972" spans="5:176" x14ac:dyDescent="0.2">
      <c r="E3972" s="70"/>
      <c r="FT3972" s="44"/>
    </row>
    <row r="3973" spans="5:176" x14ac:dyDescent="0.2">
      <c r="E3973" s="70"/>
      <c r="FT3973" s="44"/>
    </row>
    <row r="3974" spans="5:176" x14ac:dyDescent="0.2">
      <c r="E3974" s="70"/>
      <c r="FT3974" s="44"/>
    </row>
    <row r="3975" spans="5:176" x14ac:dyDescent="0.2">
      <c r="E3975" s="70"/>
      <c r="FT3975" s="44"/>
    </row>
    <row r="3976" spans="5:176" x14ac:dyDescent="0.2">
      <c r="E3976" s="70"/>
      <c r="FT3976" s="44"/>
    </row>
    <row r="3977" spans="5:176" x14ac:dyDescent="0.2">
      <c r="E3977" s="70"/>
      <c r="FT3977" s="44"/>
    </row>
    <row r="3978" spans="5:176" x14ac:dyDescent="0.2">
      <c r="E3978" s="70"/>
      <c r="FT3978" s="44"/>
    </row>
    <row r="3979" spans="5:176" x14ac:dyDescent="0.2">
      <c r="E3979" s="70"/>
      <c r="FT3979" s="44"/>
    </row>
    <row r="3980" spans="5:176" x14ac:dyDescent="0.2">
      <c r="E3980" s="70"/>
      <c r="FT3980" s="44"/>
    </row>
    <row r="3981" spans="5:176" x14ac:dyDescent="0.2">
      <c r="E3981" s="70"/>
      <c r="FT3981" s="44"/>
    </row>
    <row r="3982" spans="5:176" x14ac:dyDescent="0.2">
      <c r="E3982" s="70"/>
      <c r="FT3982" s="44"/>
    </row>
    <row r="3983" spans="5:176" x14ac:dyDescent="0.2">
      <c r="E3983" s="70"/>
      <c r="FT3983" s="44"/>
    </row>
    <row r="3984" spans="5:176" x14ac:dyDescent="0.2">
      <c r="E3984" s="70"/>
      <c r="FT3984" s="44"/>
    </row>
    <row r="3985" spans="5:176" x14ac:dyDescent="0.2">
      <c r="E3985" s="70"/>
      <c r="FT3985" s="44"/>
    </row>
    <row r="3986" spans="5:176" x14ac:dyDescent="0.2">
      <c r="E3986" s="70"/>
      <c r="FT3986" s="44"/>
    </row>
    <row r="3987" spans="5:176" x14ac:dyDescent="0.2">
      <c r="E3987" s="70"/>
      <c r="FT3987" s="44"/>
    </row>
    <row r="3988" spans="5:176" x14ac:dyDescent="0.2">
      <c r="E3988" s="70"/>
      <c r="FT3988" s="44"/>
    </row>
    <row r="3989" spans="5:176" x14ac:dyDescent="0.2">
      <c r="E3989" s="70"/>
      <c r="FT3989" s="44"/>
    </row>
    <row r="3990" spans="5:176" x14ac:dyDescent="0.2">
      <c r="E3990" s="70"/>
      <c r="FT3990" s="44"/>
    </row>
    <row r="3991" spans="5:176" x14ac:dyDescent="0.2">
      <c r="E3991" s="70"/>
      <c r="FT3991" s="44"/>
    </row>
    <row r="3992" spans="5:176" x14ac:dyDescent="0.2">
      <c r="E3992" s="70"/>
      <c r="FT3992" s="44"/>
    </row>
    <row r="3993" spans="5:176" x14ac:dyDescent="0.2">
      <c r="E3993" s="70"/>
      <c r="FT3993" s="44"/>
    </row>
    <row r="3994" spans="5:176" x14ac:dyDescent="0.2">
      <c r="E3994" s="70"/>
      <c r="FT3994" s="44"/>
    </row>
    <row r="3995" spans="5:176" x14ac:dyDescent="0.2">
      <c r="E3995" s="70"/>
      <c r="FT3995" s="44"/>
    </row>
    <row r="3996" spans="5:176" x14ac:dyDescent="0.2">
      <c r="E3996" s="70"/>
      <c r="FT3996" s="44"/>
    </row>
    <row r="3997" spans="5:176" x14ac:dyDescent="0.2">
      <c r="E3997" s="70"/>
      <c r="FT3997" s="44"/>
    </row>
    <row r="3998" spans="5:176" x14ac:dyDescent="0.2">
      <c r="E3998" s="70"/>
      <c r="FT3998" s="44"/>
    </row>
    <row r="3999" spans="5:176" x14ac:dyDescent="0.2">
      <c r="E3999" s="70"/>
      <c r="FT3999" s="44"/>
    </row>
    <row r="4000" spans="5:176" x14ac:dyDescent="0.2">
      <c r="E4000" s="70"/>
      <c r="FT4000" s="44"/>
    </row>
    <row r="4001" spans="5:176" x14ac:dyDescent="0.2">
      <c r="E4001" s="70"/>
      <c r="FT4001" s="44"/>
    </row>
    <row r="4002" spans="5:176" x14ac:dyDescent="0.2">
      <c r="E4002" s="70"/>
      <c r="FT4002" s="44"/>
    </row>
    <row r="4003" spans="5:176" x14ac:dyDescent="0.2">
      <c r="E4003" s="70"/>
      <c r="FT4003" s="44"/>
    </row>
    <row r="4004" spans="5:176" x14ac:dyDescent="0.2">
      <c r="E4004" s="70"/>
      <c r="FT4004" s="44"/>
    </row>
    <row r="4005" spans="5:176" x14ac:dyDescent="0.2">
      <c r="E4005" s="70"/>
      <c r="FT4005" s="44"/>
    </row>
    <row r="4006" spans="5:176" x14ac:dyDescent="0.2">
      <c r="E4006" s="70"/>
      <c r="FT4006" s="44"/>
    </row>
    <row r="4007" spans="5:176" x14ac:dyDescent="0.2">
      <c r="E4007" s="70"/>
      <c r="FT4007" s="44"/>
    </row>
    <row r="4008" spans="5:176" x14ac:dyDescent="0.2">
      <c r="E4008" s="70"/>
      <c r="FT4008" s="44"/>
    </row>
    <row r="4009" spans="5:176" x14ac:dyDescent="0.2">
      <c r="E4009" s="70"/>
      <c r="FT4009" s="44"/>
    </row>
    <row r="4010" spans="5:176" x14ac:dyDescent="0.2">
      <c r="E4010" s="70"/>
      <c r="FT4010" s="44"/>
    </row>
    <row r="4011" spans="5:176" x14ac:dyDescent="0.2">
      <c r="E4011" s="70"/>
      <c r="FT4011" s="44"/>
    </row>
    <row r="4012" spans="5:176" x14ac:dyDescent="0.2">
      <c r="E4012" s="70"/>
      <c r="FT4012" s="44"/>
    </row>
    <row r="4013" spans="5:176" x14ac:dyDescent="0.2">
      <c r="E4013" s="70"/>
      <c r="FT4013" s="44"/>
    </row>
    <row r="4014" spans="5:176" x14ac:dyDescent="0.2">
      <c r="E4014" s="70"/>
      <c r="FT4014" s="44"/>
    </row>
    <row r="4015" spans="5:176" x14ac:dyDescent="0.2">
      <c r="E4015" s="70"/>
      <c r="FT4015" s="44"/>
    </row>
    <row r="4016" spans="5:176" x14ac:dyDescent="0.2">
      <c r="E4016" s="70"/>
      <c r="FT4016" s="44"/>
    </row>
    <row r="4017" spans="5:176" x14ac:dyDescent="0.2">
      <c r="E4017" s="70"/>
      <c r="FT4017" s="44"/>
    </row>
    <row r="4018" spans="5:176" x14ac:dyDescent="0.2">
      <c r="E4018" s="70"/>
      <c r="FT4018" s="44"/>
    </row>
    <row r="4019" spans="5:176" x14ac:dyDescent="0.2">
      <c r="E4019" s="70"/>
      <c r="FT4019" s="44"/>
    </row>
    <row r="4020" spans="5:176" x14ac:dyDescent="0.2">
      <c r="E4020" s="70"/>
      <c r="FT4020" s="44"/>
    </row>
    <row r="4021" spans="5:176" x14ac:dyDescent="0.2">
      <c r="E4021" s="70"/>
      <c r="FT4021" s="44"/>
    </row>
    <row r="4022" spans="5:176" x14ac:dyDescent="0.2">
      <c r="E4022" s="70"/>
      <c r="FT4022" s="44"/>
    </row>
    <row r="4023" spans="5:176" x14ac:dyDescent="0.2">
      <c r="E4023" s="70"/>
      <c r="FT4023" s="44"/>
    </row>
    <row r="4024" spans="5:176" x14ac:dyDescent="0.2">
      <c r="E4024" s="70"/>
      <c r="FT4024" s="44"/>
    </row>
    <row r="4025" spans="5:176" x14ac:dyDescent="0.2">
      <c r="E4025" s="70"/>
      <c r="FT4025" s="44"/>
    </row>
    <row r="4026" spans="5:176" x14ac:dyDescent="0.2">
      <c r="E4026" s="70"/>
      <c r="FT4026" s="44"/>
    </row>
    <row r="4027" spans="5:176" x14ac:dyDescent="0.2">
      <c r="E4027" s="70"/>
      <c r="FT4027" s="44"/>
    </row>
    <row r="4028" spans="5:176" x14ac:dyDescent="0.2">
      <c r="E4028" s="70"/>
      <c r="FT4028" s="44"/>
    </row>
    <row r="4029" spans="5:176" x14ac:dyDescent="0.2">
      <c r="E4029" s="70"/>
      <c r="FT4029" s="44"/>
    </row>
    <row r="4030" spans="5:176" x14ac:dyDescent="0.2">
      <c r="E4030" s="70"/>
      <c r="FT4030" s="44"/>
    </row>
    <row r="4031" spans="5:176" x14ac:dyDescent="0.2">
      <c r="E4031" s="70"/>
      <c r="FT4031" s="44"/>
    </row>
    <row r="4032" spans="5:176" x14ac:dyDescent="0.2">
      <c r="E4032" s="70"/>
      <c r="FT4032" s="44"/>
    </row>
    <row r="4033" spans="5:176" x14ac:dyDescent="0.2">
      <c r="E4033" s="70"/>
      <c r="FT4033" s="44"/>
    </row>
    <row r="4034" spans="5:176" x14ac:dyDescent="0.2">
      <c r="E4034" s="70"/>
      <c r="FT4034" s="44"/>
    </row>
    <row r="4035" spans="5:176" x14ac:dyDescent="0.2">
      <c r="E4035" s="70"/>
      <c r="FT4035" s="44"/>
    </row>
    <row r="4036" spans="5:176" x14ac:dyDescent="0.2">
      <c r="E4036" s="70"/>
      <c r="FT4036" s="44"/>
    </row>
    <row r="4037" spans="5:176" x14ac:dyDescent="0.2">
      <c r="E4037" s="70"/>
      <c r="FT4037" s="44"/>
    </row>
    <row r="4038" spans="5:176" x14ac:dyDescent="0.2">
      <c r="E4038" s="70"/>
      <c r="FT4038" s="44"/>
    </row>
    <row r="4039" spans="5:176" x14ac:dyDescent="0.2">
      <c r="E4039" s="70"/>
      <c r="FT4039" s="44"/>
    </row>
    <row r="4040" spans="5:176" x14ac:dyDescent="0.2">
      <c r="E4040" s="70"/>
      <c r="FT4040" s="44"/>
    </row>
    <row r="4041" spans="5:176" x14ac:dyDescent="0.2">
      <c r="E4041" s="70"/>
      <c r="FT4041" s="44"/>
    </row>
    <row r="4042" spans="5:176" x14ac:dyDescent="0.2">
      <c r="E4042" s="70"/>
      <c r="FT4042" s="44"/>
    </row>
    <row r="4043" spans="5:176" x14ac:dyDescent="0.2">
      <c r="E4043" s="70"/>
      <c r="FT4043" s="44"/>
    </row>
    <row r="4044" spans="5:176" x14ac:dyDescent="0.2">
      <c r="E4044" s="70"/>
      <c r="FT4044" s="44"/>
    </row>
    <row r="4045" spans="5:176" x14ac:dyDescent="0.2">
      <c r="E4045" s="70"/>
      <c r="FT4045" s="44"/>
    </row>
    <row r="4046" spans="5:176" x14ac:dyDescent="0.2">
      <c r="E4046" s="70"/>
      <c r="FT4046" s="44"/>
    </row>
    <row r="4047" spans="5:176" x14ac:dyDescent="0.2">
      <c r="E4047" s="70"/>
      <c r="FT4047" s="44"/>
    </row>
    <row r="4048" spans="5:176" x14ac:dyDescent="0.2">
      <c r="E4048" s="70"/>
      <c r="FT4048" s="44"/>
    </row>
    <row r="4049" spans="5:176" x14ac:dyDescent="0.2">
      <c r="E4049" s="70"/>
      <c r="FT4049" s="44"/>
    </row>
    <row r="4050" spans="5:176" x14ac:dyDescent="0.2">
      <c r="E4050" s="70"/>
      <c r="FT4050" s="44"/>
    </row>
    <row r="4051" spans="5:176" x14ac:dyDescent="0.2">
      <c r="E4051" s="70"/>
      <c r="FT4051" s="44"/>
    </row>
    <row r="4052" spans="5:176" x14ac:dyDescent="0.2">
      <c r="E4052" s="70"/>
      <c r="FT4052" s="44"/>
    </row>
    <row r="4053" spans="5:176" x14ac:dyDescent="0.2">
      <c r="E4053" s="70"/>
      <c r="FT4053" s="44"/>
    </row>
    <row r="4054" spans="5:176" x14ac:dyDescent="0.2">
      <c r="E4054" s="70"/>
      <c r="FT4054" s="44"/>
    </row>
    <row r="4055" spans="5:176" x14ac:dyDescent="0.2">
      <c r="E4055" s="70"/>
      <c r="FT4055" s="44"/>
    </row>
    <row r="4056" spans="5:176" x14ac:dyDescent="0.2">
      <c r="E4056" s="70"/>
      <c r="FT4056" s="44"/>
    </row>
    <row r="4057" spans="5:176" x14ac:dyDescent="0.2">
      <c r="E4057" s="70"/>
      <c r="FT4057" s="44"/>
    </row>
    <row r="4058" spans="5:176" x14ac:dyDescent="0.2">
      <c r="E4058" s="70"/>
      <c r="FT4058" s="44"/>
    </row>
    <row r="4059" spans="5:176" x14ac:dyDescent="0.2">
      <c r="E4059" s="70"/>
      <c r="FT4059" s="44"/>
    </row>
    <row r="4060" spans="5:176" x14ac:dyDescent="0.2">
      <c r="E4060" s="70"/>
      <c r="FT4060" s="44"/>
    </row>
    <row r="4061" spans="5:176" x14ac:dyDescent="0.2">
      <c r="E4061" s="70"/>
      <c r="FT4061" s="44"/>
    </row>
    <row r="4062" spans="5:176" x14ac:dyDescent="0.2">
      <c r="E4062" s="70"/>
      <c r="FT4062" s="44"/>
    </row>
    <row r="4063" spans="5:176" x14ac:dyDescent="0.2">
      <c r="E4063" s="70"/>
      <c r="FT4063" s="44"/>
    </row>
    <row r="4064" spans="5:176" x14ac:dyDescent="0.2">
      <c r="E4064" s="70"/>
      <c r="FT4064" s="44"/>
    </row>
    <row r="4065" spans="5:176" x14ac:dyDescent="0.2">
      <c r="E4065" s="70"/>
      <c r="FT4065" s="44"/>
    </row>
    <row r="4066" spans="5:176" x14ac:dyDescent="0.2">
      <c r="E4066" s="70"/>
      <c r="FT4066" s="44"/>
    </row>
    <row r="4067" spans="5:176" x14ac:dyDescent="0.2">
      <c r="E4067" s="70"/>
      <c r="FT4067" s="44"/>
    </row>
    <row r="4068" spans="5:176" x14ac:dyDescent="0.2">
      <c r="E4068" s="70"/>
      <c r="FT4068" s="44"/>
    </row>
    <row r="4069" spans="5:176" x14ac:dyDescent="0.2">
      <c r="E4069" s="70"/>
      <c r="FT4069" s="44"/>
    </row>
    <row r="4070" spans="5:176" x14ac:dyDescent="0.2">
      <c r="E4070" s="70"/>
      <c r="FT4070" s="44"/>
    </row>
    <row r="4071" spans="5:176" x14ac:dyDescent="0.2">
      <c r="E4071" s="70"/>
      <c r="FT4071" s="44"/>
    </row>
    <row r="4072" spans="5:176" x14ac:dyDescent="0.2">
      <c r="E4072" s="70"/>
      <c r="FT4072" s="44"/>
    </row>
    <row r="4073" spans="5:176" x14ac:dyDescent="0.2">
      <c r="E4073" s="70"/>
      <c r="FT4073" s="44"/>
    </row>
    <row r="4074" spans="5:176" x14ac:dyDescent="0.2">
      <c r="E4074" s="70"/>
      <c r="FT4074" s="44"/>
    </row>
    <row r="4075" spans="5:176" x14ac:dyDescent="0.2">
      <c r="E4075" s="70"/>
      <c r="FT4075" s="44"/>
    </row>
    <row r="4076" spans="5:176" x14ac:dyDescent="0.2">
      <c r="E4076" s="70"/>
      <c r="FT4076" s="44"/>
    </row>
    <row r="4077" spans="5:176" x14ac:dyDescent="0.2">
      <c r="E4077" s="70"/>
      <c r="FT4077" s="44"/>
    </row>
    <row r="4078" spans="5:176" x14ac:dyDescent="0.2">
      <c r="E4078" s="70"/>
      <c r="FT4078" s="44"/>
    </row>
    <row r="4079" spans="5:176" x14ac:dyDescent="0.2">
      <c r="E4079" s="70"/>
      <c r="FT4079" s="44"/>
    </row>
    <row r="4080" spans="5:176" x14ac:dyDescent="0.2">
      <c r="E4080" s="70"/>
      <c r="FT4080" s="44"/>
    </row>
    <row r="4081" spans="5:176" x14ac:dyDescent="0.2">
      <c r="E4081" s="70"/>
      <c r="FT4081" s="44"/>
    </row>
    <row r="4082" spans="5:176" x14ac:dyDescent="0.2">
      <c r="E4082" s="70"/>
      <c r="FT4082" s="44"/>
    </row>
    <row r="4083" spans="5:176" x14ac:dyDescent="0.2">
      <c r="E4083" s="70"/>
      <c r="FT4083" s="44"/>
    </row>
    <row r="4084" spans="5:176" x14ac:dyDescent="0.2">
      <c r="E4084" s="70"/>
      <c r="FT4084" s="44"/>
    </row>
    <row r="4085" spans="5:176" x14ac:dyDescent="0.2">
      <c r="E4085" s="70"/>
      <c r="FT4085" s="44"/>
    </row>
    <row r="4086" spans="5:176" x14ac:dyDescent="0.2">
      <c r="E4086" s="70"/>
      <c r="FT4086" s="44"/>
    </row>
    <row r="4087" spans="5:176" x14ac:dyDescent="0.2">
      <c r="E4087" s="70"/>
      <c r="FT4087" s="44"/>
    </row>
    <row r="4088" spans="5:176" x14ac:dyDescent="0.2">
      <c r="E4088" s="70"/>
      <c r="FT4088" s="44"/>
    </row>
    <row r="4089" spans="5:176" x14ac:dyDescent="0.2">
      <c r="E4089" s="70"/>
      <c r="FT4089" s="44"/>
    </row>
    <row r="4090" spans="5:176" x14ac:dyDescent="0.2">
      <c r="E4090" s="70"/>
      <c r="FT4090" s="44"/>
    </row>
    <row r="4091" spans="5:176" x14ac:dyDescent="0.2">
      <c r="E4091" s="70"/>
      <c r="FT4091" s="44"/>
    </row>
    <row r="4092" spans="5:176" x14ac:dyDescent="0.2">
      <c r="E4092" s="70"/>
      <c r="FT4092" s="44"/>
    </row>
    <row r="4093" spans="5:176" x14ac:dyDescent="0.2">
      <c r="E4093" s="70"/>
      <c r="FT4093" s="44"/>
    </row>
    <row r="4094" spans="5:176" x14ac:dyDescent="0.2">
      <c r="E4094" s="70"/>
      <c r="FT4094" s="44"/>
    </row>
    <row r="4095" spans="5:176" x14ac:dyDescent="0.2">
      <c r="E4095" s="70"/>
      <c r="FT4095" s="44"/>
    </row>
    <row r="4096" spans="5:176" x14ac:dyDescent="0.2">
      <c r="E4096" s="70"/>
      <c r="FT4096" s="44"/>
    </row>
    <row r="4097" spans="5:176" x14ac:dyDescent="0.2">
      <c r="E4097" s="70"/>
      <c r="FT4097" s="44"/>
    </row>
    <row r="4098" spans="5:176" x14ac:dyDescent="0.2">
      <c r="E4098" s="70"/>
      <c r="FT4098" s="44"/>
    </row>
    <row r="4099" spans="5:176" x14ac:dyDescent="0.2">
      <c r="E4099" s="70"/>
      <c r="FT4099" s="44"/>
    </row>
    <row r="4100" spans="5:176" x14ac:dyDescent="0.2">
      <c r="E4100" s="70"/>
      <c r="FT4100" s="44"/>
    </row>
    <row r="4101" spans="5:176" x14ac:dyDescent="0.2">
      <c r="E4101" s="70"/>
      <c r="FT4101" s="44"/>
    </row>
    <row r="4102" spans="5:176" x14ac:dyDescent="0.2">
      <c r="E4102" s="70"/>
      <c r="FT4102" s="44"/>
    </row>
    <row r="4103" spans="5:176" x14ac:dyDescent="0.2">
      <c r="E4103" s="70"/>
      <c r="FT4103" s="44"/>
    </row>
    <row r="4104" spans="5:176" x14ac:dyDescent="0.2">
      <c r="E4104" s="70"/>
      <c r="FT4104" s="44"/>
    </row>
    <row r="4105" spans="5:176" x14ac:dyDescent="0.2">
      <c r="E4105" s="70"/>
      <c r="FT4105" s="44"/>
    </row>
    <row r="4106" spans="5:176" x14ac:dyDescent="0.2">
      <c r="E4106" s="70"/>
      <c r="FT4106" s="44"/>
    </row>
    <row r="4107" spans="5:176" x14ac:dyDescent="0.2">
      <c r="E4107" s="70"/>
      <c r="FT4107" s="44"/>
    </row>
    <row r="4108" spans="5:176" x14ac:dyDescent="0.2">
      <c r="E4108" s="70"/>
      <c r="FT4108" s="44"/>
    </row>
    <row r="4109" spans="5:176" x14ac:dyDescent="0.2">
      <c r="E4109" s="70"/>
      <c r="FT4109" s="44"/>
    </row>
    <row r="4110" spans="5:176" x14ac:dyDescent="0.2">
      <c r="E4110" s="70"/>
      <c r="FT4110" s="44"/>
    </row>
    <row r="4111" spans="5:176" x14ac:dyDescent="0.2">
      <c r="E4111" s="70"/>
      <c r="FT4111" s="44"/>
    </row>
    <row r="4112" spans="5:176" x14ac:dyDescent="0.2">
      <c r="E4112" s="70"/>
      <c r="FT4112" s="44"/>
    </row>
    <row r="4113" spans="5:176" x14ac:dyDescent="0.2">
      <c r="E4113" s="70"/>
      <c r="FT4113" s="44"/>
    </row>
    <row r="4114" spans="5:176" x14ac:dyDescent="0.2">
      <c r="E4114" s="70"/>
      <c r="FT4114" s="44"/>
    </row>
    <row r="4115" spans="5:176" x14ac:dyDescent="0.2">
      <c r="E4115" s="70"/>
      <c r="FT4115" s="44"/>
    </row>
    <row r="4116" spans="5:176" x14ac:dyDescent="0.2">
      <c r="E4116" s="70"/>
      <c r="FT4116" s="44"/>
    </row>
    <row r="4117" spans="5:176" x14ac:dyDescent="0.2">
      <c r="E4117" s="70"/>
      <c r="FT4117" s="44"/>
    </row>
    <row r="4118" spans="5:176" x14ac:dyDescent="0.2">
      <c r="E4118" s="70"/>
      <c r="FT4118" s="44"/>
    </row>
    <row r="4119" spans="5:176" x14ac:dyDescent="0.2">
      <c r="E4119" s="70"/>
      <c r="FT4119" s="44"/>
    </row>
    <row r="4120" spans="5:176" x14ac:dyDescent="0.2">
      <c r="E4120" s="70"/>
      <c r="FT4120" s="44"/>
    </row>
    <row r="4121" spans="5:176" x14ac:dyDescent="0.2">
      <c r="E4121" s="70"/>
      <c r="FT4121" s="44"/>
    </row>
    <row r="4122" spans="5:176" x14ac:dyDescent="0.2">
      <c r="E4122" s="70"/>
      <c r="FT4122" s="44"/>
    </row>
    <row r="4123" spans="5:176" x14ac:dyDescent="0.2">
      <c r="E4123" s="70"/>
      <c r="FT4123" s="44"/>
    </row>
    <row r="4124" spans="5:176" x14ac:dyDescent="0.2">
      <c r="E4124" s="70"/>
      <c r="FT4124" s="44"/>
    </row>
    <row r="4125" spans="5:176" x14ac:dyDescent="0.2">
      <c r="E4125" s="70"/>
      <c r="FT4125" s="44"/>
    </row>
    <row r="4126" spans="5:176" x14ac:dyDescent="0.2">
      <c r="E4126" s="70"/>
      <c r="FT4126" s="44"/>
    </row>
    <row r="4127" spans="5:176" x14ac:dyDescent="0.2">
      <c r="E4127" s="70"/>
      <c r="FT4127" s="44"/>
    </row>
    <row r="4128" spans="5:176" x14ac:dyDescent="0.2">
      <c r="E4128" s="70"/>
      <c r="FT4128" s="44"/>
    </row>
    <row r="4129" spans="5:176" x14ac:dyDescent="0.2">
      <c r="E4129" s="70"/>
      <c r="FT4129" s="44"/>
    </row>
    <row r="4130" spans="5:176" x14ac:dyDescent="0.2">
      <c r="E4130" s="70"/>
      <c r="FT4130" s="44"/>
    </row>
    <row r="4131" spans="5:176" x14ac:dyDescent="0.2">
      <c r="E4131" s="70"/>
      <c r="FT4131" s="44"/>
    </row>
    <row r="4132" spans="5:176" x14ac:dyDescent="0.2">
      <c r="E4132" s="70"/>
      <c r="FT4132" s="44"/>
    </row>
    <row r="4133" spans="5:176" x14ac:dyDescent="0.2">
      <c r="E4133" s="70"/>
      <c r="FT4133" s="44"/>
    </row>
    <row r="4134" spans="5:176" x14ac:dyDescent="0.2">
      <c r="E4134" s="70"/>
      <c r="FT4134" s="44"/>
    </row>
    <row r="4135" spans="5:176" x14ac:dyDescent="0.2">
      <c r="E4135" s="70"/>
      <c r="FT4135" s="44"/>
    </row>
    <row r="4136" spans="5:176" x14ac:dyDescent="0.2">
      <c r="E4136" s="70"/>
      <c r="FT4136" s="44"/>
    </row>
    <row r="4137" spans="5:176" x14ac:dyDescent="0.2">
      <c r="E4137" s="70"/>
      <c r="FT4137" s="44"/>
    </row>
    <row r="4138" spans="5:176" x14ac:dyDescent="0.2">
      <c r="E4138" s="70"/>
      <c r="FT4138" s="44"/>
    </row>
    <row r="4139" spans="5:176" x14ac:dyDescent="0.2">
      <c r="E4139" s="70"/>
      <c r="FT4139" s="44"/>
    </row>
    <row r="4140" spans="5:176" x14ac:dyDescent="0.2">
      <c r="E4140" s="70"/>
      <c r="FT4140" s="44"/>
    </row>
    <row r="4141" spans="5:176" x14ac:dyDescent="0.2">
      <c r="E4141" s="70"/>
      <c r="FT4141" s="44"/>
    </row>
    <row r="4142" spans="5:176" x14ac:dyDescent="0.2">
      <c r="E4142" s="70"/>
      <c r="FT4142" s="44"/>
    </row>
    <row r="4143" spans="5:176" x14ac:dyDescent="0.2">
      <c r="E4143" s="70"/>
      <c r="FT4143" s="44"/>
    </row>
    <row r="4144" spans="5:176" x14ac:dyDescent="0.2">
      <c r="E4144" s="70"/>
      <c r="FT4144" s="44"/>
    </row>
    <row r="4145" spans="5:176" x14ac:dyDescent="0.2">
      <c r="E4145" s="70"/>
      <c r="FT4145" s="44"/>
    </row>
    <row r="4146" spans="5:176" x14ac:dyDescent="0.2">
      <c r="E4146" s="70"/>
      <c r="FT4146" s="44"/>
    </row>
    <row r="4147" spans="5:176" x14ac:dyDescent="0.2">
      <c r="E4147" s="70"/>
      <c r="FT4147" s="44"/>
    </row>
    <row r="4148" spans="5:176" x14ac:dyDescent="0.2">
      <c r="E4148" s="70"/>
      <c r="FT4148" s="44"/>
    </row>
    <row r="4149" spans="5:176" x14ac:dyDescent="0.2">
      <c r="E4149" s="70"/>
      <c r="FT4149" s="44"/>
    </row>
    <row r="4150" spans="5:176" x14ac:dyDescent="0.2">
      <c r="E4150" s="70"/>
      <c r="FT4150" s="44"/>
    </row>
    <row r="4151" spans="5:176" x14ac:dyDescent="0.2">
      <c r="E4151" s="70"/>
      <c r="FT4151" s="44"/>
    </row>
    <row r="4152" spans="5:176" x14ac:dyDescent="0.2">
      <c r="E4152" s="70"/>
      <c r="FT4152" s="44"/>
    </row>
    <row r="4153" spans="5:176" x14ac:dyDescent="0.2">
      <c r="E4153" s="70"/>
      <c r="FT4153" s="44"/>
    </row>
    <row r="4154" spans="5:176" x14ac:dyDescent="0.2">
      <c r="E4154" s="70"/>
      <c r="FT4154" s="44"/>
    </row>
    <row r="4155" spans="5:176" x14ac:dyDescent="0.2">
      <c r="E4155" s="70"/>
      <c r="FT4155" s="44"/>
    </row>
    <row r="4156" spans="5:176" x14ac:dyDescent="0.2">
      <c r="E4156" s="70"/>
      <c r="FT4156" s="44"/>
    </row>
    <row r="4157" spans="5:176" x14ac:dyDescent="0.2">
      <c r="E4157" s="70"/>
      <c r="FT4157" s="44"/>
    </row>
    <row r="4158" spans="5:176" x14ac:dyDescent="0.2">
      <c r="E4158" s="70"/>
      <c r="FT4158" s="44"/>
    </row>
    <row r="4159" spans="5:176" x14ac:dyDescent="0.2">
      <c r="E4159" s="70"/>
      <c r="FT4159" s="44"/>
    </row>
    <row r="4160" spans="5:176" x14ac:dyDescent="0.2">
      <c r="E4160" s="70"/>
      <c r="FT4160" s="44"/>
    </row>
    <row r="4161" spans="5:176" x14ac:dyDescent="0.2">
      <c r="E4161" s="70"/>
      <c r="FT4161" s="44"/>
    </row>
    <row r="4162" spans="5:176" x14ac:dyDescent="0.2">
      <c r="E4162" s="70"/>
      <c r="FT4162" s="44"/>
    </row>
    <row r="4163" spans="5:176" x14ac:dyDescent="0.2">
      <c r="E4163" s="70"/>
      <c r="FT4163" s="44"/>
    </row>
    <row r="4164" spans="5:176" x14ac:dyDescent="0.2">
      <c r="E4164" s="70"/>
      <c r="FT4164" s="44"/>
    </row>
    <row r="4165" spans="5:176" x14ac:dyDescent="0.2">
      <c r="E4165" s="70"/>
      <c r="FT4165" s="44"/>
    </row>
    <row r="4166" spans="5:176" x14ac:dyDescent="0.2">
      <c r="E4166" s="70"/>
      <c r="FT4166" s="44"/>
    </row>
    <row r="4167" spans="5:176" x14ac:dyDescent="0.2">
      <c r="E4167" s="70"/>
      <c r="FT4167" s="44"/>
    </row>
    <row r="4168" spans="5:176" x14ac:dyDescent="0.2">
      <c r="E4168" s="70"/>
      <c r="FT4168" s="44"/>
    </row>
    <row r="4169" spans="5:176" x14ac:dyDescent="0.2">
      <c r="E4169" s="70"/>
      <c r="FT4169" s="44"/>
    </row>
    <row r="4170" spans="5:176" x14ac:dyDescent="0.2">
      <c r="E4170" s="70"/>
      <c r="FT4170" s="44"/>
    </row>
    <row r="4171" spans="5:176" x14ac:dyDescent="0.2">
      <c r="E4171" s="70"/>
      <c r="FT4171" s="44"/>
    </row>
    <row r="4172" spans="5:176" x14ac:dyDescent="0.2">
      <c r="E4172" s="70"/>
      <c r="FT4172" s="44"/>
    </row>
    <row r="4173" spans="5:176" x14ac:dyDescent="0.2">
      <c r="E4173" s="70"/>
      <c r="FT4173" s="44"/>
    </row>
    <row r="4174" spans="5:176" x14ac:dyDescent="0.2">
      <c r="E4174" s="70"/>
      <c r="FT4174" s="44"/>
    </row>
    <row r="4175" spans="5:176" x14ac:dyDescent="0.2">
      <c r="E4175" s="70"/>
      <c r="FT4175" s="44"/>
    </row>
    <row r="4176" spans="5:176" x14ac:dyDescent="0.2">
      <c r="E4176" s="70"/>
      <c r="FT4176" s="44"/>
    </row>
    <row r="4177" spans="5:176" x14ac:dyDescent="0.2">
      <c r="E4177" s="70"/>
      <c r="FT4177" s="44"/>
    </row>
    <row r="4178" spans="5:176" x14ac:dyDescent="0.2">
      <c r="E4178" s="70"/>
      <c r="FT4178" s="44"/>
    </row>
    <row r="4179" spans="5:176" x14ac:dyDescent="0.2">
      <c r="E4179" s="70"/>
      <c r="FT4179" s="44"/>
    </row>
    <row r="4180" spans="5:176" x14ac:dyDescent="0.2">
      <c r="E4180" s="70"/>
      <c r="FT4180" s="44"/>
    </row>
    <row r="4181" spans="5:176" x14ac:dyDescent="0.2">
      <c r="E4181" s="70"/>
      <c r="FT4181" s="44"/>
    </row>
    <row r="4182" spans="5:176" x14ac:dyDescent="0.2">
      <c r="E4182" s="70"/>
      <c r="FT4182" s="44"/>
    </row>
    <row r="4183" spans="5:176" x14ac:dyDescent="0.2">
      <c r="E4183" s="70"/>
      <c r="FT4183" s="44"/>
    </row>
    <row r="4184" spans="5:176" x14ac:dyDescent="0.2">
      <c r="E4184" s="70"/>
      <c r="FT4184" s="44"/>
    </row>
    <row r="4185" spans="5:176" x14ac:dyDescent="0.2">
      <c r="E4185" s="70"/>
      <c r="FT4185" s="44"/>
    </row>
    <row r="4186" spans="5:176" x14ac:dyDescent="0.2">
      <c r="E4186" s="70"/>
      <c r="FT4186" s="44"/>
    </row>
    <row r="4187" spans="5:176" x14ac:dyDescent="0.2">
      <c r="E4187" s="70"/>
      <c r="FT4187" s="44"/>
    </row>
    <row r="4188" spans="5:176" x14ac:dyDescent="0.2">
      <c r="E4188" s="70"/>
      <c r="FT4188" s="44"/>
    </row>
    <row r="4189" spans="5:176" x14ac:dyDescent="0.2">
      <c r="E4189" s="70"/>
      <c r="FT4189" s="44"/>
    </row>
    <row r="4190" spans="5:176" x14ac:dyDescent="0.2">
      <c r="E4190" s="70"/>
      <c r="FT4190" s="44"/>
    </row>
    <row r="4191" spans="5:176" x14ac:dyDescent="0.2">
      <c r="E4191" s="70"/>
      <c r="FT4191" s="44"/>
    </row>
    <row r="4192" spans="5:176" x14ac:dyDescent="0.2">
      <c r="E4192" s="70"/>
      <c r="FT4192" s="44"/>
    </row>
    <row r="4193" spans="5:176" x14ac:dyDescent="0.2">
      <c r="E4193" s="70"/>
      <c r="FT4193" s="44"/>
    </row>
    <row r="4194" spans="5:176" x14ac:dyDescent="0.2">
      <c r="E4194" s="70"/>
      <c r="FT4194" s="44"/>
    </row>
    <row r="4195" spans="5:176" x14ac:dyDescent="0.2">
      <c r="E4195" s="70"/>
      <c r="FT4195" s="44"/>
    </row>
    <row r="4196" spans="5:176" x14ac:dyDescent="0.2">
      <c r="E4196" s="70"/>
      <c r="FT4196" s="44"/>
    </row>
    <row r="4197" spans="5:176" x14ac:dyDescent="0.2">
      <c r="E4197" s="70"/>
      <c r="FT4197" s="44"/>
    </row>
    <row r="4198" spans="5:176" x14ac:dyDescent="0.2">
      <c r="E4198" s="70"/>
      <c r="FT4198" s="44"/>
    </row>
    <row r="4199" spans="5:176" x14ac:dyDescent="0.2">
      <c r="E4199" s="70"/>
      <c r="FT4199" s="44"/>
    </row>
    <row r="4200" spans="5:176" x14ac:dyDescent="0.2">
      <c r="E4200" s="70"/>
      <c r="FT4200" s="44"/>
    </row>
    <row r="4201" spans="5:176" x14ac:dyDescent="0.2">
      <c r="E4201" s="70"/>
      <c r="FT4201" s="44"/>
    </row>
    <row r="4202" spans="5:176" x14ac:dyDescent="0.2">
      <c r="E4202" s="70"/>
      <c r="FT4202" s="44"/>
    </row>
    <row r="4203" spans="5:176" x14ac:dyDescent="0.2">
      <c r="E4203" s="70"/>
      <c r="FT4203" s="44"/>
    </row>
    <row r="4204" spans="5:176" x14ac:dyDescent="0.2">
      <c r="E4204" s="70"/>
      <c r="FT4204" s="44"/>
    </row>
    <row r="4205" spans="5:176" x14ac:dyDescent="0.2">
      <c r="E4205" s="70"/>
      <c r="FT4205" s="44"/>
    </row>
    <row r="4206" spans="5:176" x14ac:dyDescent="0.2">
      <c r="E4206" s="70"/>
      <c r="FT4206" s="44"/>
    </row>
    <row r="4207" spans="5:176" x14ac:dyDescent="0.2">
      <c r="E4207" s="70"/>
      <c r="FT4207" s="44"/>
    </row>
    <row r="4208" spans="5:176" x14ac:dyDescent="0.2">
      <c r="E4208" s="70"/>
      <c r="FT4208" s="44"/>
    </row>
    <row r="4209" spans="5:176" x14ac:dyDescent="0.2">
      <c r="E4209" s="70"/>
      <c r="FT4209" s="44"/>
    </row>
    <row r="4210" spans="5:176" x14ac:dyDescent="0.2">
      <c r="E4210" s="70"/>
      <c r="FT4210" s="44"/>
    </row>
    <row r="4211" spans="5:176" x14ac:dyDescent="0.2">
      <c r="E4211" s="70"/>
      <c r="FT4211" s="44"/>
    </row>
    <row r="4212" spans="5:176" x14ac:dyDescent="0.2">
      <c r="E4212" s="70"/>
      <c r="FT4212" s="44"/>
    </row>
    <row r="4213" spans="5:176" x14ac:dyDescent="0.2">
      <c r="E4213" s="70"/>
      <c r="FT4213" s="44"/>
    </row>
    <row r="4214" spans="5:176" x14ac:dyDescent="0.2">
      <c r="E4214" s="70"/>
      <c r="FT4214" s="44"/>
    </row>
    <row r="4215" spans="5:176" x14ac:dyDescent="0.2">
      <c r="E4215" s="70"/>
      <c r="FT4215" s="44"/>
    </row>
    <row r="4216" spans="5:176" x14ac:dyDescent="0.2">
      <c r="E4216" s="70"/>
      <c r="FT4216" s="44"/>
    </row>
    <row r="4217" spans="5:176" x14ac:dyDescent="0.2">
      <c r="E4217" s="70"/>
      <c r="FT4217" s="44"/>
    </row>
    <row r="4218" spans="5:176" x14ac:dyDescent="0.2">
      <c r="E4218" s="70"/>
      <c r="FT4218" s="44"/>
    </row>
    <row r="4219" spans="5:176" x14ac:dyDescent="0.2">
      <c r="E4219" s="70"/>
      <c r="FT4219" s="44"/>
    </row>
    <row r="4220" spans="5:176" x14ac:dyDescent="0.2">
      <c r="E4220" s="70"/>
      <c r="FT4220" s="44"/>
    </row>
    <row r="4221" spans="5:176" x14ac:dyDescent="0.2">
      <c r="E4221" s="70"/>
      <c r="FT4221" s="44"/>
    </row>
    <row r="4222" spans="5:176" x14ac:dyDescent="0.2">
      <c r="E4222" s="70"/>
      <c r="FT4222" s="44"/>
    </row>
    <row r="4223" spans="5:176" x14ac:dyDescent="0.2">
      <c r="E4223" s="70"/>
      <c r="FT4223" s="44"/>
    </row>
    <row r="4224" spans="5:176" x14ac:dyDescent="0.2">
      <c r="E4224" s="70"/>
      <c r="FT4224" s="44"/>
    </row>
    <row r="4225" spans="5:176" x14ac:dyDescent="0.2">
      <c r="E4225" s="70"/>
      <c r="FT4225" s="44"/>
    </row>
    <row r="4226" spans="5:176" x14ac:dyDescent="0.2">
      <c r="E4226" s="70"/>
      <c r="FT4226" s="44"/>
    </row>
    <row r="4227" spans="5:176" x14ac:dyDescent="0.2">
      <c r="E4227" s="70"/>
      <c r="FT4227" s="44"/>
    </row>
    <row r="4228" spans="5:176" x14ac:dyDescent="0.2">
      <c r="E4228" s="70"/>
      <c r="FT4228" s="44"/>
    </row>
    <row r="4229" spans="5:176" x14ac:dyDescent="0.2">
      <c r="E4229" s="70"/>
      <c r="FT4229" s="44"/>
    </row>
    <row r="4230" spans="5:176" x14ac:dyDescent="0.2">
      <c r="E4230" s="70"/>
      <c r="FT4230" s="44"/>
    </row>
    <row r="4231" spans="5:176" x14ac:dyDescent="0.2">
      <c r="E4231" s="70"/>
      <c r="FT4231" s="44"/>
    </row>
    <row r="4232" spans="5:176" x14ac:dyDescent="0.2">
      <c r="E4232" s="70"/>
      <c r="FT4232" s="44"/>
    </row>
    <row r="4233" spans="5:176" x14ac:dyDescent="0.2">
      <c r="E4233" s="70"/>
      <c r="FT4233" s="44"/>
    </row>
    <row r="4234" spans="5:176" x14ac:dyDescent="0.2">
      <c r="E4234" s="70"/>
      <c r="FT4234" s="44"/>
    </row>
    <row r="4235" spans="5:176" x14ac:dyDescent="0.2">
      <c r="E4235" s="70"/>
      <c r="FT4235" s="44"/>
    </row>
    <row r="4236" spans="5:176" x14ac:dyDescent="0.2">
      <c r="E4236" s="70"/>
      <c r="FT4236" s="44"/>
    </row>
    <row r="4237" spans="5:176" x14ac:dyDescent="0.2">
      <c r="E4237" s="70"/>
      <c r="FT4237" s="44"/>
    </row>
    <row r="4238" spans="5:176" x14ac:dyDescent="0.2">
      <c r="E4238" s="70"/>
      <c r="FT4238" s="44"/>
    </row>
    <row r="4239" spans="5:176" x14ac:dyDescent="0.2">
      <c r="E4239" s="70"/>
      <c r="FT4239" s="44"/>
    </row>
    <row r="4240" spans="5:176" x14ac:dyDescent="0.2">
      <c r="E4240" s="70"/>
      <c r="FT4240" s="44"/>
    </row>
    <row r="4241" spans="5:176" x14ac:dyDescent="0.2">
      <c r="E4241" s="70"/>
      <c r="FT4241" s="44"/>
    </row>
    <row r="4242" spans="5:176" x14ac:dyDescent="0.2">
      <c r="E4242" s="70"/>
      <c r="FT4242" s="44"/>
    </row>
    <row r="4243" spans="5:176" x14ac:dyDescent="0.2">
      <c r="E4243" s="70"/>
      <c r="FT4243" s="44"/>
    </row>
    <row r="4244" spans="5:176" x14ac:dyDescent="0.2">
      <c r="E4244" s="70"/>
      <c r="FT4244" s="44"/>
    </row>
    <row r="4245" spans="5:176" x14ac:dyDescent="0.2">
      <c r="E4245" s="70"/>
      <c r="FT4245" s="44"/>
    </row>
    <row r="4246" spans="5:176" x14ac:dyDescent="0.2">
      <c r="E4246" s="70"/>
      <c r="FT4246" s="44"/>
    </row>
    <row r="4247" spans="5:176" x14ac:dyDescent="0.2">
      <c r="E4247" s="70"/>
      <c r="FT4247" s="44"/>
    </row>
    <row r="4248" spans="5:176" x14ac:dyDescent="0.2">
      <c r="E4248" s="70"/>
      <c r="FT4248" s="44"/>
    </row>
    <row r="4249" spans="5:176" x14ac:dyDescent="0.2">
      <c r="E4249" s="70"/>
      <c r="FT4249" s="44"/>
    </row>
    <row r="4250" spans="5:176" x14ac:dyDescent="0.2">
      <c r="E4250" s="70"/>
      <c r="FT4250" s="44"/>
    </row>
    <row r="4251" spans="5:176" x14ac:dyDescent="0.2">
      <c r="E4251" s="70"/>
      <c r="FT4251" s="44"/>
    </row>
    <row r="4252" spans="5:176" x14ac:dyDescent="0.2">
      <c r="E4252" s="70"/>
      <c r="FT4252" s="44"/>
    </row>
    <row r="4253" spans="5:176" x14ac:dyDescent="0.2">
      <c r="E4253" s="70"/>
      <c r="FT4253" s="44"/>
    </row>
    <row r="4254" spans="5:176" x14ac:dyDescent="0.2">
      <c r="E4254" s="70"/>
      <c r="FT4254" s="44"/>
    </row>
    <row r="4255" spans="5:176" x14ac:dyDescent="0.2">
      <c r="E4255" s="70"/>
      <c r="FT4255" s="44"/>
    </row>
    <row r="4256" spans="5:176" x14ac:dyDescent="0.2">
      <c r="E4256" s="70"/>
      <c r="FT4256" s="44"/>
    </row>
    <row r="4257" spans="5:176" x14ac:dyDescent="0.2">
      <c r="E4257" s="70"/>
      <c r="FT4257" s="44"/>
    </row>
    <row r="4258" spans="5:176" x14ac:dyDescent="0.2">
      <c r="E4258" s="70"/>
      <c r="FT4258" s="44"/>
    </row>
    <row r="4259" spans="5:176" x14ac:dyDescent="0.2">
      <c r="E4259" s="70"/>
      <c r="FT4259" s="44"/>
    </row>
    <row r="4260" spans="5:176" x14ac:dyDescent="0.2">
      <c r="E4260" s="70"/>
      <c r="FT4260" s="44"/>
    </row>
    <row r="4261" spans="5:176" x14ac:dyDescent="0.2">
      <c r="E4261" s="70"/>
      <c r="FT4261" s="44"/>
    </row>
    <row r="4262" spans="5:176" x14ac:dyDescent="0.2">
      <c r="E4262" s="70"/>
      <c r="FT4262" s="44"/>
    </row>
    <row r="4263" spans="5:176" x14ac:dyDescent="0.2">
      <c r="E4263" s="70"/>
      <c r="FT4263" s="44"/>
    </row>
    <row r="4264" spans="5:176" x14ac:dyDescent="0.2">
      <c r="E4264" s="70"/>
      <c r="FT4264" s="44"/>
    </row>
    <row r="4265" spans="5:176" x14ac:dyDescent="0.2">
      <c r="E4265" s="70"/>
      <c r="FT4265" s="44"/>
    </row>
    <row r="4266" spans="5:176" x14ac:dyDescent="0.2">
      <c r="E4266" s="70"/>
      <c r="FT4266" s="44"/>
    </row>
    <row r="4267" spans="5:176" x14ac:dyDescent="0.2">
      <c r="E4267" s="70"/>
      <c r="FT4267" s="44"/>
    </row>
    <row r="4268" spans="5:176" x14ac:dyDescent="0.2">
      <c r="E4268" s="70"/>
      <c r="FT4268" s="44"/>
    </row>
    <row r="4269" spans="5:176" x14ac:dyDescent="0.2">
      <c r="E4269" s="70"/>
      <c r="FT4269" s="44"/>
    </row>
    <row r="4270" spans="5:176" x14ac:dyDescent="0.2">
      <c r="E4270" s="70"/>
      <c r="FT4270" s="44"/>
    </row>
    <row r="4271" spans="5:176" x14ac:dyDescent="0.2">
      <c r="E4271" s="70"/>
      <c r="FT4271" s="44"/>
    </row>
    <row r="4272" spans="5:176" x14ac:dyDescent="0.2">
      <c r="E4272" s="70"/>
      <c r="FT4272" s="44"/>
    </row>
    <row r="4273" spans="5:176" x14ac:dyDescent="0.2">
      <c r="E4273" s="70"/>
      <c r="FT4273" s="44"/>
    </row>
    <row r="4274" spans="5:176" x14ac:dyDescent="0.2">
      <c r="E4274" s="70"/>
      <c r="FT4274" s="44"/>
    </row>
    <row r="4275" spans="5:176" x14ac:dyDescent="0.2">
      <c r="E4275" s="70"/>
      <c r="FT4275" s="44"/>
    </row>
    <row r="4276" spans="5:176" x14ac:dyDescent="0.2">
      <c r="E4276" s="70"/>
      <c r="FT4276" s="44"/>
    </row>
    <row r="4277" spans="5:176" x14ac:dyDescent="0.2">
      <c r="E4277" s="70"/>
      <c r="FT4277" s="44"/>
    </row>
    <row r="4278" spans="5:176" x14ac:dyDescent="0.2">
      <c r="E4278" s="70"/>
      <c r="FT4278" s="44"/>
    </row>
    <row r="4279" spans="5:176" x14ac:dyDescent="0.2">
      <c r="E4279" s="70"/>
      <c r="FT4279" s="44"/>
    </row>
    <row r="4280" spans="5:176" x14ac:dyDescent="0.2">
      <c r="E4280" s="70"/>
      <c r="FT4280" s="44"/>
    </row>
    <row r="4281" spans="5:176" x14ac:dyDescent="0.2">
      <c r="E4281" s="70"/>
      <c r="FT4281" s="44"/>
    </row>
    <row r="4282" spans="5:176" x14ac:dyDescent="0.2">
      <c r="E4282" s="70"/>
      <c r="FT4282" s="44"/>
    </row>
    <row r="4283" spans="5:176" x14ac:dyDescent="0.2">
      <c r="E4283" s="70"/>
      <c r="FT4283" s="44"/>
    </row>
    <row r="4284" spans="5:176" x14ac:dyDescent="0.2">
      <c r="E4284" s="70"/>
      <c r="FT4284" s="44"/>
    </row>
    <row r="4285" spans="5:176" x14ac:dyDescent="0.2">
      <c r="E4285" s="70"/>
      <c r="FT4285" s="44"/>
    </row>
    <row r="4286" spans="5:176" x14ac:dyDescent="0.2">
      <c r="E4286" s="70"/>
      <c r="FT4286" s="44"/>
    </row>
    <row r="4287" spans="5:176" x14ac:dyDescent="0.2">
      <c r="E4287" s="70"/>
      <c r="FT4287" s="44"/>
    </row>
    <row r="4288" spans="5:176" x14ac:dyDescent="0.2">
      <c r="E4288" s="70"/>
      <c r="FT4288" s="44"/>
    </row>
    <row r="4289" spans="5:176" x14ac:dyDescent="0.2">
      <c r="E4289" s="70"/>
      <c r="FT4289" s="44"/>
    </row>
    <row r="4290" spans="5:176" x14ac:dyDescent="0.2">
      <c r="E4290" s="70"/>
      <c r="FT4290" s="44"/>
    </row>
    <row r="4291" spans="5:176" x14ac:dyDescent="0.2">
      <c r="E4291" s="70"/>
      <c r="FT4291" s="44"/>
    </row>
    <row r="4292" spans="5:176" x14ac:dyDescent="0.2">
      <c r="E4292" s="70"/>
      <c r="FT4292" s="44"/>
    </row>
    <row r="4293" spans="5:176" x14ac:dyDescent="0.2">
      <c r="E4293" s="70"/>
      <c r="FT4293" s="44"/>
    </row>
    <row r="4294" spans="5:176" x14ac:dyDescent="0.2">
      <c r="E4294" s="70"/>
      <c r="FT4294" s="44"/>
    </row>
    <row r="4295" spans="5:176" x14ac:dyDescent="0.2">
      <c r="E4295" s="70"/>
      <c r="FT4295" s="44"/>
    </row>
    <row r="4296" spans="5:176" x14ac:dyDescent="0.2">
      <c r="E4296" s="70"/>
      <c r="FT4296" s="44"/>
    </row>
    <row r="4297" spans="5:176" x14ac:dyDescent="0.2">
      <c r="E4297" s="70"/>
      <c r="FT4297" s="44"/>
    </row>
    <row r="4298" spans="5:176" x14ac:dyDescent="0.2">
      <c r="E4298" s="70"/>
      <c r="FT4298" s="44"/>
    </row>
    <row r="4299" spans="5:176" x14ac:dyDescent="0.2">
      <c r="E4299" s="70"/>
      <c r="FT4299" s="44"/>
    </row>
    <row r="4300" spans="5:176" x14ac:dyDescent="0.2">
      <c r="E4300" s="70"/>
      <c r="FT4300" s="44"/>
    </row>
    <row r="4301" spans="5:176" x14ac:dyDescent="0.2">
      <c r="E4301" s="70"/>
      <c r="FT4301" s="44"/>
    </row>
    <row r="4302" spans="5:176" x14ac:dyDescent="0.2">
      <c r="E4302" s="70"/>
      <c r="FT4302" s="44"/>
    </row>
    <row r="4303" spans="5:176" x14ac:dyDescent="0.2">
      <c r="E4303" s="70"/>
      <c r="FT4303" s="44"/>
    </row>
    <row r="4304" spans="5:176" x14ac:dyDescent="0.2">
      <c r="E4304" s="70"/>
      <c r="FT4304" s="44"/>
    </row>
    <row r="4305" spans="5:176" x14ac:dyDescent="0.2">
      <c r="E4305" s="70"/>
      <c r="FT4305" s="44"/>
    </row>
    <row r="4306" spans="5:176" x14ac:dyDescent="0.2">
      <c r="E4306" s="70"/>
      <c r="FT4306" s="44"/>
    </row>
    <row r="4307" spans="5:176" x14ac:dyDescent="0.2">
      <c r="E4307" s="70"/>
      <c r="CK4307" s="61"/>
      <c r="FT4307" s="44"/>
    </row>
    <row r="4308" spans="5:176" x14ac:dyDescent="0.2">
      <c r="E4308" s="70"/>
      <c r="FT4308" s="44"/>
    </row>
    <row r="4309" spans="5:176" x14ac:dyDescent="0.2">
      <c r="E4309" s="70"/>
      <c r="FT4309" s="44"/>
    </row>
    <row r="4310" spans="5:176" x14ac:dyDescent="0.2">
      <c r="E4310" s="70"/>
      <c r="FT4310" s="44"/>
    </row>
    <row r="4311" spans="5:176" x14ac:dyDescent="0.2">
      <c r="E4311" s="70"/>
      <c r="FT4311" s="44"/>
    </row>
    <row r="4312" spans="5:176" x14ac:dyDescent="0.2">
      <c r="E4312" s="70"/>
      <c r="FT4312" s="44"/>
    </row>
    <row r="4313" spans="5:176" x14ac:dyDescent="0.2">
      <c r="E4313" s="70"/>
      <c r="FT4313" s="44"/>
    </row>
    <row r="4314" spans="5:176" x14ac:dyDescent="0.2">
      <c r="E4314" s="70"/>
      <c r="CK4314" s="61"/>
      <c r="FT4314" s="44"/>
    </row>
    <row r="4315" spans="5:176" x14ac:dyDescent="0.2">
      <c r="E4315" s="70"/>
      <c r="FT4315" s="44"/>
    </row>
    <row r="4316" spans="5:176" x14ac:dyDescent="0.2">
      <c r="E4316" s="70"/>
      <c r="FT4316" s="44"/>
    </row>
    <row r="4317" spans="5:176" x14ac:dyDescent="0.2">
      <c r="E4317" s="70"/>
      <c r="FT4317" s="44"/>
    </row>
    <row r="4318" spans="5:176" x14ac:dyDescent="0.2">
      <c r="E4318" s="70"/>
      <c r="FT4318" s="44"/>
    </row>
    <row r="4319" spans="5:176" x14ac:dyDescent="0.2">
      <c r="E4319" s="70"/>
      <c r="FT4319" s="44"/>
    </row>
    <row r="4320" spans="5:176" x14ac:dyDescent="0.2">
      <c r="E4320" s="70"/>
      <c r="FT4320" s="44"/>
    </row>
    <row r="4321" spans="5:176" x14ac:dyDescent="0.2">
      <c r="E4321" s="70"/>
      <c r="FT4321" s="44"/>
    </row>
    <row r="4322" spans="5:176" x14ac:dyDescent="0.2">
      <c r="E4322" s="70"/>
      <c r="FT4322" s="44"/>
    </row>
    <row r="4323" spans="5:176" x14ac:dyDescent="0.2">
      <c r="E4323" s="70"/>
      <c r="FT4323" s="44"/>
    </row>
    <row r="4324" spans="5:176" x14ac:dyDescent="0.2">
      <c r="E4324" s="70"/>
      <c r="FT4324" s="44"/>
    </row>
    <row r="4325" spans="5:176" x14ac:dyDescent="0.2">
      <c r="E4325" s="70"/>
      <c r="FT4325" s="44"/>
    </row>
    <row r="4326" spans="5:176" x14ac:dyDescent="0.2">
      <c r="E4326" s="70"/>
      <c r="FT4326" s="44"/>
    </row>
    <row r="4327" spans="5:176" x14ac:dyDescent="0.2">
      <c r="E4327" s="70"/>
      <c r="FT4327" s="44"/>
    </row>
    <row r="4328" spans="5:176" x14ac:dyDescent="0.2">
      <c r="E4328" s="70"/>
      <c r="FT4328" s="44"/>
    </row>
    <row r="4329" spans="5:176" x14ac:dyDescent="0.2">
      <c r="E4329" s="70"/>
      <c r="FT4329" s="44"/>
    </row>
    <row r="4330" spans="5:176" x14ac:dyDescent="0.2">
      <c r="E4330" s="70"/>
      <c r="FT4330" s="44"/>
    </row>
    <row r="4331" spans="5:176" x14ac:dyDescent="0.2">
      <c r="E4331" s="70"/>
      <c r="FT4331" s="44"/>
    </row>
    <row r="4332" spans="5:176" x14ac:dyDescent="0.2">
      <c r="E4332" s="70"/>
      <c r="FT4332" s="44"/>
    </row>
    <row r="4333" spans="5:176" x14ac:dyDescent="0.2">
      <c r="E4333" s="70"/>
      <c r="FT4333" s="44"/>
    </row>
    <row r="4334" spans="5:176" x14ac:dyDescent="0.2">
      <c r="E4334" s="70"/>
      <c r="FT4334" s="44"/>
    </row>
    <row r="4335" spans="5:176" x14ac:dyDescent="0.2">
      <c r="E4335" s="70"/>
      <c r="FT4335" s="44"/>
    </row>
    <row r="4336" spans="5:176" x14ac:dyDescent="0.2">
      <c r="E4336" s="70"/>
      <c r="FT4336" s="44"/>
    </row>
    <row r="4337" spans="5:176" x14ac:dyDescent="0.2">
      <c r="E4337" s="70"/>
      <c r="FT4337" s="44"/>
    </row>
    <row r="4338" spans="5:176" x14ac:dyDescent="0.2">
      <c r="E4338" s="70"/>
      <c r="FT4338" s="44"/>
    </row>
    <row r="4339" spans="5:176" x14ac:dyDescent="0.2">
      <c r="E4339" s="70"/>
      <c r="FT4339" s="44"/>
    </row>
    <row r="4340" spans="5:176" x14ac:dyDescent="0.2">
      <c r="E4340" s="70"/>
      <c r="FT4340" s="44"/>
    </row>
    <row r="4341" spans="5:176" x14ac:dyDescent="0.2">
      <c r="E4341" s="70"/>
      <c r="FT4341" s="44"/>
    </row>
    <row r="4342" spans="5:176" x14ac:dyDescent="0.2">
      <c r="E4342" s="70"/>
      <c r="FT4342" s="44"/>
    </row>
    <row r="4343" spans="5:176" x14ac:dyDescent="0.2">
      <c r="E4343" s="70"/>
      <c r="FT4343" s="44"/>
    </row>
    <row r="4344" spans="5:176" x14ac:dyDescent="0.2">
      <c r="E4344" s="70"/>
      <c r="FT4344" s="44"/>
    </row>
    <row r="4345" spans="5:176" x14ac:dyDescent="0.2">
      <c r="E4345" s="70"/>
      <c r="FT4345" s="44"/>
    </row>
    <row r="4346" spans="5:176" x14ac:dyDescent="0.2">
      <c r="E4346" s="70"/>
      <c r="FT4346" s="44"/>
    </row>
    <row r="4347" spans="5:176" x14ac:dyDescent="0.2">
      <c r="E4347" s="70"/>
      <c r="FT4347" s="44"/>
    </row>
    <row r="4348" spans="5:176" x14ac:dyDescent="0.2">
      <c r="E4348" s="70"/>
      <c r="FT4348" s="44"/>
    </row>
    <row r="4349" spans="5:176" x14ac:dyDescent="0.2">
      <c r="E4349" s="70"/>
      <c r="FT4349" s="44"/>
    </row>
    <row r="4350" spans="5:176" x14ac:dyDescent="0.2">
      <c r="E4350" s="70"/>
      <c r="FT4350" s="44"/>
    </row>
    <row r="4351" spans="5:176" x14ac:dyDescent="0.2">
      <c r="E4351" s="70"/>
      <c r="FT4351" s="44"/>
    </row>
    <row r="4352" spans="5:176" x14ac:dyDescent="0.2">
      <c r="E4352" s="70"/>
      <c r="FT4352" s="44"/>
    </row>
    <row r="4353" spans="5:176" x14ac:dyDescent="0.2">
      <c r="E4353" s="70"/>
      <c r="FT4353" s="44"/>
    </row>
    <row r="4354" spans="5:176" x14ac:dyDescent="0.2">
      <c r="E4354" s="70"/>
      <c r="FT4354" s="44"/>
    </row>
    <row r="4355" spans="5:176" x14ac:dyDescent="0.2">
      <c r="E4355" s="70"/>
      <c r="FT4355" s="44"/>
    </row>
    <row r="4356" spans="5:176" x14ac:dyDescent="0.2">
      <c r="E4356" s="70"/>
      <c r="FT4356" s="44"/>
    </row>
    <row r="4357" spans="5:176" x14ac:dyDescent="0.2">
      <c r="E4357" s="70"/>
      <c r="FT4357" s="44"/>
    </row>
    <row r="4358" spans="5:176" x14ac:dyDescent="0.2">
      <c r="E4358" s="70"/>
      <c r="FT4358" s="44"/>
    </row>
    <row r="4359" spans="5:176" x14ac:dyDescent="0.2">
      <c r="E4359" s="70"/>
      <c r="FT4359" s="44"/>
    </row>
    <row r="4360" spans="5:176" x14ac:dyDescent="0.2">
      <c r="E4360" s="70"/>
      <c r="FT4360" s="44"/>
    </row>
    <row r="4361" spans="5:176" x14ac:dyDescent="0.2">
      <c r="E4361" s="70"/>
      <c r="FT4361" s="44"/>
    </row>
    <row r="4362" spans="5:176" x14ac:dyDescent="0.2">
      <c r="E4362" s="70"/>
      <c r="FT4362" s="44"/>
    </row>
    <row r="4363" spans="5:176" x14ac:dyDescent="0.2">
      <c r="E4363" s="70"/>
      <c r="FT4363" s="44"/>
    </row>
    <row r="4364" spans="5:176" x14ac:dyDescent="0.2">
      <c r="E4364" s="70"/>
      <c r="FT4364" s="44"/>
    </row>
    <row r="4365" spans="5:176" x14ac:dyDescent="0.2">
      <c r="E4365" s="70"/>
      <c r="FT4365" s="44"/>
    </row>
    <row r="4366" spans="5:176" x14ac:dyDescent="0.2">
      <c r="E4366" s="70"/>
      <c r="FT4366" s="44"/>
    </row>
    <row r="4367" spans="5:176" x14ac:dyDescent="0.2">
      <c r="E4367" s="70"/>
      <c r="FT4367" s="44"/>
    </row>
    <row r="4368" spans="5:176" x14ac:dyDescent="0.2">
      <c r="E4368" s="70"/>
      <c r="FT4368" s="44"/>
    </row>
    <row r="4369" spans="5:176" x14ac:dyDescent="0.2">
      <c r="E4369" s="70"/>
      <c r="FT4369" s="44"/>
    </row>
    <row r="4370" spans="5:176" x14ac:dyDescent="0.2">
      <c r="E4370" s="70"/>
      <c r="FT4370" s="44"/>
    </row>
    <row r="4371" spans="5:176" x14ac:dyDescent="0.2">
      <c r="E4371" s="70"/>
      <c r="FT4371" s="44"/>
    </row>
    <row r="4372" spans="5:176" x14ac:dyDescent="0.2">
      <c r="E4372" s="70"/>
      <c r="FT4372" s="44"/>
    </row>
    <row r="4373" spans="5:176" x14ac:dyDescent="0.2">
      <c r="E4373" s="70"/>
      <c r="FT4373" s="44"/>
    </row>
    <row r="4374" spans="5:176" x14ac:dyDescent="0.2">
      <c r="E4374" s="70"/>
      <c r="FT4374" s="44"/>
    </row>
    <row r="4375" spans="5:176" x14ac:dyDescent="0.2">
      <c r="E4375" s="70"/>
      <c r="FT4375" s="44"/>
    </row>
    <row r="4376" spans="5:176" x14ac:dyDescent="0.2">
      <c r="E4376" s="70"/>
      <c r="FT4376" s="44"/>
    </row>
    <row r="4377" spans="5:176" x14ac:dyDescent="0.2">
      <c r="E4377" s="70"/>
      <c r="FT4377" s="44"/>
    </row>
    <row r="4378" spans="5:176" x14ac:dyDescent="0.2">
      <c r="E4378" s="70"/>
      <c r="FT4378" s="44"/>
    </row>
    <row r="4379" spans="5:176" x14ac:dyDescent="0.2">
      <c r="E4379" s="70"/>
      <c r="FT4379" s="44"/>
    </row>
    <row r="4380" spans="5:176" x14ac:dyDescent="0.2">
      <c r="E4380" s="70"/>
      <c r="FT4380" s="44"/>
    </row>
    <row r="4381" spans="5:176" x14ac:dyDescent="0.2">
      <c r="E4381" s="70"/>
      <c r="FT4381" s="44"/>
    </row>
    <row r="4382" spans="5:176" x14ac:dyDescent="0.2">
      <c r="E4382" s="70"/>
      <c r="FT4382" s="44"/>
    </row>
    <row r="4383" spans="5:176" x14ac:dyDescent="0.2">
      <c r="E4383" s="70"/>
      <c r="FT4383" s="44"/>
    </row>
    <row r="4384" spans="5:176" x14ac:dyDescent="0.2">
      <c r="E4384" s="70"/>
      <c r="FT4384" s="44"/>
    </row>
    <row r="4385" spans="5:176" x14ac:dyDescent="0.2">
      <c r="E4385" s="70"/>
      <c r="FT4385" s="44"/>
    </row>
    <row r="4386" spans="5:176" x14ac:dyDescent="0.2">
      <c r="E4386" s="70"/>
      <c r="FT4386" s="44"/>
    </row>
    <row r="4387" spans="5:176" x14ac:dyDescent="0.2">
      <c r="E4387" s="70"/>
      <c r="FT4387" s="44"/>
    </row>
    <row r="4388" spans="5:176" x14ac:dyDescent="0.2">
      <c r="E4388" s="70"/>
      <c r="FT4388" s="44"/>
    </row>
    <row r="4389" spans="5:176" x14ac:dyDescent="0.2">
      <c r="E4389" s="70"/>
      <c r="FT4389" s="44"/>
    </row>
    <row r="4390" spans="5:176" x14ac:dyDescent="0.2">
      <c r="E4390" s="70"/>
      <c r="FT4390" s="44"/>
    </row>
    <row r="4391" spans="5:176" x14ac:dyDescent="0.2">
      <c r="E4391" s="70"/>
      <c r="FT4391" s="44"/>
    </row>
    <row r="4392" spans="5:176" x14ac:dyDescent="0.2">
      <c r="E4392" s="70"/>
      <c r="FT4392" s="44"/>
    </row>
    <row r="4393" spans="5:176" x14ac:dyDescent="0.2">
      <c r="E4393" s="70"/>
      <c r="FT4393" s="44"/>
    </row>
    <row r="4394" spans="5:176" x14ac:dyDescent="0.2">
      <c r="E4394" s="70"/>
      <c r="FT4394" s="44"/>
    </row>
    <row r="4395" spans="5:176" x14ac:dyDescent="0.2">
      <c r="E4395" s="70"/>
      <c r="FT4395" s="44"/>
    </row>
    <row r="4396" spans="5:176" x14ac:dyDescent="0.2">
      <c r="E4396" s="70"/>
      <c r="FT4396" s="44"/>
    </row>
    <row r="4397" spans="5:176" x14ac:dyDescent="0.2">
      <c r="E4397" s="70"/>
      <c r="FT4397" s="44"/>
    </row>
    <row r="4398" spans="5:176" x14ac:dyDescent="0.2">
      <c r="E4398" s="70"/>
      <c r="FT4398" s="44"/>
    </row>
    <row r="4399" spans="5:176" x14ac:dyDescent="0.2">
      <c r="E4399" s="70"/>
      <c r="FT4399" s="44"/>
    </row>
    <row r="4400" spans="5:176" x14ac:dyDescent="0.2">
      <c r="E4400" s="70"/>
      <c r="FT4400" s="44"/>
    </row>
    <row r="4401" spans="5:176" x14ac:dyDescent="0.2">
      <c r="E4401" s="70"/>
      <c r="FT4401" s="44"/>
    </row>
    <row r="4402" spans="5:176" x14ac:dyDescent="0.2">
      <c r="E4402" s="70"/>
      <c r="FT4402" s="44"/>
    </row>
    <row r="4403" spans="5:176" x14ac:dyDescent="0.2">
      <c r="E4403" s="70"/>
      <c r="FT4403" s="44"/>
    </row>
    <row r="4404" spans="5:176" x14ac:dyDescent="0.2">
      <c r="E4404" s="70"/>
      <c r="FT4404" s="44"/>
    </row>
    <row r="4405" spans="5:176" x14ac:dyDescent="0.2">
      <c r="E4405" s="70"/>
      <c r="FT4405" s="44"/>
    </row>
    <row r="4406" spans="5:176" x14ac:dyDescent="0.2">
      <c r="E4406" s="70"/>
      <c r="FT4406" s="44"/>
    </row>
    <row r="4407" spans="5:176" x14ac:dyDescent="0.2">
      <c r="E4407" s="70"/>
      <c r="FT4407" s="44"/>
    </row>
    <row r="4408" spans="5:176" x14ac:dyDescent="0.2">
      <c r="E4408" s="70"/>
      <c r="FT4408" s="44"/>
    </row>
    <row r="4409" spans="5:176" x14ac:dyDescent="0.2">
      <c r="E4409" s="70"/>
      <c r="FT4409" s="44"/>
    </row>
    <row r="4410" spans="5:176" x14ac:dyDescent="0.2">
      <c r="E4410" s="70"/>
      <c r="FT4410" s="44"/>
    </row>
    <row r="4411" spans="5:176" x14ac:dyDescent="0.2">
      <c r="E4411" s="70"/>
      <c r="FT4411" s="44"/>
    </row>
    <row r="4412" spans="5:176" x14ac:dyDescent="0.2">
      <c r="E4412" s="70"/>
      <c r="FT4412" s="44"/>
    </row>
    <row r="4413" spans="5:176" x14ac:dyDescent="0.2">
      <c r="E4413" s="70"/>
      <c r="FT4413" s="44"/>
    </row>
    <row r="4414" spans="5:176" x14ac:dyDescent="0.2">
      <c r="E4414" s="70"/>
      <c r="FT4414" s="44"/>
    </row>
    <row r="4415" spans="5:176" x14ac:dyDescent="0.2">
      <c r="E4415" s="70"/>
      <c r="FT4415" s="44"/>
    </row>
    <row r="4416" spans="5:176" x14ac:dyDescent="0.2">
      <c r="E4416" s="70"/>
      <c r="FT4416" s="44"/>
    </row>
    <row r="4417" spans="5:176" x14ac:dyDescent="0.2">
      <c r="E4417" s="70"/>
      <c r="FT4417" s="44"/>
    </row>
    <row r="4418" spans="5:176" x14ac:dyDescent="0.2">
      <c r="E4418" s="70"/>
      <c r="FT4418" s="44"/>
    </row>
    <row r="4419" spans="5:176" x14ac:dyDescent="0.2">
      <c r="E4419" s="70"/>
      <c r="FT4419" s="44"/>
    </row>
    <row r="4420" spans="5:176" x14ac:dyDescent="0.2">
      <c r="E4420" s="70"/>
      <c r="FT4420" s="44"/>
    </row>
    <row r="4421" spans="5:176" x14ac:dyDescent="0.2">
      <c r="E4421" s="70"/>
      <c r="FT4421" s="44"/>
    </row>
    <row r="4422" spans="5:176" x14ac:dyDescent="0.2">
      <c r="E4422" s="70"/>
      <c r="FT4422" s="44"/>
    </row>
    <row r="4423" spans="5:176" x14ac:dyDescent="0.2">
      <c r="E4423" s="70"/>
      <c r="FT4423" s="44"/>
    </row>
    <row r="4424" spans="5:176" x14ac:dyDescent="0.2">
      <c r="E4424" s="70"/>
      <c r="FT4424" s="44"/>
    </row>
    <row r="4425" spans="5:176" x14ac:dyDescent="0.2">
      <c r="E4425" s="70"/>
      <c r="FT4425" s="44"/>
    </row>
    <row r="4426" spans="5:176" x14ac:dyDescent="0.2">
      <c r="E4426" s="70"/>
      <c r="FT4426" s="44"/>
    </row>
    <row r="4427" spans="5:176" x14ac:dyDescent="0.2">
      <c r="E4427" s="70"/>
      <c r="FT4427" s="44"/>
    </row>
    <row r="4428" spans="5:176" x14ac:dyDescent="0.2">
      <c r="E4428" s="70"/>
      <c r="FT4428" s="44"/>
    </row>
    <row r="4429" spans="5:176" x14ac:dyDescent="0.2">
      <c r="E4429" s="70"/>
      <c r="FT4429" s="44"/>
    </row>
    <row r="4430" spans="5:176" x14ac:dyDescent="0.2">
      <c r="E4430" s="70"/>
      <c r="FT4430" s="44"/>
    </row>
    <row r="4431" spans="5:176" x14ac:dyDescent="0.2">
      <c r="E4431" s="70"/>
      <c r="FT4431" s="44"/>
    </row>
    <row r="4432" spans="5:176" x14ac:dyDescent="0.2">
      <c r="E4432" s="70"/>
      <c r="FT4432" s="44"/>
    </row>
    <row r="4433" spans="5:176" x14ac:dyDescent="0.2">
      <c r="E4433" s="70"/>
      <c r="FT4433" s="44"/>
    </row>
    <row r="4434" spans="5:176" x14ac:dyDescent="0.2">
      <c r="E4434" s="70"/>
      <c r="FT4434" s="44"/>
    </row>
    <row r="4435" spans="5:176" x14ac:dyDescent="0.2">
      <c r="E4435" s="70"/>
      <c r="FT4435" s="44"/>
    </row>
    <row r="4436" spans="5:176" x14ac:dyDescent="0.2">
      <c r="E4436" s="70"/>
      <c r="FT4436" s="44"/>
    </row>
    <row r="4437" spans="5:176" x14ac:dyDescent="0.2">
      <c r="E4437" s="70"/>
      <c r="FT4437" s="44"/>
    </row>
    <row r="4438" spans="5:176" x14ac:dyDescent="0.2">
      <c r="E4438" s="70"/>
      <c r="FT4438" s="44"/>
    </row>
    <row r="4439" spans="5:176" x14ac:dyDescent="0.2">
      <c r="E4439" s="70"/>
      <c r="FT4439" s="44"/>
    </row>
    <row r="4440" spans="5:176" x14ac:dyDescent="0.2">
      <c r="E4440" s="70"/>
      <c r="FT4440" s="44"/>
    </row>
    <row r="4441" spans="5:176" x14ac:dyDescent="0.2">
      <c r="E4441" s="70"/>
      <c r="FT4441" s="44"/>
    </row>
    <row r="4442" spans="5:176" x14ac:dyDescent="0.2">
      <c r="E4442" s="70"/>
      <c r="FT4442" s="44"/>
    </row>
    <row r="4443" spans="5:176" x14ac:dyDescent="0.2">
      <c r="E4443" s="70"/>
      <c r="FT4443" s="44"/>
    </row>
    <row r="4444" spans="5:176" x14ac:dyDescent="0.2">
      <c r="E4444" s="70"/>
      <c r="FT4444" s="44"/>
    </row>
    <row r="4445" spans="5:176" x14ac:dyDescent="0.2">
      <c r="E4445" s="70"/>
      <c r="FT4445" s="44"/>
    </row>
    <row r="4446" spans="5:176" x14ac:dyDescent="0.2">
      <c r="E4446" s="70"/>
      <c r="FT4446" s="44"/>
    </row>
    <row r="4447" spans="5:176" x14ac:dyDescent="0.2">
      <c r="E4447" s="70"/>
      <c r="FT4447" s="44"/>
    </row>
    <row r="4448" spans="5:176" x14ac:dyDescent="0.2">
      <c r="E4448" s="70"/>
      <c r="FT4448" s="44"/>
    </row>
    <row r="4449" spans="5:176" x14ac:dyDescent="0.2">
      <c r="E4449" s="70"/>
      <c r="FT4449" s="44"/>
    </row>
    <row r="4450" spans="5:176" x14ac:dyDescent="0.2">
      <c r="E4450" s="70"/>
      <c r="FT4450" s="44"/>
    </row>
    <row r="4451" spans="5:176" x14ac:dyDescent="0.2">
      <c r="E4451" s="70"/>
      <c r="FT4451" s="44"/>
    </row>
    <row r="4452" spans="5:176" x14ac:dyDescent="0.2">
      <c r="E4452" s="70"/>
      <c r="FT4452" s="44"/>
    </row>
    <row r="4453" spans="5:176" x14ac:dyDescent="0.2">
      <c r="E4453" s="70"/>
      <c r="FT4453" s="44"/>
    </row>
    <row r="4454" spans="5:176" x14ac:dyDescent="0.2">
      <c r="E4454" s="70"/>
      <c r="FT4454" s="44"/>
    </row>
    <row r="4455" spans="5:176" x14ac:dyDescent="0.2">
      <c r="E4455" s="70"/>
      <c r="FT4455" s="44"/>
    </row>
    <row r="4456" spans="5:176" x14ac:dyDescent="0.2">
      <c r="E4456" s="70"/>
      <c r="FT4456" s="44"/>
    </row>
    <row r="4457" spans="5:176" x14ac:dyDescent="0.2">
      <c r="E4457" s="70"/>
      <c r="FT4457" s="44"/>
    </row>
    <row r="4458" spans="5:176" x14ac:dyDescent="0.2">
      <c r="E4458" s="70"/>
      <c r="FT4458" s="44"/>
    </row>
    <row r="4459" spans="5:176" x14ac:dyDescent="0.2">
      <c r="E4459" s="70"/>
      <c r="FT4459" s="44"/>
    </row>
    <row r="4460" spans="5:176" x14ac:dyDescent="0.2">
      <c r="E4460" s="70"/>
      <c r="FT4460" s="44"/>
    </row>
    <row r="4461" spans="5:176" x14ac:dyDescent="0.2">
      <c r="E4461" s="70"/>
      <c r="FT4461" s="44"/>
    </row>
    <row r="4462" spans="5:176" x14ac:dyDescent="0.2">
      <c r="E4462" s="70"/>
      <c r="FT4462" s="44"/>
    </row>
    <row r="4463" spans="5:176" x14ac:dyDescent="0.2">
      <c r="E4463" s="70"/>
      <c r="FT4463" s="44"/>
    </row>
    <row r="4464" spans="5:176" x14ac:dyDescent="0.2">
      <c r="E4464" s="70"/>
      <c r="FT4464" s="44"/>
    </row>
    <row r="4465" spans="5:176" x14ac:dyDescent="0.2">
      <c r="E4465" s="70"/>
      <c r="FT4465" s="44"/>
    </row>
    <row r="4466" spans="5:176" x14ac:dyDescent="0.2">
      <c r="E4466" s="70"/>
      <c r="FT4466" s="44"/>
    </row>
    <row r="4467" spans="5:176" x14ac:dyDescent="0.2">
      <c r="E4467" s="70"/>
      <c r="FT4467" s="44"/>
    </row>
    <row r="4468" spans="5:176" x14ac:dyDescent="0.2">
      <c r="E4468" s="70"/>
      <c r="FT4468" s="44"/>
    </row>
    <row r="4469" spans="5:176" x14ac:dyDescent="0.2">
      <c r="E4469" s="70"/>
      <c r="FT4469" s="44"/>
    </row>
    <row r="4470" spans="5:176" x14ac:dyDescent="0.2">
      <c r="E4470" s="70"/>
      <c r="FT4470" s="44"/>
    </row>
    <row r="4471" spans="5:176" x14ac:dyDescent="0.2">
      <c r="E4471" s="70"/>
      <c r="FT4471" s="44"/>
    </row>
    <row r="4472" spans="5:176" x14ac:dyDescent="0.2">
      <c r="E4472" s="70"/>
      <c r="FT4472" s="44"/>
    </row>
    <row r="4473" spans="5:176" x14ac:dyDescent="0.2">
      <c r="E4473" s="70"/>
      <c r="FT4473" s="44"/>
    </row>
    <row r="4474" spans="5:176" x14ac:dyDescent="0.2">
      <c r="E4474" s="70"/>
      <c r="FT4474" s="44"/>
    </row>
    <row r="4475" spans="5:176" x14ac:dyDescent="0.2">
      <c r="E4475" s="70"/>
      <c r="FT4475" s="44"/>
    </row>
    <row r="4476" spans="5:176" x14ac:dyDescent="0.2">
      <c r="E4476" s="70"/>
      <c r="FT4476" s="44"/>
    </row>
    <row r="4477" spans="5:176" x14ac:dyDescent="0.2">
      <c r="E4477" s="70"/>
      <c r="FT4477" s="44"/>
    </row>
    <row r="4478" spans="5:176" x14ac:dyDescent="0.2">
      <c r="E4478" s="70"/>
      <c r="FT4478" s="44"/>
    </row>
    <row r="4479" spans="5:176" x14ac:dyDescent="0.2">
      <c r="E4479" s="70"/>
      <c r="FT4479" s="44"/>
    </row>
    <row r="4480" spans="5:176" x14ac:dyDescent="0.2">
      <c r="E4480" s="70"/>
      <c r="FT4480" s="44"/>
    </row>
    <row r="4481" spans="5:176" x14ac:dyDescent="0.2">
      <c r="E4481" s="70"/>
      <c r="FT4481" s="44"/>
    </row>
    <row r="4482" spans="5:176" x14ac:dyDescent="0.2">
      <c r="E4482" s="70"/>
      <c r="FT4482" s="44"/>
    </row>
    <row r="4483" spans="5:176" x14ac:dyDescent="0.2">
      <c r="E4483" s="70"/>
      <c r="FT4483" s="44"/>
    </row>
    <row r="4484" spans="5:176" x14ac:dyDescent="0.2">
      <c r="E4484" s="70"/>
      <c r="FT4484" s="44"/>
    </row>
    <row r="4485" spans="5:176" x14ac:dyDescent="0.2">
      <c r="E4485" s="70"/>
      <c r="FT4485" s="44"/>
    </row>
    <row r="4486" spans="5:176" x14ac:dyDescent="0.2">
      <c r="E4486" s="70"/>
      <c r="FT4486" s="44"/>
    </row>
    <row r="4487" spans="5:176" x14ac:dyDescent="0.2">
      <c r="E4487" s="70"/>
      <c r="FT4487" s="44"/>
    </row>
    <row r="4488" spans="5:176" x14ac:dyDescent="0.2">
      <c r="E4488" s="70"/>
      <c r="FT4488" s="44"/>
    </row>
    <row r="4489" spans="5:176" x14ac:dyDescent="0.2">
      <c r="E4489" s="70"/>
      <c r="FT4489" s="44"/>
    </row>
    <row r="4490" spans="5:176" x14ac:dyDescent="0.2">
      <c r="E4490" s="70"/>
      <c r="FT4490" s="44"/>
    </row>
    <row r="4491" spans="5:176" x14ac:dyDescent="0.2">
      <c r="E4491" s="70"/>
      <c r="FT4491" s="44"/>
    </row>
    <row r="4492" spans="5:176" x14ac:dyDescent="0.2">
      <c r="E4492" s="70"/>
      <c r="FT4492" s="44"/>
    </row>
    <row r="4493" spans="5:176" x14ac:dyDescent="0.2">
      <c r="E4493" s="70"/>
      <c r="FT4493" s="44"/>
    </row>
    <row r="4494" spans="5:176" x14ac:dyDescent="0.2">
      <c r="E4494" s="70"/>
      <c r="FT4494" s="44"/>
    </row>
    <row r="4495" spans="5:176" x14ac:dyDescent="0.2">
      <c r="E4495" s="70"/>
      <c r="FT4495" s="44"/>
    </row>
    <row r="4496" spans="5:176" x14ac:dyDescent="0.2">
      <c r="E4496" s="70"/>
      <c r="FT4496" s="44"/>
    </row>
    <row r="4497" spans="5:176" x14ac:dyDescent="0.2">
      <c r="E4497" s="70"/>
      <c r="FT4497" s="44"/>
    </row>
    <row r="4498" spans="5:176" x14ac:dyDescent="0.2">
      <c r="E4498" s="70"/>
      <c r="FT4498" s="44"/>
    </row>
    <row r="4499" spans="5:176" x14ac:dyDescent="0.2">
      <c r="E4499" s="70"/>
      <c r="FT4499" s="44"/>
    </row>
    <row r="4500" spans="5:176" x14ac:dyDescent="0.2">
      <c r="E4500" s="70"/>
      <c r="FT4500" s="44"/>
    </row>
    <row r="4501" spans="5:176" x14ac:dyDescent="0.2">
      <c r="E4501" s="70"/>
      <c r="FT4501" s="44"/>
    </row>
    <row r="4502" spans="5:176" x14ac:dyDescent="0.2">
      <c r="E4502" s="70"/>
      <c r="FT4502" s="44"/>
    </row>
    <row r="4503" spans="5:176" x14ac:dyDescent="0.2">
      <c r="E4503" s="70"/>
      <c r="FT4503" s="44"/>
    </row>
    <row r="4504" spans="5:176" x14ac:dyDescent="0.2">
      <c r="E4504" s="70"/>
      <c r="FT4504" s="44"/>
    </row>
    <row r="4505" spans="5:176" x14ac:dyDescent="0.2">
      <c r="E4505" s="70"/>
      <c r="FT4505" s="44"/>
    </row>
    <row r="4506" spans="5:176" x14ac:dyDescent="0.2">
      <c r="E4506" s="70"/>
      <c r="FT4506" s="44"/>
    </row>
    <row r="4507" spans="5:176" x14ac:dyDescent="0.2">
      <c r="E4507" s="70"/>
      <c r="FT4507" s="44"/>
    </row>
    <row r="4508" spans="5:176" x14ac:dyDescent="0.2">
      <c r="E4508" s="70"/>
      <c r="FT4508" s="44"/>
    </row>
    <row r="4509" spans="5:176" x14ac:dyDescent="0.2">
      <c r="E4509" s="70"/>
      <c r="FT4509" s="44"/>
    </row>
    <row r="4510" spans="5:176" x14ac:dyDescent="0.2">
      <c r="E4510" s="70"/>
      <c r="FT4510" s="44"/>
    </row>
    <row r="4511" spans="5:176" x14ac:dyDescent="0.2">
      <c r="E4511" s="70"/>
      <c r="FT4511" s="44"/>
    </row>
    <row r="4512" spans="5:176" x14ac:dyDescent="0.2">
      <c r="E4512" s="70"/>
      <c r="FT4512" s="44"/>
    </row>
    <row r="4513" spans="5:176" x14ac:dyDescent="0.2">
      <c r="E4513" s="70"/>
      <c r="FT4513" s="44"/>
    </row>
    <row r="4514" spans="5:176" x14ac:dyDescent="0.2">
      <c r="E4514" s="70"/>
      <c r="FT4514" s="44"/>
    </row>
    <row r="4515" spans="5:176" x14ac:dyDescent="0.2">
      <c r="E4515" s="70"/>
      <c r="FT4515" s="44"/>
    </row>
    <row r="4516" spans="5:176" x14ac:dyDescent="0.2">
      <c r="E4516" s="70"/>
      <c r="FT4516" s="44"/>
    </row>
    <row r="4517" spans="5:176" x14ac:dyDescent="0.2">
      <c r="E4517" s="70"/>
      <c r="FT4517" s="44"/>
    </row>
    <row r="4518" spans="5:176" x14ac:dyDescent="0.2">
      <c r="E4518" s="70"/>
      <c r="FT4518" s="44"/>
    </row>
    <row r="4519" spans="5:176" x14ac:dyDescent="0.2">
      <c r="E4519" s="70"/>
      <c r="FT4519" s="44"/>
    </row>
    <row r="4520" spans="5:176" x14ac:dyDescent="0.2">
      <c r="E4520" s="70"/>
      <c r="FT4520" s="44"/>
    </row>
    <row r="4521" spans="5:176" x14ac:dyDescent="0.2">
      <c r="E4521" s="70"/>
      <c r="FT4521" s="44"/>
    </row>
    <row r="4522" spans="5:176" x14ac:dyDescent="0.2">
      <c r="E4522" s="70"/>
      <c r="FT4522" s="44"/>
    </row>
    <row r="4523" spans="5:176" x14ac:dyDescent="0.2">
      <c r="E4523" s="70"/>
      <c r="FT4523" s="44"/>
    </row>
    <row r="4524" spans="5:176" x14ac:dyDescent="0.2">
      <c r="E4524" s="70"/>
      <c r="FT4524" s="44"/>
    </row>
    <row r="4525" spans="5:176" x14ac:dyDescent="0.2">
      <c r="E4525" s="70"/>
      <c r="FT4525" s="44"/>
    </row>
    <row r="4526" spans="5:176" x14ac:dyDescent="0.2">
      <c r="E4526" s="70"/>
      <c r="FT4526" s="44"/>
    </row>
    <row r="4527" spans="5:176" x14ac:dyDescent="0.2">
      <c r="E4527" s="70"/>
      <c r="FT4527" s="44"/>
    </row>
    <row r="4528" spans="5:176" x14ac:dyDescent="0.2">
      <c r="E4528" s="70"/>
      <c r="FT4528" s="44"/>
    </row>
    <row r="4529" spans="5:176" x14ac:dyDescent="0.2">
      <c r="E4529" s="70"/>
      <c r="FT4529" s="44"/>
    </row>
    <row r="4530" spans="5:176" x14ac:dyDescent="0.2">
      <c r="E4530" s="70"/>
      <c r="FT4530" s="44"/>
    </row>
    <row r="4531" spans="5:176" x14ac:dyDescent="0.2">
      <c r="E4531" s="70"/>
      <c r="FT4531" s="44"/>
    </row>
    <row r="4532" spans="5:176" x14ac:dyDescent="0.2">
      <c r="E4532" s="70"/>
      <c r="FT4532" s="44"/>
    </row>
    <row r="4533" spans="5:176" x14ac:dyDescent="0.2">
      <c r="E4533" s="70"/>
      <c r="FT4533" s="44"/>
    </row>
    <row r="4534" spans="5:176" x14ac:dyDescent="0.2">
      <c r="E4534" s="70"/>
      <c r="FT4534" s="44"/>
    </row>
    <row r="4535" spans="5:176" x14ac:dyDescent="0.2">
      <c r="E4535" s="70"/>
      <c r="FT4535" s="44"/>
    </row>
    <row r="4536" spans="5:176" x14ac:dyDescent="0.2">
      <c r="E4536" s="70"/>
      <c r="FT4536" s="44"/>
    </row>
    <row r="4537" spans="5:176" x14ac:dyDescent="0.2">
      <c r="E4537" s="70"/>
      <c r="FT4537" s="44"/>
    </row>
    <row r="4538" spans="5:176" x14ac:dyDescent="0.2">
      <c r="E4538" s="70"/>
      <c r="FT4538" s="44"/>
    </row>
    <row r="4539" spans="5:176" x14ac:dyDescent="0.2">
      <c r="E4539" s="70"/>
      <c r="FT4539" s="44"/>
    </row>
    <row r="4540" spans="5:176" x14ac:dyDescent="0.2">
      <c r="E4540" s="70"/>
      <c r="FT4540" s="44"/>
    </row>
    <row r="4541" spans="5:176" x14ac:dyDescent="0.2">
      <c r="E4541" s="70"/>
      <c r="FT4541" s="44"/>
    </row>
    <row r="4542" spans="5:176" x14ac:dyDescent="0.2">
      <c r="E4542" s="70"/>
      <c r="FT4542" s="44"/>
    </row>
    <row r="4543" spans="5:176" x14ac:dyDescent="0.2">
      <c r="E4543" s="70"/>
      <c r="FT4543" s="44"/>
    </row>
    <row r="4544" spans="5:176" x14ac:dyDescent="0.2">
      <c r="E4544" s="70"/>
      <c r="FT4544" s="44"/>
    </row>
    <row r="4545" spans="5:176" x14ac:dyDescent="0.2">
      <c r="E4545" s="70"/>
      <c r="FT4545" s="44"/>
    </row>
    <row r="4546" spans="5:176" x14ac:dyDescent="0.2">
      <c r="E4546" s="70"/>
      <c r="FT4546" s="44"/>
    </row>
    <row r="4547" spans="5:176" x14ac:dyDescent="0.2">
      <c r="E4547" s="70"/>
      <c r="FT4547" s="44"/>
    </row>
    <row r="4548" spans="5:176" x14ac:dyDescent="0.2">
      <c r="E4548" s="70"/>
      <c r="FT4548" s="44"/>
    </row>
    <row r="4549" spans="5:176" x14ac:dyDescent="0.2">
      <c r="E4549" s="70"/>
      <c r="FT4549" s="44"/>
    </row>
    <row r="4550" spans="5:176" x14ac:dyDescent="0.2">
      <c r="E4550" s="70"/>
      <c r="FT4550" s="44"/>
    </row>
    <row r="4551" spans="5:176" x14ac:dyDescent="0.2">
      <c r="E4551" s="70"/>
      <c r="FT4551" s="44"/>
    </row>
    <row r="4552" spans="5:176" x14ac:dyDescent="0.2">
      <c r="E4552" s="70"/>
      <c r="FT4552" s="44"/>
    </row>
    <row r="4553" spans="5:176" x14ac:dyDescent="0.2">
      <c r="E4553" s="70"/>
      <c r="FT4553" s="44"/>
    </row>
    <row r="4554" spans="5:176" x14ac:dyDescent="0.2">
      <c r="E4554" s="70"/>
      <c r="FT4554" s="44"/>
    </row>
    <row r="4555" spans="5:176" x14ac:dyDescent="0.2">
      <c r="E4555" s="70"/>
      <c r="FT4555" s="44"/>
    </row>
    <row r="4556" spans="5:176" x14ac:dyDescent="0.2">
      <c r="E4556" s="70"/>
      <c r="FT4556" s="44"/>
    </row>
    <row r="4557" spans="5:176" x14ac:dyDescent="0.2">
      <c r="E4557" s="70"/>
      <c r="FT4557" s="44"/>
    </row>
    <row r="4558" spans="5:176" x14ac:dyDescent="0.2">
      <c r="E4558" s="70"/>
      <c r="FT4558" s="44"/>
    </row>
    <row r="4559" spans="5:176" x14ac:dyDescent="0.2">
      <c r="E4559" s="70"/>
      <c r="FT4559" s="44"/>
    </row>
    <row r="4560" spans="5:176" x14ac:dyDescent="0.2">
      <c r="E4560" s="70"/>
      <c r="FT4560" s="44"/>
    </row>
    <row r="4561" spans="5:176" x14ac:dyDescent="0.2">
      <c r="E4561" s="70"/>
      <c r="FT4561" s="44"/>
    </row>
    <row r="4562" spans="5:176" x14ac:dyDescent="0.2">
      <c r="E4562" s="70"/>
      <c r="FT4562" s="44"/>
    </row>
    <row r="4563" spans="5:176" x14ac:dyDescent="0.2">
      <c r="E4563" s="70"/>
      <c r="FT4563" s="44"/>
    </row>
    <row r="4564" spans="5:176" x14ac:dyDescent="0.2">
      <c r="E4564" s="70"/>
      <c r="FT4564" s="44"/>
    </row>
    <row r="4565" spans="5:176" x14ac:dyDescent="0.2">
      <c r="E4565" s="70"/>
      <c r="FT4565" s="44"/>
    </row>
    <row r="4566" spans="5:176" x14ac:dyDescent="0.2">
      <c r="E4566" s="70"/>
      <c r="FT4566" s="44"/>
    </row>
    <row r="4567" spans="5:176" x14ac:dyDescent="0.2">
      <c r="E4567" s="70"/>
      <c r="FT4567" s="44"/>
    </row>
    <row r="4568" spans="5:176" x14ac:dyDescent="0.2">
      <c r="E4568" s="70"/>
      <c r="FT4568" s="44"/>
    </row>
    <row r="4569" spans="5:176" x14ac:dyDescent="0.2">
      <c r="E4569" s="70"/>
      <c r="FT4569" s="44"/>
    </row>
    <row r="4570" spans="5:176" x14ac:dyDescent="0.2">
      <c r="E4570" s="70"/>
      <c r="FT4570" s="44"/>
    </row>
    <row r="4571" spans="5:176" x14ac:dyDescent="0.2">
      <c r="E4571" s="70"/>
      <c r="FT4571" s="44"/>
    </row>
    <row r="4572" spans="5:176" x14ac:dyDescent="0.2">
      <c r="E4572" s="70"/>
      <c r="FT4572" s="44"/>
    </row>
    <row r="4573" spans="5:176" x14ac:dyDescent="0.2">
      <c r="E4573" s="70"/>
      <c r="FT4573" s="44"/>
    </row>
    <row r="4574" spans="5:176" x14ac:dyDescent="0.2">
      <c r="E4574" s="70"/>
      <c r="FT4574" s="44"/>
    </row>
    <row r="4575" spans="5:176" x14ac:dyDescent="0.2">
      <c r="E4575" s="70"/>
      <c r="FT4575" s="44"/>
    </row>
    <row r="4576" spans="5:176" x14ac:dyDescent="0.2">
      <c r="E4576" s="70"/>
      <c r="FT4576" s="44"/>
    </row>
    <row r="4577" spans="5:176" x14ac:dyDescent="0.2">
      <c r="E4577" s="70"/>
      <c r="FT4577" s="44"/>
    </row>
    <row r="4578" spans="5:176" x14ac:dyDescent="0.2">
      <c r="E4578" s="70"/>
      <c r="FT4578" s="44"/>
    </row>
    <row r="4579" spans="5:176" x14ac:dyDescent="0.2">
      <c r="E4579" s="70"/>
      <c r="FT4579" s="44"/>
    </row>
    <row r="4580" spans="5:176" x14ac:dyDescent="0.2">
      <c r="E4580" s="70"/>
      <c r="FT4580" s="44"/>
    </row>
    <row r="4581" spans="5:176" x14ac:dyDescent="0.2">
      <c r="E4581" s="70"/>
      <c r="FT4581" s="44"/>
    </row>
    <row r="4582" spans="5:176" x14ac:dyDescent="0.2">
      <c r="E4582" s="70"/>
      <c r="FT4582" s="44"/>
    </row>
    <row r="4583" spans="5:176" x14ac:dyDescent="0.2">
      <c r="E4583" s="70"/>
      <c r="FT4583" s="44"/>
    </row>
    <row r="4584" spans="5:176" x14ac:dyDescent="0.2">
      <c r="E4584" s="70"/>
      <c r="FT4584" s="44"/>
    </row>
    <row r="4585" spans="5:176" x14ac:dyDescent="0.2">
      <c r="E4585" s="70"/>
      <c r="FT4585" s="44"/>
    </row>
    <row r="4586" spans="5:176" x14ac:dyDescent="0.2">
      <c r="E4586" s="70"/>
      <c r="FT4586" s="44"/>
    </row>
    <row r="4587" spans="5:176" x14ac:dyDescent="0.2">
      <c r="E4587" s="70"/>
      <c r="FT4587" s="44"/>
    </row>
    <row r="4588" spans="5:176" x14ac:dyDescent="0.2">
      <c r="E4588" s="70"/>
      <c r="FT4588" s="44"/>
    </row>
    <row r="4589" spans="5:176" x14ac:dyDescent="0.2">
      <c r="E4589" s="70"/>
      <c r="FT4589" s="44"/>
    </row>
    <row r="4590" spans="5:176" x14ac:dyDescent="0.2">
      <c r="E4590" s="70"/>
      <c r="FT4590" s="44"/>
    </row>
    <row r="4591" spans="5:176" x14ac:dyDescent="0.2">
      <c r="E4591" s="70"/>
      <c r="FT4591" s="44"/>
    </row>
    <row r="4592" spans="5:176" x14ac:dyDescent="0.2">
      <c r="E4592" s="70"/>
      <c r="FT4592" s="44"/>
    </row>
    <row r="4593" spans="5:176" x14ac:dyDescent="0.2">
      <c r="E4593" s="70"/>
      <c r="FT4593" s="44"/>
    </row>
    <row r="4594" spans="5:176" x14ac:dyDescent="0.2">
      <c r="E4594" s="70"/>
      <c r="FT4594" s="44"/>
    </row>
    <row r="4595" spans="5:176" x14ac:dyDescent="0.2">
      <c r="E4595" s="70"/>
      <c r="FT4595" s="44"/>
    </row>
    <row r="4596" spans="5:176" x14ac:dyDescent="0.2">
      <c r="E4596" s="70"/>
      <c r="FT4596" s="44"/>
    </row>
    <row r="4597" spans="5:176" x14ac:dyDescent="0.2">
      <c r="E4597" s="70"/>
      <c r="FT4597" s="44"/>
    </row>
    <row r="4598" spans="5:176" x14ac:dyDescent="0.2">
      <c r="E4598" s="70"/>
      <c r="FT4598" s="44"/>
    </row>
    <row r="4599" spans="5:176" x14ac:dyDescent="0.2">
      <c r="E4599" s="70"/>
      <c r="FT4599" s="44"/>
    </row>
    <row r="4600" spans="5:176" x14ac:dyDescent="0.2">
      <c r="E4600" s="70"/>
      <c r="FT4600" s="44"/>
    </row>
    <row r="4601" spans="5:176" x14ac:dyDescent="0.2">
      <c r="E4601" s="70"/>
      <c r="FT4601" s="44"/>
    </row>
    <row r="4602" spans="5:176" x14ac:dyDescent="0.2">
      <c r="E4602" s="70"/>
      <c r="FT4602" s="44"/>
    </row>
    <row r="4603" spans="5:176" x14ac:dyDescent="0.2">
      <c r="E4603" s="70"/>
      <c r="FT4603" s="44"/>
    </row>
    <row r="4604" spans="5:176" x14ac:dyDescent="0.2">
      <c r="E4604" s="70"/>
      <c r="FT4604" s="44"/>
    </row>
    <row r="4605" spans="5:176" x14ac:dyDescent="0.2">
      <c r="E4605" s="70"/>
      <c r="FT4605" s="44"/>
    </row>
    <row r="4606" spans="5:176" x14ac:dyDescent="0.2">
      <c r="E4606" s="70"/>
      <c r="FT4606" s="44"/>
    </row>
    <row r="4607" spans="5:176" x14ac:dyDescent="0.2">
      <c r="E4607" s="70"/>
      <c r="FT4607" s="44"/>
    </row>
    <row r="4608" spans="5:176" x14ac:dyDescent="0.2">
      <c r="E4608" s="70"/>
      <c r="FT4608" s="44"/>
    </row>
    <row r="4609" spans="5:176" x14ac:dyDescent="0.2">
      <c r="E4609" s="70"/>
      <c r="FT4609" s="44"/>
    </row>
    <row r="4610" spans="5:176" x14ac:dyDescent="0.2">
      <c r="E4610" s="70"/>
      <c r="FT4610" s="44"/>
    </row>
    <row r="4611" spans="5:176" x14ac:dyDescent="0.2">
      <c r="E4611" s="70"/>
      <c r="FT4611" s="44"/>
    </row>
    <row r="4612" spans="5:176" x14ac:dyDescent="0.2">
      <c r="E4612" s="70"/>
      <c r="FT4612" s="44"/>
    </row>
    <row r="4613" spans="5:176" x14ac:dyDescent="0.2">
      <c r="E4613" s="70"/>
      <c r="FT4613" s="44"/>
    </row>
    <row r="4614" spans="5:176" x14ac:dyDescent="0.2">
      <c r="E4614" s="70"/>
      <c r="FT4614" s="44"/>
    </row>
    <row r="4615" spans="5:176" x14ac:dyDescent="0.2">
      <c r="E4615" s="70"/>
      <c r="FT4615" s="44"/>
    </row>
    <row r="4616" spans="5:176" x14ac:dyDescent="0.2">
      <c r="E4616" s="70"/>
      <c r="FT4616" s="44"/>
    </row>
    <row r="4617" spans="5:176" x14ac:dyDescent="0.2">
      <c r="E4617" s="70"/>
      <c r="FT4617" s="44"/>
    </row>
    <row r="4618" spans="5:176" x14ac:dyDescent="0.2">
      <c r="E4618" s="70"/>
      <c r="FT4618" s="44"/>
    </row>
    <row r="4619" spans="5:176" x14ac:dyDescent="0.2">
      <c r="E4619" s="70"/>
      <c r="FT4619" s="44"/>
    </row>
    <row r="4620" spans="5:176" x14ac:dyDescent="0.2">
      <c r="E4620" s="70"/>
      <c r="FT4620" s="44"/>
    </row>
    <row r="4621" spans="5:176" x14ac:dyDescent="0.2">
      <c r="E4621" s="70"/>
      <c r="FT4621" s="44"/>
    </row>
    <row r="4622" spans="5:176" x14ac:dyDescent="0.2">
      <c r="E4622" s="70"/>
      <c r="FT4622" s="44"/>
    </row>
    <row r="4623" spans="5:176" x14ac:dyDescent="0.2">
      <c r="E4623" s="70"/>
      <c r="FT4623" s="44"/>
    </row>
    <row r="4624" spans="5:176" x14ac:dyDescent="0.2">
      <c r="E4624" s="70"/>
      <c r="FT4624" s="44"/>
    </row>
    <row r="4625" spans="5:176" x14ac:dyDescent="0.2">
      <c r="E4625" s="70"/>
      <c r="FT4625" s="44"/>
    </row>
    <row r="4626" spans="5:176" x14ac:dyDescent="0.2">
      <c r="E4626" s="70"/>
      <c r="FT4626" s="44"/>
    </row>
    <row r="4627" spans="5:176" x14ac:dyDescent="0.2">
      <c r="E4627" s="70"/>
      <c r="FT4627" s="44"/>
    </row>
    <row r="4628" spans="5:176" x14ac:dyDescent="0.2">
      <c r="E4628" s="70"/>
      <c r="FT4628" s="44"/>
    </row>
    <row r="4629" spans="5:176" x14ac:dyDescent="0.2">
      <c r="E4629" s="70"/>
      <c r="FT4629" s="44"/>
    </row>
    <row r="4630" spans="5:176" x14ac:dyDescent="0.2">
      <c r="E4630" s="70"/>
      <c r="FT4630" s="44"/>
    </row>
    <row r="4631" spans="5:176" x14ac:dyDescent="0.2">
      <c r="E4631" s="70"/>
      <c r="FT4631" s="44"/>
    </row>
    <row r="4632" spans="5:176" x14ac:dyDescent="0.2">
      <c r="E4632" s="70"/>
      <c r="FT4632" s="44"/>
    </row>
    <row r="4633" spans="5:176" x14ac:dyDescent="0.2">
      <c r="E4633" s="70"/>
      <c r="FT4633" s="44"/>
    </row>
    <row r="4634" spans="5:176" x14ac:dyDescent="0.2">
      <c r="E4634" s="70"/>
      <c r="FT4634" s="44"/>
    </row>
    <row r="4635" spans="5:176" x14ac:dyDescent="0.2">
      <c r="E4635" s="70"/>
      <c r="FT4635" s="44"/>
    </row>
    <row r="4636" spans="5:176" x14ac:dyDescent="0.2">
      <c r="E4636" s="70"/>
      <c r="FT4636" s="44"/>
    </row>
    <row r="4637" spans="5:176" x14ac:dyDescent="0.2">
      <c r="E4637" s="70"/>
      <c r="FT4637" s="44"/>
    </row>
    <row r="4638" spans="5:176" x14ac:dyDescent="0.2">
      <c r="E4638" s="70"/>
      <c r="FT4638" s="44"/>
    </row>
    <row r="4639" spans="5:176" x14ac:dyDescent="0.2">
      <c r="E4639" s="70"/>
      <c r="FT4639" s="44"/>
    </row>
    <row r="4640" spans="5:176" x14ac:dyDescent="0.2">
      <c r="E4640" s="70"/>
      <c r="FT4640" s="44"/>
    </row>
    <row r="4641" spans="5:176" x14ac:dyDescent="0.2">
      <c r="E4641" s="70"/>
      <c r="FT4641" s="44"/>
    </row>
    <row r="4642" spans="5:176" x14ac:dyDescent="0.2">
      <c r="E4642" s="70"/>
      <c r="FT4642" s="44"/>
    </row>
    <row r="4643" spans="5:176" x14ac:dyDescent="0.2">
      <c r="E4643" s="70"/>
      <c r="FT4643" s="44"/>
    </row>
    <row r="4644" spans="5:176" x14ac:dyDescent="0.2">
      <c r="E4644" s="70"/>
      <c r="FT4644" s="44"/>
    </row>
    <row r="4645" spans="5:176" x14ac:dyDescent="0.2">
      <c r="E4645" s="70"/>
      <c r="FT4645" s="44"/>
    </row>
    <row r="4646" spans="5:176" x14ac:dyDescent="0.2">
      <c r="E4646" s="70"/>
      <c r="FT4646" s="44"/>
    </row>
    <row r="4647" spans="5:176" x14ac:dyDescent="0.2">
      <c r="E4647" s="70"/>
      <c r="FT4647" s="44"/>
    </row>
    <row r="4648" spans="5:176" x14ac:dyDescent="0.2">
      <c r="E4648" s="70"/>
      <c r="FT4648" s="44"/>
    </row>
    <row r="4649" spans="5:176" x14ac:dyDescent="0.2">
      <c r="E4649" s="70"/>
      <c r="FT4649" s="44"/>
    </row>
    <row r="4650" spans="5:176" x14ac:dyDescent="0.2">
      <c r="E4650" s="70"/>
      <c r="FT4650" s="44"/>
    </row>
    <row r="4651" spans="5:176" x14ac:dyDescent="0.2">
      <c r="E4651" s="70"/>
      <c r="FT4651" s="44"/>
    </row>
    <row r="4652" spans="5:176" x14ac:dyDescent="0.2">
      <c r="E4652" s="70"/>
      <c r="FT4652" s="44"/>
    </row>
    <row r="4653" spans="5:176" x14ac:dyDescent="0.2">
      <c r="E4653" s="70"/>
      <c r="FT4653" s="44"/>
    </row>
    <row r="4654" spans="5:176" x14ac:dyDescent="0.2">
      <c r="E4654" s="70"/>
      <c r="FT4654" s="44"/>
    </row>
    <row r="4655" spans="5:176" x14ac:dyDescent="0.2">
      <c r="E4655" s="70"/>
      <c r="FT4655" s="44"/>
    </row>
    <row r="4656" spans="5:176" x14ac:dyDescent="0.2">
      <c r="E4656" s="70"/>
      <c r="FT4656" s="44"/>
    </row>
    <row r="4657" spans="5:176" x14ac:dyDescent="0.2">
      <c r="E4657" s="70"/>
      <c r="FT4657" s="44"/>
    </row>
    <row r="4658" spans="5:176" x14ac:dyDescent="0.2">
      <c r="E4658" s="70"/>
      <c r="FT4658" s="44"/>
    </row>
    <row r="4659" spans="5:176" x14ac:dyDescent="0.2">
      <c r="E4659" s="70"/>
      <c r="FT4659" s="44"/>
    </row>
    <row r="4660" spans="5:176" x14ac:dyDescent="0.2">
      <c r="E4660" s="70"/>
      <c r="FT4660" s="44"/>
    </row>
    <row r="4661" spans="5:176" x14ac:dyDescent="0.2">
      <c r="E4661" s="70"/>
      <c r="FT4661" s="44"/>
    </row>
    <row r="4662" spans="5:176" x14ac:dyDescent="0.2">
      <c r="E4662" s="70"/>
      <c r="FT4662" s="44"/>
    </row>
    <row r="4663" spans="5:176" x14ac:dyDescent="0.2">
      <c r="E4663" s="70"/>
      <c r="FT4663" s="44"/>
    </row>
    <row r="4664" spans="5:176" x14ac:dyDescent="0.2">
      <c r="E4664" s="70"/>
      <c r="FT4664" s="44"/>
    </row>
    <row r="4665" spans="5:176" x14ac:dyDescent="0.2">
      <c r="E4665" s="70"/>
      <c r="FT4665" s="44"/>
    </row>
    <row r="4666" spans="5:176" x14ac:dyDescent="0.2">
      <c r="E4666" s="70"/>
      <c r="FT4666" s="44"/>
    </row>
    <row r="4667" spans="5:176" x14ac:dyDescent="0.2">
      <c r="E4667" s="70"/>
      <c r="FT4667" s="44"/>
    </row>
    <row r="4668" spans="5:176" x14ac:dyDescent="0.2">
      <c r="E4668" s="70"/>
      <c r="FT4668" s="44"/>
    </row>
    <row r="4669" spans="5:176" x14ac:dyDescent="0.2">
      <c r="E4669" s="70"/>
      <c r="FT4669" s="44"/>
    </row>
    <row r="4670" spans="5:176" x14ac:dyDescent="0.2">
      <c r="E4670" s="70"/>
      <c r="FT4670" s="44"/>
    </row>
    <row r="4671" spans="5:176" x14ac:dyDescent="0.2">
      <c r="E4671" s="70"/>
      <c r="FT4671" s="44"/>
    </row>
    <row r="4672" spans="5:176" x14ac:dyDescent="0.2">
      <c r="E4672" s="70"/>
      <c r="FT4672" s="44"/>
    </row>
    <row r="4673" spans="5:176" x14ac:dyDescent="0.2">
      <c r="E4673" s="70"/>
      <c r="FT4673" s="44"/>
    </row>
    <row r="4674" spans="5:176" x14ac:dyDescent="0.2">
      <c r="E4674" s="70"/>
      <c r="FT4674" s="44"/>
    </row>
    <row r="4675" spans="5:176" x14ac:dyDescent="0.2">
      <c r="E4675" s="70"/>
      <c r="FT4675" s="44"/>
    </row>
    <row r="4676" spans="5:176" x14ac:dyDescent="0.2">
      <c r="E4676" s="70"/>
      <c r="FT4676" s="44"/>
    </row>
    <row r="4677" spans="5:176" x14ac:dyDescent="0.2">
      <c r="E4677" s="70"/>
      <c r="FT4677" s="44"/>
    </row>
    <row r="4678" spans="5:176" x14ac:dyDescent="0.2">
      <c r="E4678" s="70"/>
      <c r="FT4678" s="44"/>
    </row>
    <row r="4679" spans="5:176" x14ac:dyDescent="0.2">
      <c r="E4679" s="70"/>
      <c r="FT4679" s="44"/>
    </row>
    <row r="4680" spans="5:176" x14ac:dyDescent="0.2">
      <c r="E4680" s="70"/>
      <c r="FT4680" s="44"/>
    </row>
    <row r="4681" spans="5:176" x14ac:dyDescent="0.2">
      <c r="E4681" s="70"/>
      <c r="FT4681" s="44"/>
    </row>
    <row r="4682" spans="5:176" x14ac:dyDescent="0.2">
      <c r="E4682" s="70"/>
      <c r="FT4682" s="44"/>
    </row>
    <row r="4683" spans="5:176" x14ac:dyDescent="0.2">
      <c r="E4683" s="70"/>
      <c r="FT4683" s="44"/>
    </row>
    <row r="4684" spans="5:176" x14ac:dyDescent="0.2">
      <c r="E4684" s="70"/>
      <c r="FT4684" s="44"/>
    </row>
    <row r="4685" spans="5:176" x14ac:dyDescent="0.2">
      <c r="E4685" s="70"/>
      <c r="FT4685" s="44"/>
    </row>
    <row r="4686" spans="5:176" x14ac:dyDescent="0.2">
      <c r="E4686" s="70"/>
      <c r="FT4686" s="44"/>
    </row>
    <row r="4687" spans="5:176" x14ac:dyDescent="0.2">
      <c r="E4687" s="70"/>
      <c r="FT4687" s="44"/>
    </row>
    <row r="4688" spans="5:176" x14ac:dyDescent="0.2">
      <c r="E4688" s="70"/>
      <c r="FT4688" s="44"/>
    </row>
    <row r="4689" spans="5:176" x14ac:dyDescent="0.2">
      <c r="E4689" s="70"/>
      <c r="FT4689" s="44"/>
    </row>
    <row r="4690" spans="5:176" x14ac:dyDescent="0.2">
      <c r="E4690" s="70"/>
      <c r="FT4690" s="44"/>
    </row>
    <row r="4691" spans="5:176" x14ac:dyDescent="0.2">
      <c r="E4691" s="70"/>
      <c r="FT4691" s="44"/>
    </row>
    <row r="4692" spans="5:176" x14ac:dyDescent="0.2">
      <c r="E4692" s="70"/>
      <c r="FT4692" s="44"/>
    </row>
    <row r="4693" spans="5:176" x14ac:dyDescent="0.2">
      <c r="E4693" s="70"/>
      <c r="FT4693" s="44"/>
    </row>
    <row r="4694" spans="5:176" x14ac:dyDescent="0.2">
      <c r="E4694" s="70"/>
      <c r="FT4694" s="44"/>
    </row>
    <row r="4695" spans="5:176" x14ac:dyDescent="0.2">
      <c r="E4695" s="70"/>
      <c r="FT4695" s="44"/>
    </row>
    <row r="4696" spans="5:176" x14ac:dyDescent="0.2">
      <c r="E4696" s="70"/>
      <c r="FT4696" s="44"/>
    </row>
    <row r="4697" spans="5:176" x14ac:dyDescent="0.2">
      <c r="E4697" s="70"/>
      <c r="FT4697" s="44"/>
    </row>
    <row r="4698" spans="5:176" x14ac:dyDescent="0.2">
      <c r="E4698" s="70"/>
      <c r="FT4698" s="44"/>
    </row>
    <row r="4699" spans="5:176" x14ac:dyDescent="0.2">
      <c r="E4699" s="70"/>
      <c r="FT4699" s="44"/>
    </row>
    <row r="4700" spans="5:176" x14ac:dyDescent="0.2">
      <c r="E4700" s="70"/>
      <c r="FT4700" s="44"/>
    </row>
    <row r="4701" spans="5:176" x14ac:dyDescent="0.2">
      <c r="E4701" s="70"/>
      <c r="FT4701" s="44"/>
    </row>
    <row r="4702" spans="5:176" x14ac:dyDescent="0.2">
      <c r="E4702" s="70"/>
      <c r="FT4702" s="44"/>
    </row>
    <row r="4703" spans="5:176" x14ac:dyDescent="0.2">
      <c r="E4703" s="70"/>
      <c r="FT4703" s="44"/>
    </row>
    <row r="4704" spans="5:176" x14ac:dyDescent="0.2">
      <c r="E4704" s="70"/>
      <c r="FT4704" s="44"/>
    </row>
    <row r="4705" spans="5:176" x14ac:dyDescent="0.2">
      <c r="E4705" s="70"/>
      <c r="FT4705" s="44"/>
    </row>
    <row r="4706" spans="5:176" x14ac:dyDescent="0.2">
      <c r="E4706" s="70"/>
      <c r="FT4706" s="44"/>
    </row>
    <row r="4707" spans="5:176" x14ac:dyDescent="0.2">
      <c r="E4707" s="70"/>
      <c r="FT4707" s="44"/>
    </row>
    <row r="4708" spans="5:176" x14ac:dyDescent="0.2">
      <c r="E4708" s="70"/>
      <c r="FT4708" s="44"/>
    </row>
    <row r="4709" spans="5:176" x14ac:dyDescent="0.2">
      <c r="E4709" s="70"/>
      <c r="FT4709" s="44"/>
    </row>
    <row r="4710" spans="5:176" x14ac:dyDescent="0.2">
      <c r="E4710" s="70"/>
      <c r="FT4710" s="44"/>
    </row>
    <row r="4711" spans="5:176" x14ac:dyDescent="0.2">
      <c r="E4711" s="70"/>
      <c r="FT4711" s="44"/>
    </row>
    <row r="4712" spans="5:176" x14ac:dyDescent="0.2">
      <c r="E4712" s="70"/>
      <c r="FT4712" s="44"/>
    </row>
    <row r="4713" spans="5:176" x14ac:dyDescent="0.2">
      <c r="E4713" s="70"/>
      <c r="FT4713" s="44"/>
    </row>
    <row r="4714" spans="5:176" x14ac:dyDescent="0.2">
      <c r="E4714" s="70"/>
      <c r="FT4714" s="44"/>
    </row>
    <row r="4715" spans="5:176" x14ac:dyDescent="0.2">
      <c r="E4715" s="70"/>
      <c r="FT4715" s="44"/>
    </row>
    <row r="4716" spans="5:176" x14ac:dyDescent="0.2">
      <c r="E4716" s="70"/>
      <c r="FT4716" s="44"/>
    </row>
    <row r="4717" spans="5:176" x14ac:dyDescent="0.2">
      <c r="E4717" s="70"/>
      <c r="FT4717" s="44"/>
    </row>
    <row r="4718" spans="5:176" x14ac:dyDescent="0.2">
      <c r="E4718" s="70"/>
      <c r="FT4718" s="44"/>
    </row>
    <row r="4719" spans="5:176" x14ac:dyDescent="0.2">
      <c r="E4719" s="70"/>
      <c r="FT4719" s="44"/>
    </row>
    <row r="4720" spans="5:176" x14ac:dyDescent="0.2">
      <c r="E4720" s="70"/>
      <c r="FT4720" s="44"/>
    </row>
    <row r="4721" spans="5:176" x14ac:dyDescent="0.2">
      <c r="E4721" s="70"/>
      <c r="FT4721" s="44"/>
    </row>
    <row r="4722" spans="5:176" x14ac:dyDescent="0.2">
      <c r="E4722" s="70"/>
      <c r="FT4722" s="44"/>
    </row>
    <row r="4723" spans="5:176" x14ac:dyDescent="0.2">
      <c r="E4723" s="70"/>
      <c r="FT4723" s="44"/>
    </row>
    <row r="4724" spans="5:176" x14ac:dyDescent="0.2">
      <c r="E4724" s="70"/>
      <c r="FT4724" s="44"/>
    </row>
    <row r="4725" spans="5:176" x14ac:dyDescent="0.2">
      <c r="E4725" s="70"/>
      <c r="FT4725" s="44"/>
    </row>
    <row r="4726" spans="5:176" x14ac:dyDescent="0.2">
      <c r="E4726" s="70"/>
      <c r="FT4726" s="44"/>
    </row>
    <row r="4727" spans="5:176" x14ac:dyDescent="0.2">
      <c r="E4727" s="70"/>
      <c r="FT4727" s="44"/>
    </row>
    <row r="4728" spans="5:176" x14ac:dyDescent="0.2">
      <c r="E4728" s="70"/>
      <c r="FT4728" s="44"/>
    </row>
    <row r="4729" spans="5:176" x14ac:dyDescent="0.2">
      <c r="E4729" s="70"/>
      <c r="FT4729" s="44"/>
    </row>
    <row r="4730" spans="5:176" x14ac:dyDescent="0.2">
      <c r="E4730" s="70"/>
      <c r="FT4730" s="44"/>
    </row>
    <row r="4731" spans="5:176" x14ac:dyDescent="0.2">
      <c r="E4731" s="70"/>
      <c r="FT4731" s="44"/>
    </row>
    <row r="4732" spans="5:176" x14ac:dyDescent="0.2">
      <c r="E4732" s="70"/>
      <c r="FT4732" s="44"/>
    </row>
    <row r="4733" spans="5:176" x14ac:dyDescent="0.2">
      <c r="E4733" s="70"/>
      <c r="FT4733" s="44"/>
    </row>
    <row r="4734" spans="5:176" x14ac:dyDescent="0.2">
      <c r="E4734" s="70"/>
      <c r="FT4734" s="44"/>
    </row>
    <row r="4735" spans="5:176" x14ac:dyDescent="0.2">
      <c r="E4735" s="70"/>
      <c r="FT4735" s="44"/>
    </row>
    <row r="4736" spans="5:176" x14ac:dyDescent="0.2">
      <c r="E4736" s="70"/>
      <c r="FT4736" s="44"/>
    </row>
    <row r="4737" spans="5:176" x14ac:dyDescent="0.2">
      <c r="E4737" s="70"/>
      <c r="FT4737" s="44"/>
    </row>
    <row r="4738" spans="5:176" x14ac:dyDescent="0.2">
      <c r="E4738" s="70"/>
      <c r="FT4738" s="44"/>
    </row>
    <row r="4739" spans="5:176" x14ac:dyDescent="0.2">
      <c r="E4739" s="70"/>
      <c r="FT4739" s="44"/>
    </row>
    <row r="4740" spans="5:176" x14ac:dyDescent="0.2">
      <c r="E4740" s="70"/>
      <c r="FT4740" s="44"/>
    </row>
    <row r="4741" spans="5:176" x14ac:dyDescent="0.2">
      <c r="E4741" s="70"/>
      <c r="FT4741" s="44"/>
    </row>
    <row r="4742" spans="5:176" x14ac:dyDescent="0.2">
      <c r="E4742" s="70"/>
      <c r="FT4742" s="44"/>
    </row>
    <row r="4743" spans="5:176" x14ac:dyDescent="0.2">
      <c r="E4743" s="70"/>
      <c r="FT4743" s="44"/>
    </row>
    <row r="4744" spans="5:176" x14ac:dyDescent="0.2">
      <c r="E4744" s="70"/>
      <c r="FT4744" s="44"/>
    </row>
    <row r="4745" spans="5:176" x14ac:dyDescent="0.2">
      <c r="E4745" s="70"/>
      <c r="FT4745" s="44"/>
    </row>
    <row r="4746" spans="5:176" x14ac:dyDescent="0.2">
      <c r="E4746" s="70"/>
      <c r="FT4746" s="44"/>
    </row>
    <row r="4747" spans="5:176" x14ac:dyDescent="0.2">
      <c r="E4747" s="70"/>
      <c r="FT4747" s="44"/>
    </row>
    <row r="4748" spans="5:176" x14ac:dyDescent="0.2">
      <c r="E4748" s="70"/>
      <c r="FT4748" s="44"/>
    </row>
    <row r="4749" spans="5:176" x14ac:dyDescent="0.2">
      <c r="E4749" s="70"/>
      <c r="FT4749" s="44"/>
    </row>
    <row r="4750" spans="5:176" x14ac:dyDescent="0.2">
      <c r="E4750" s="70"/>
      <c r="FT4750" s="44"/>
    </row>
    <row r="4751" spans="5:176" x14ac:dyDescent="0.2">
      <c r="E4751" s="70"/>
      <c r="FT4751" s="44"/>
    </row>
    <row r="4752" spans="5:176" x14ac:dyDescent="0.2">
      <c r="E4752" s="70"/>
      <c r="FT4752" s="44"/>
    </row>
    <row r="4753" spans="5:176" x14ac:dyDescent="0.2">
      <c r="E4753" s="70"/>
      <c r="FT4753" s="44"/>
    </row>
    <row r="4754" spans="5:176" x14ac:dyDescent="0.2">
      <c r="E4754" s="70"/>
      <c r="FT4754" s="44"/>
    </row>
    <row r="4755" spans="5:176" x14ac:dyDescent="0.2">
      <c r="E4755" s="70"/>
      <c r="FT4755" s="44"/>
    </row>
    <row r="4756" spans="5:176" x14ac:dyDescent="0.2">
      <c r="E4756" s="70"/>
      <c r="FT4756" s="44"/>
    </row>
    <row r="4757" spans="5:176" x14ac:dyDescent="0.2">
      <c r="E4757" s="70"/>
      <c r="FT4757" s="44"/>
    </row>
    <row r="4758" spans="5:176" x14ac:dyDescent="0.2">
      <c r="E4758" s="70"/>
      <c r="FT4758" s="44"/>
    </row>
    <row r="4759" spans="5:176" x14ac:dyDescent="0.2">
      <c r="E4759" s="70"/>
      <c r="FT4759" s="44"/>
    </row>
    <row r="4760" spans="5:176" x14ac:dyDescent="0.2">
      <c r="E4760" s="70"/>
      <c r="FT4760" s="44"/>
    </row>
    <row r="4761" spans="5:176" x14ac:dyDescent="0.2">
      <c r="E4761" s="70"/>
      <c r="FT4761" s="44"/>
    </row>
    <row r="4762" spans="5:176" x14ac:dyDescent="0.2">
      <c r="E4762" s="70"/>
      <c r="FT4762" s="44"/>
    </row>
    <row r="4763" spans="5:176" x14ac:dyDescent="0.2">
      <c r="E4763" s="70"/>
      <c r="FT4763" s="44"/>
    </row>
    <row r="4764" spans="5:176" x14ac:dyDescent="0.2">
      <c r="E4764" s="70"/>
      <c r="FT4764" s="44"/>
    </row>
    <row r="4765" spans="5:176" x14ac:dyDescent="0.2">
      <c r="E4765" s="70"/>
      <c r="FT4765" s="44"/>
    </row>
    <row r="4766" spans="5:176" x14ac:dyDescent="0.2">
      <c r="E4766" s="70"/>
      <c r="FT4766" s="44"/>
    </row>
    <row r="4767" spans="5:176" x14ac:dyDescent="0.2">
      <c r="E4767" s="70"/>
      <c r="FT4767" s="44"/>
    </row>
    <row r="4768" spans="5:176" x14ac:dyDescent="0.2">
      <c r="E4768" s="70"/>
      <c r="FT4768" s="44"/>
    </row>
    <row r="4769" spans="5:176" x14ac:dyDescent="0.2">
      <c r="E4769" s="70"/>
      <c r="FT4769" s="44"/>
    </row>
    <row r="4770" spans="5:176" x14ac:dyDescent="0.2">
      <c r="E4770" s="70"/>
      <c r="FT4770" s="44"/>
    </row>
    <row r="4771" spans="5:176" x14ac:dyDescent="0.2">
      <c r="E4771" s="70"/>
      <c r="FT4771" s="44"/>
    </row>
    <row r="4772" spans="5:176" x14ac:dyDescent="0.2">
      <c r="E4772" s="70"/>
      <c r="FT4772" s="44"/>
    </row>
    <row r="4773" spans="5:176" x14ac:dyDescent="0.2">
      <c r="E4773" s="70"/>
      <c r="FT4773" s="44"/>
    </row>
    <row r="4774" spans="5:176" x14ac:dyDescent="0.2">
      <c r="E4774" s="70"/>
      <c r="FT4774" s="44"/>
    </row>
    <row r="4775" spans="5:176" x14ac:dyDescent="0.2">
      <c r="E4775" s="70"/>
      <c r="FT4775" s="44"/>
    </row>
    <row r="4776" spans="5:176" x14ac:dyDescent="0.2">
      <c r="E4776" s="70"/>
      <c r="FT4776" s="44"/>
    </row>
    <row r="4777" spans="5:176" x14ac:dyDescent="0.2">
      <c r="E4777" s="70"/>
      <c r="FT4777" s="44"/>
    </row>
    <row r="4778" spans="5:176" x14ac:dyDescent="0.2">
      <c r="E4778" s="70"/>
      <c r="FT4778" s="44"/>
    </row>
    <row r="4779" spans="5:176" x14ac:dyDescent="0.2">
      <c r="E4779" s="70"/>
      <c r="FT4779" s="44"/>
    </row>
    <row r="4780" spans="5:176" x14ac:dyDescent="0.2">
      <c r="E4780" s="70"/>
      <c r="FT4780" s="44"/>
    </row>
    <row r="4781" spans="5:176" x14ac:dyDescent="0.2">
      <c r="E4781" s="70"/>
      <c r="FT4781" s="44"/>
    </row>
    <row r="4782" spans="5:176" x14ac:dyDescent="0.2">
      <c r="E4782" s="70"/>
      <c r="FT4782" s="44"/>
    </row>
    <row r="4783" spans="5:176" x14ac:dyDescent="0.2">
      <c r="E4783" s="70"/>
      <c r="FT4783" s="44"/>
    </row>
    <row r="4784" spans="5:176" x14ac:dyDescent="0.2">
      <c r="E4784" s="70"/>
      <c r="FT4784" s="44"/>
    </row>
    <row r="4785" spans="5:176" x14ac:dyDescent="0.2">
      <c r="E4785" s="70"/>
      <c r="FT4785" s="44"/>
    </row>
    <row r="4786" spans="5:176" x14ac:dyDescent="0.2">
      <c r="E4786" s="70"/>
      <c r="FT4786" s="44"/>
    </row>
    <row r="4787" spans="5:176" x14ac:dyDescent="0.2">
      <c r="E4787" s="70"/>
      <c r="FT4787" s="44"/>
    </row>
    <row r="4788" spans="5:176" x14ac:dyDescent="0.2">
      <c r="E4788" s="70"/>
      <c r="FT4788" s="44"/>
    </row>
    <row r="4789" spans="5:176" x14ac:dyDescent="0.2">
      <c r="E4789" s="70"/>
      <c r="FT4789" s="44"/>
    </row>
    <row r="4790" spans="5:176" x14ac:dyDescent="0.2">
      <c r="E4790" s="70"/>
      <c r="FT4790" s="44"/>
    </row>
    <row r="4791" spans="5:176" x14ac:dyDescent="0.2">
      <c r="E4791" s="70"/>
      <c r="FT4791" s="44"/>
    </row>
    <row r="4792" spans="5:176" x14ac:dyDescent="0.2">
      <c r="E4792" s="70"/>
      <c r="FT4792" s="44"/>
    </row>
    <row r="4793" spans="5:176" x14ac:dyDescent="0.2">
      <c r="E4793" s="70"/>
      <c r="FT4793" s="44"/>
    </row>
    <row r="4794" spans="5:176" x14ac:dyDescent="0.2">
      <c r="E4794" s="70"/>
      <c r="FT4794" s="44"/>
    </row>
    <row r="4795" spans="5:176" x14ac:dyDescent="0.2">
      <c r="E4795" s="70"/>
      <c r="FT4795" s="44"/>
    </row>
    <row r="4796" spans="5:176" x14ac:dyDescent="0.2">
      <c r="E4796" s="70"/>
      <c r="FT4796" s="44"/>
    </row>
    <row r="4797" spans="5:176" x14ac:dyDescent="0.2">
      <c r="E4797" s="70"/>
      <c r="FT4797" s="44"/>
    </row>
    <row r="4798" spans="5:176" x14ac:dyDescent="0.2">
      <c r="E4798" s="70"/>
      <c r="FT4798" s="44"/>
    </row>
    <row r="4799" spans="5:176" x14ac:dyDescent="0.2">
      <c r="E4799" s="70"/>
      <c r="FT4799" s="44"/>
    </row>
    <row r="4800" spans="5:176" x14ac:dyDescent="0.2">
      <c r="E4800" s="70"/>
      <c r="FT4800" s="44"/>
    </row>
    <row r="4801" spans="5:176" x14ac:dyDescent="0.2">
      <c r="E4801" s="70"/>
      <c r="FT4801" s="44"/>
    </row>
    <row r="4802" spans="5:176" x14ac:dyDescent="0.2">
      <c r="E4802" s="70"/>
      <c r="FT4802" s="44"/>
    </row>
    <row r="4803" spans="5:176" x14ac:dyDescent="0.2">
      <c r="E4803" s="70"/>
      <c r="FT4803" s="44"/>
    </row>
    <row r="4804" spans="5:176" x14ac:dyDescent="0.2">
      <c r="E4804" s="70"/>
      <c r="FT4804" s="44"/>
    </row>
    <row r="4805" spans="5:176" x14ac:dyDescent="0.2">
      <c r="E4805" s="70"/>
      <c r="FT4805" s="44"/>
    </row>
    <row r="4806" spans="5:176" x14ac:dyDescent="0.2">
      <c r="E4806" s="70"/>
      <c r="FT4806" s="44"/>
    </row>
    <row r="4807" spans="5:176" x14ac:dyDescent="0.2">
      <c r="E4807" s="70"/>
      <c r="FT4807" s="44"/>
    </row>
    <row r="4808" spans="5:176" x14ac:dyDescent="0.2">
      <c r="E4808" s="70"/>
      <c r="FT4808" s="44"/>
    </row>
    <row r="4809" spans="5:176" x14ac:dyDescent="0.2">
      <c r="E4809" s="70"/>
      <c r="FT4809" s="44"/>
    </row>
    <row r="4810" spans="5:176" x14ac:dyDescent="0.2">
      <c r="E4810" s="70"/>
      <c r="FT4810" s="44"/>
    </row>
    <row r="4811" spans="5:176" x14ac:dyDescent="0.2">
      <c r="E4811" s="70"/>
      <c r="FT4811" s="44"/>
    </row>
    <row r="4812" spans="5:176" x14ac:dyDescent="0.2">
      <c r="E4812" s="70"/>
      <c r="FT4812" s="44"/>
    </row>
    <row r="4813" spans="5:176" x14ac:dyDescent="0.2">
      <c r="E4813" s="70"/>
      <c r="FT4813" s="44"/>
    </row>
    <row r="4814" spans="5:176" x14ac:dyDescent="0.2">
      <c r="E4814" s="70"/>
      <c r="FT4814" s="44"/>
    </row>
    <row r="4815" spans="5:176" x14ac:dyDescent="0.2">
      <c r="E4815" s="70"/>
      <c r="FT4815" s="44"/>
    </row>
    <row r="4816" spans="5:176" x14ac:dyDescent="0.2">
      <c r="E4816" s="70"/>
      <c r="FT4816" s="44"/>
    </row>
    <row r="4817" spans="5:176" x14ac:dyDescent="0.2">
      <c r="E4817" s="70"/>
      <c r="FT4817" s="44"/>
    </row>
    <row r="4818" spans="5:176" x14ac:dyDescent="0.2">
      <c r="E4818" s="70"/>
      <c r="FT4818" s="44"/>
    </row>
    <row r="4819" spans="5:176" x14ac:dyDescent="0.2">
      <c r="E4819" s="70"/>
      <c r="FT4819" s="44"/>
    </row>
    <row r="4820" spans="5:176" x14ac:dyDescent="0.2">
      <c r="E4820" s="70"/>
      <c r="FT4820" s="44"/>
    </row>
    <row r="4821" spans="5:176" x14ac:dyDescent="0.2">
      <c r="E4821" s="70"/>
      <c r="FT4821" s="44"/>
    </row>
    <row r="4822" spans="5:176" x14ac:dyDescent="0.2">
      <c r="E4822" s="70"/>
      <c r="FT4822" s="44"/>
    </row>
    <row r="4823" spans="5:176" x14ac:dyDescent="0.2">
      <c r="E4823" s="70"/>
      <c r="FT4823" s="44"/>
    </row>
    <row r="4824" spans="5:176" x14ac:dyDescent="0.2">
      <c r="E4824" s="70"/>
      <c r="FT4824" s="44"/>
    </row>
    <row r="4825" spans="5:176" x14ac:dyDescent="0.2">
      <c r="E4825" s="70"/>
      <c r="FT4825" s="44"/>
    </row>
    <row r="4826" spans="5:176" x14ac:dyDescent="0.2">
      <c r="E4826" s="70"/>
      <c r="FT4826" s="44"/>
    </row>
    <row r="4827" spans="5:176" x14ac:dyDescent="0.2">
      <c r="E4827" s="70"/>
      <c r="FT4827" s="44"/>
    </row>
    <row r="4828" spans="5:176" x14ac:dyDescent="0.2">
      <c r="E4828" s="70"/>
      <c r="FT4828" s="44"/>
    </row>
    <row r="4829" spans="5:176" x14ac:dyDescent="0.2">
      <c r="E4829" s="70"/>
      <c r="FT4829" s="44"/>
    </row>
    <row r="4830" spans="5:176" x14ac:dyDescent="0.2">
      <c r="E4830" s="70"/>
      <c r="FT4830" s="44"/>
    </row>
    <row r="4831" spans="5:176" x14ac:dyDescent="0.2">
      <c r="E4831" s="70"/>
      <c r="FT4831" s="44"/>
    </row>
    <row r="4832" spans="5:176" x14ac:dyDescent="0.2">
      <c r="E4832" s="70"/>
      <c r="FT4832" s="44"/>
    </row>
    <row r="4833" spans="5:176" x14ac:dyDescent="0.2">
      <c r="E4833" s="70"/>
      <c r="FT4833" s="44"/>
    </row>
    <row r="4834" spans="5:176" x14ac:dyDescent="0.2">
      <c r="E4834" s="70"/>
      <c r="FT4834" s="44"/>
    </row>
    <row r="4835" spans="5:176" x14ac:dyDescent="0.2">
      <c r="E4835" s="70"/>
      <c r="FT4835" s="44"/>
    </row>
    <row r="4836" spans="5:176" x14ac:dyDescent="0.2">
      <c r="E4836" s="70"/>
      <c r="FT4836" s="44"/>
    </row>
    <row r="4837" spans="5:176" x14ac:dyDescent="0.2">
      <c r="E4837" s="70"/>
      <c r="FT4837" s="44"/>
    </row>
    <row r="4838" spans="5:176" x14ac:dyDescent="0.2">
      <c r="E4838" s="70"/>
      <c r="FT4838" s="44"/>
    </row>
    <row r="4839" spans="5:176" x14ac:dyDescent="0.2">
      <c r="E4839" s="70"/>
      <c r="FT4839" s="44"/>
    </row>
    <row r="4840" spans="5:176" x14ac:dyDescent="0.2">
      <c r="E4840" s="70"/>
      <c r="FT4840" s="44"/>
    </row>
    <row r="4841" spans="5:176" x14ac:dyDescent="0.2">
      <c r="E4841" s="70"/>
      <c r="FT4841" s="44"/>
    </row>
    <row r="4842" spans="5:176" x14ac:dyDescent="0.2">
      <c r="E4842" s="70"/>
      <c r="FT4842" s="44"/>
    </row>
    <row r="4843" spans="5:176" x14ac:dyDescent="0.2">
      <c r="E4843" s="70"/>
      <c r="FT4843" s="44"/>
    </row>
    <row r="4844" spans="5:176" x14ac:dyDescent="0.2">
      <c r="E4844" s="70"/>
      <c r="FT4844" s="44"/>
    </row>
    <row r="4845" spans="5:176" x14ac:dyDescent="0.2">
      <c r="E4845" s="70"/>
      <c r="FT4845" s="44"/>
    </row>
    <row r="4846" spans="5:176" x14ac:dyDescent="0.2">
      <c r="E4846" s="70"/>
      <c r="FT4846" s="44"/>
    </row>
    <row r="4847" spans="5:176" x14ac:dyDescent="0.2">
      <c r="E4847" s="70"/>
      <c r="FT4847" s="44"/>
    </row>
    <row r="4848" spans="5:176" x14ac:dyDescent="0.2">
      <c r="E4848" s="70"/>
      <c r="FT4848" s="44"/>
    </row>
    <row r="4849" spans="5:176" x14ac:dyDescent="0.2">
      <c r="E4849" s="70"/>
      <c r="FT4849" s="44"/>
    </row>
    <row r="4850" spans="5:176" x14ac:dyDescent="0.2">
      <c r="E4850" s="70"/>
      <c r="FT4850" s="44"/>
    </row>
    <row r="4851" spans="5:176" x14ac:dyDescent="0.2">
      <c r="E4851" s="70"/>
      <c r="FT4851" s="44"/>
    </row>
    <row r="4852" spans="5:176" x14ac:dyDescent="0.2">
      <c r="E4852" s="70"/>
      <c r="FT4852" s="44"/>
    </row>
    <row r="4853" spans="5:176" x14ac:dyDescent="0.2">
      <c r="E4853" s="70"/>
      <c r="FT4853" s="44"/>
    </row>
    <row r="4854" spans="5:176" x14ac:dyDescent="0.2">
      <c r="E4854" s="70"/>
      <c r="FT4854" s="44"/>
    </row>
    <row r="4855" spans="5:176" x14ac:dyDescent="0.2">
      <c r="E4855" s="70"/>
      <c r="FT4855" s="44"/>
    </row>
    <row r="4856" spans="5:176" x14ac:dyDescent="0.2">
      <c r="E4856" s="70"/>
      <c r="FT4856" s="44"/>
    </row>
    <row r="4857" spans="5:176" x14ac:dyDescent="0.2">
      <c r="E4857" s="70"/>
      <c r="FT4857" s="44"/>
    </row>
    <row r="4858" spans="5:176" x14ac:dyDescent="0.2">
      <c r="E4858" s="70"/>
      <c r="FT4858" s="44"/>
    </row>
    <row r="4859" spans="5:176" x14ac:dyDescent="0.2">
      <c r="E4859" s="70"/>
      <c r="FT4859" s="44"/>
    </row>
    <row r="4860" spans="5:176" x14ac:dyDescent="0.2">
      <c r="E4860" s="70"/>
      <c r="FT4860" s="44"/>
    </row>
    <row r="4861" spans="5:176" x14ac:dyDescent="0.2">
      <c r="E4861" s="70"/>
      <c r="FT4861" s="44"/>
    </row>
    <row r="4862" spans="5:176" x14ac:dyDescent="0.2">
      <c r="E4862" s="70"/>
      <c r="FT4862" s="44"/>
    </row>
    <row r="4863" spans="5:176" x14ac:dyDescent="0.2">
      <c r="E4863" s="70"/>
      <c r="FT4863" s="44"/>
    </row>
    <row r="4864" spans="5:176" x14ac:dyDescent="0.2">
      <c r="E4864" s="70"/>
      <c r="FT4864" s="44"/>
    </row>
    <row r="4865" spans="5:176" x14ac:dyDescent="0.2">
      <c r="E4865" s="70"/>
      <c r="FT4865" s="44"/>
    </row>
    <row r="4866" spans="5:176" x14ac:dyDescent="0.2">
      <c r="E4866" s="70"/>
      <c r="FT4866" s="44"/>
    </row>
    <row r="4867" spans="5:176" x14ac:dyDescent="0.2">
      <c r="E4867" s="70"/>
      <c r="FT4867" s="44"/>
    </row>
    <row r="4868" spans="5:176" x14ac:dyDescent="0.2">
      <c r="E4868" s="70"/>
      <c r="FT4868" s="44"/>
    </row>
    <row r="4869" spans="5:176" x14ac:dyDescent="0.2">
      <c r="E4869" s="70"/>
      <c r="FT4869" s="44"/>
    </row>
    <row r="4870" spans="5:176" x14ac:dyDescent="0.2">
      <c r="E4870" s="70"/>
      <c r="FT4870" s="44"/>
    </row>
    <row r="4871" spans="5:176" x14ac:dyDescent="0.2">
      <c r="E4871" s="70"/>
      <c r="FT4871" s="44"/>
    </row>
    <row r="4872" spans="5:176" x14ac:dyDescent="0.2">
      <c r="E4872" s="70"/>
      <c r="FT4872" s="44"/>
    </row>
    <row r="4873" spans="5:176" x14ac:dyDescent="0.2">
      <c r="E4873" s="70"/>
      <c r="FT4873" s="44"/>
    </row>
    <row r="4874" spans="5:176" x14ac:dyDescent="0.2">
      <c r="E4874" s="70"/>
      <c r="FT4874" s="44"/>
    </row>
    <row r="4875" spans="5:176" x14ac:dyDescent="0.2">
      <c r="E4875" s="70"/>
      <c r="FT4875" s="44"/>
    </row>
    <row r="4876" spans="5:176" x14ac:dyDescent="0.2">
      <c r="E4876" s="70"/>
      <c r="FT4876" s="44"/>
    </row>
    <row r="4877" spans="5:176" x14ac:dyDescent="0.2">
      <c r="E4877" s="70"/>
      <c r="FT4877" s="44"/>
    </row>
    <row r="4878" spans="5:176" x14ac:dyDescent="0.2">
      <c r="E4878" s="70"/>
      <c r="FT4878" s="44"/>
    </row>
    <row r="4879" spans="5:176" x14ac:dyDescent="0.2">
      <c r="E4879" s="70"/>
      <c r="FT4879" s="44"/>
    </row>
    <row r="4880" spans="5:176" x14ac:dyDescent="0.2">
      <c r="E4880" s="70"/>
      <c r="FT4880" s="44"/>
    </row>
    <row r="4881" spans="5:176" x14ac:dyDescent="0.2">
      <c r="E4881" s="70"/>
      <c r="FT4881" s="44"/>
    </row>
    <row r="4882" spans="5:176" x14ac:dyDescent="0.2">
      <c r="E4882" s="70"/>
      <c r="FT4882" s="44"/>
    </row>
    <row r="4883" spans="5:176" x14ac:dyDescent="0.2">
      <c r="E4883" s="70"/>
      <c r="FT4883" s="44"/>
    </row>
    <row r="4884" spans="5:176" x14ac:dyDescent="0.2">
      <c r="E4884" s="70"/>
      <c r="FT4884" s="44"/>
    </row>
    <row r="4885" spans="5:176" x14ac:dyDescent="0.2">
      <c r="E4885" s="70"/>
      <c r="FT4885" s="44"/>
    </row>
    <row r="4886" spans="5:176" x14ac:dyDescent="0.2">
      <c r="E4886" s="70"/>
      <c r="FT4886" s="44"/>
    </row>
    <row r="4887" spans="5:176" x14ac:dyDescent="0.2">
      <c r="E4887" s="70"/>
      <c r="FT4887" s="44"/>
    </row>
    <row r="4888" spans="5:176" x14ac:dyDescent="0.2">
      <c r="E4888" s="70"/>
      <c r="FT4888" s="44"/>
    </row>
    <row r="4889" spans="5:176" x14ac:dyDescent="0.2">
      <c r="E4889" s="70"/>
      <c r="FT4889" s="44"/>
    </row>
    <row r="4890" spans="5:176" x14ac:dyDescent="0.2">
      <c r="E4890" s="70"/>
      <c r="FT4890" s="44"/>
    </row>
    <row r="4891" spans="5:176" x14ac:dyDescent="0.2">
      <c r="E4891" s="70"/>
      <c r="FT4891" s="44"/>
    </row>
    <row r="4892" spans="5:176" x14ac:dyDescent="0.2">
      <c r="E4892" s="70"/>
      <c r="FT4892" s="44"/>
    </row>
    <row r="4893" spans="5:176" x14ac:dyDescent="0.2">
      <c r="E4893" s="70"/>
      <c r="FT4893" s="44"/>
    </row>
    <row r="4894" spans="5:176" x14ac:dyDescent="0.2">
      <c r="E4894" s="70"/>
      <c r="FT4894" s="44"/>
    </row>
    <row r="4895" spans="5:176" x14ac:dyDescent="0.2">
      <c r="E4895" s="70"/>
      <c r="FT4895" s="44"/>
    </row>
    <row r="4896" spans="5:176" x14ac:dyDescent="0.2">
      <c r="E4896" s="70"/>
      <c r="FT4896" s="44"/>
    </row>
    <row r="4897" spans="5:176" x14ac:dyDescent="0.2">
      <c r="E4897" s="70"/>
      <c r="FT4897" s="44"/>
    </row>
    <row r="4898" spans="5:176" x14ac:dyDescent="0.2">
      <c r="E4898" s="70"/>
      <c r="FT4898" s="44"/>
    </row>
    <row r="4899" spans="5:176" x14ac:dyDescent="0.2">
      <c r="E4899" s="70"/>
      <c r="FT4899" s="44"/>
    </row>
    <row r="4900" spans="5:176" x14ac:dyDescent="0.2">
      <c r="E4900" s="70"/>
      <c r="FT4900" s="44"/>
    </row>
    <row r="4901" spans="5:176" x14ac:dyDescent="0.2">
      <c r="E4901" s="70"/>
      <c r="FT4901" s="44"/>
    </row>
    <row r="4902" spans="5:176" x14ac:dyDescent="0.2">
      <c r="E4902" s="70"/>
      <c r="FT4902" s="44"/>
    </row>
    <row r="4903" spans="5:176" x14ac:dyDescent="0.2">
      <c r="E4903" s="70"/>
      <c r="FT4903" s="44"/>
    </row>
    <row r="4904" spans="5:176" x14ac:dyDescent="0.2">
      <c r="E4904" s="70"/>
      <c r="FT4904" s="44"/>
    </row>
    <row r="4905" spans="5:176" x14ac:dyDescent="0.2">
      <c r="E4905" s="70"/>
      <c r="FT4905" s="44"/>
    </row>
    <row r="4906" spans="5:176" x14ac:dyDescent="0.2">
      <c r="E4906" s="70"/>
      <c r="FT4906" s="44"/>
    </row>
    <row r="4907" spans="5:176" x14ac:dyDescent="0.2">
      <c r="E4907" s="70"/>
      <c r="FT4907" s="44"/>
    </row>
    <row r="4908" spans="5:176" x14ac:dyDescent="0.2">
      <c r="E4908" s="70"/>
      <c r="FT4908" s="44"/>
    </row>
    <row r="4909" spans="5:176" x14ac:dyDescent="0.2">
      <c r="E4909" s="70"/>
      <c r="FT4909" s="44"/>
    </row>
    <row r="4910" spans="5:176" x14ac:dyDescent="0.2">
      <c r="E4910" s="70"/>
      <c r="FT4910" s="44"/>
    </row>
    <row r="4911" spans="5:176" x14ac:dyDescent="0.2">
      <c r="E4911" s="70"/>
      <c r="FT4911" s="44"/>
    </row>
    <row r="4912" spans="5:176" x14ac:dyDescent="0.2">
      <c r="E4912" s="70"/>
      <c r="FT4912" s="44"/>
    </row>
    <row r="4913" spans="5:176" x14ac:dyDescent="0.2">
      <c r="E4913" s="70"/>
      <c r="FT4913" s="44"/>
    </row>
    <row r="4914" spans="5:176" x14ac:dyDescent="0.2">
      <c r="E4914" s="70"/>
      <c r="FT4914" s="44"/>
    </row>
    <row r="4915" spans="5:176" x14ac:dyDescent="0.2">
      <c r="E4915" s="70"/>
      <c r="FT4915" s="44"/>
    </row>
    <row r="4916" spans="5:176" x14ac:dyDescent="0.2">
      <c r="E4916" s="70"/>
      <c r="FT4916" s="44"/>
    </row>
    <row r="4917" spans="5:176" x14ac:dyDescent="0.2">
      <c r="E4917" s="70"/>
      <c r="FT4917" s="44"/>
    </row>
    <row r="4918" spans="5:176" x14ac:dyDescent="0.2">
      <c r="E4918" s="70"/>
      <c r="FT4918" s="44"/>
    </row>
    <row r="4919" spans="5:176" x14ac:dyDescent="0.2">
      <c r="E4919" s="70"/>
      <c r="FT4919" s="44"/>
    </row>
    <row r="4920" spans="5:176" x14ac:dyDescent="0.2">
      <c r="E4920" s="70"/>
      <c r="FT4920" s="44"/>
    </row>
    <row r="4921" spans="5:176" x14ac:dyDescent="0.2">
      <c r="E4921" s="70"/>
      <c r="FT4921" s="44"/>
    </row>
    <row r="4922" spans="5:176" x14ac:dyDescent="0.2">
      <c r="E4922" s="70"/>
      <c r="FT4922" s="44"/>
    </row>
    <row r="4923" spans="5:176" x14ac:dyDescent="0.2">
      <c r="E4923" s="70"/>
      <c r="FT4923" s="44"/>
    </row>
    <row r="4924" spans="5:176" x14ac:dyDescent="0.2">
      <c r="E4924" s="70"/>
      <c r="FT4924" s="44"/>
    </row>
    <row r="4925" spans="5:176" x14ac:dyDescent="0.2">
      <c r="E4925" s="70"/>
      <c r="FT4925" s="44"/>
    </row>
    <row r="4926" spans="5:176" x14ac:dyDescent="0.2">
      <c r="E4926" s="70"/>
      <c r="FT4926" s="44"/>
    </row>
    <row r="4927" spans="5:176" x14ac:dyDescent="0.2">
      <c r="E4927" s="70"/>
      <c r="FT4927" s="44"/>
    </row>
    <row r="4928" spans="5:176" x14ac:dyDescent="0.2">
      <c r="E4928" s="70"/>
      <c r="FT4928" s="44"/>
    </row>
    <row r="4929" spans="5:176" x14ac:dyDescent="0.2">
      <c r="E4929" s="70"/>
      <c r="FT4929" s="44"/>
    </row>
    <row r="4930" spans="5:176" x14ac:dyDescent="0.2">
      <c r="E4930" s="70"/>
      <c r="FT4930" s="44"/>
    </row>
    <row r="4931" spans="5:176" x14ac:dyDescent="0.2">
      <c r="E4931" s="70"/>
      <c r="FT4931" s="44"/>
    </row>
    <row r="4932" spans="5:176" x14ac:dyDescent="0.2">
      <c r="E4932" s="70"/>
      <c r="FT4932" s="44"/>
    </row>
    <row r="4933" spans="5:176" x14ac:dyDescent="0.2">
      <c r="E4933" s="70"/>
      <c r="FT4933" s="44"/>
    </row>
    <row r="4934" spans="5:176" x14ac:dyDescent="0.2">
      <c r="E4934" s="70"/>
      <c r="FT4934" s="44"/>
    </row>
    <row r="4935" spans="5:176" x14ac:dyDescent="0.2">
      <c r="E4935" s="70"/>
      <c r="FT4935" s="44"/>
    </row>
    <row r="4936" spans="5:176" x14ac:dyDescent="0.2">
      <c r="E4936" s="70"/>
      <c r="FT4936" s="44"/>
    </row>
    <row r="4937" spans="5:176" x14ac:dyDescent="0.2">
      <c r="E4937" s="70"/>
      <c r="FT4937" s="44"/>
    </row>
    <row r="4938" spans="5:176" x14ac:dyDescent="0.2">
      <c r="E4938" s="70"/>
      <c r="FT4938" s="44"/>
    </row>
    <row r="4939" spans="5:176" x14ac:dyDescent="0.2">
      <c r="E4939" s="70"/>
      <c r="FT4939" s="44"/>
    </row>
    <row r="4940" spans="5:176" x14ac:dyDescent="0.2">
      <c r="E4940" s="70"/>
      <c r="FT4940" s="44"/>
    </row>
    <row r="4941" spans="5:176" x14ac:dyDescent="0.2">
      <c r="E4941" s="70"/>
      <c r="FT4941" s="44"/>
    </row>
    <row r="4942" spans="5:176" x14ac:dyDescent="0.2">
      <c r="E4942" s="70"/>
      <c r="FT4942" s="44"/>
    </row>
    <row r="4943" spans="5:176" x14ac:dyDescent="0.2">
      <c r="E4943" s="70"/>
      <c r="FT4943" s="44"/>
    </row>
    <row r="4944" spans="5:176" x14ac:dyDescent="0.2">
      <c r="E4944" s="70"/>
      <c r="FT4944" s="44"/>
    </row>
    <row r="4945" spans="5:176" x14ac:dyDescent="0.2">
      <c r="E4945" s="70"/>
      <c r="FT4945" s="44"/>
    </row>
    <row r="4946" spans="5:176" x14ac:dyDescent="0.2">
      <c r="E4946" s="70"/>
      <c r="FT4946" s="44"/>
    </row>
    <row r="4947" spans="5:176" x14ac:dyDescent="0.2">
      <c r="E4947" s="70"/>
      <c r="FT4947" s="44"/>
    </row>
    <row r="4948" spans="5:176" x14ac:dyDescent="0.2">
      <c r="E4948" s="70"/>
      <c r="FT4948" s="44"/>
    </row>
    <row r="4949" spans="5:176" x14ac:dyDescent="0.2">
      <c r="E4949" s="70"/>
      <c r="FT4949" s="44"/>
    </row>
    <row r="4950" spans="5:176" x14ac:dyDescent="0.2">
      <c r="E4950" s="70"/>
      <c r="FT4950" s="44"/>
    </row>
    <row r="4951" spans="5:176" x14ac:dyDescent="0.2">
      <c r="E4951" s="70"/>
      <c r="FT4951" s="44"/>
    </row>
    <row r="4952" spans="5:176" x14ac:dyDescent="0.2">
      <c r="E4952" s="70"/>
      <c r="FT4952" s="44"/>
    </row>
    <row r="4953" spans="5:176" x14ac:dyDescent="0.2">
      <c r="E4953" s="70"/>
      <c r="FT4953" s="44"/>
    </row>
    <row r="4954" spans="5:176" x14ac:dyDescent="0.2">
      <c r="E4954" s="70"/>
      <c r="FT4954" s="44"/>
    </row>
    <row r="4955" spans="5:176" x14ac:dyDescent="0.2">
      <c r="E4955" s="70"/>
      <c r="FT4955" s="44"/>
    </row>
    <row r="4956" spans="5:176" x14ac:dyDescent="0.2">
      <c r="E4956" s="70"/>
      <c r="FT4956" s="44"/>
    </row>
    <row r="4957" spans="5:176" x14ac:dyDescent="0.2">
      <c r="E4957" s="70"/>
      <c r="FT4957" s="44"/>
    </row>
    <row r="4958" spans="5:176" x14ac:dyDescent="0.2">
      <c r="E4958" s="70"/>
      <c r="FT4958" s="44"/>
    </row>
    <row r="4959" spans="5:176" x14ac:dyDescent="0.2">
      <c r="E4959" s="70"/>
      <c r="FT4959" s="44"/>
    </row>
    <row r="4960" spans="5:176" x14ac:dyDescent="0.2">
      <c r="E4960" s="70"/>
      <c r="FT4960" s="44"/>
    </row>
    <row r="4961" spans="5:176" x14ac:dyDescent="0.2">
      <c r="E4961" s="70"/>
      <c r="FT4961" s="44"/>
    </row>
    <row r="4962" spans="5:176" x14ac:dyDescent="0.2">
      <c r="E4962" s="70"/>
      <c r="FT4962" s="44"/>
    </row>
    <row r="4963" spans="5:176" x14ac:dyDescent="0.2">
      <c r="E4963" s="70"/>
      <c r="FT4963" s="44"/>
    </row>
    <row r="4964" spans="5:176" x14ac:dyDescent="0.2">
      <c r="E4964" s="70"/>
      <c r="FT4964" s="44"/>
    </row>
    <row r="4965" spans="5:176" x14ac:dyDescent="0.2">
      <c r="E4965" s="70"/>
      <c r="FT4965" s="44"/>
    </row>
    <row r="4966" spans="5:176" x14ac:dyDescent="0.2">
      <c r="E4966" s="70"/>
      <c r="FT4966" s="44"/>
    </row>
    <row r="4967" spans="5:176" x14ac:dyDescent="0.2">
      <c r="E4967" s="70"/>
      <c r="FT4967" s="44"/>
    </row>
    <row r="4968" spans="5:176" x14ac:dyDescent="0.2">
      <c r="E4968" s="70"/>
      <c r="FT4968" s="44"/>
    </row>
    <row r="4969" spans="5:176" x14ac:dyDescent="0.2">
      <c r="E4969" s="70"/>
      <c r="FT4969" s="44"/>
    </row>
    <row r="4970" spans="5:176" x14ac:dyDescent="0.2">
      <c r="E4970" s="70"/>
      <c r="FT4970" s="44"/>
    </row>
    <row r="4971" spans="5:176" x14ac:dyDescent="0.2">
      <c r="E4971" s="70"/>
      <c r="FT4971" s="44"/>
    </row>
    <row r="4972" spans="5:176" x14ac:dyDescent="0.2">
      <c r="E4972" s="70"/>
      <c r="FT4972" s="44"/>
    </row>
    <row r="4973" spans="5:176" x14ac:dyDescent="0.2">
      <c r="E4973" s="70"/>
      <c r="FT4973" s="44"/>
    </row>
    <row r="4974" spans="5:176" x14ac:dyDescent="0.2">
      <c r="E4974" s="70"/>
      <c r="FT4974" s="44"/>
    </row>
    <row r="4975" spans="5:176" x14ac:dyDescent="0.2">
      <c r="E4975" s="70"/>
      <c r="FT4975" s="44"/>
    </row>
    <row r="4976" spans="5:176" x14ac:dyDescent="0.2">
      <c r="E4976" s="70"/>
      <c r="FT4976" s="44"/>
    </row>
    <row r="4977" spans="5:176" x14ac:dyDescent="0.2">
      <c r="E4977" s="70"/>
      <c r="FT4977" s="44"/>
    </row>
    <row r="4978" spans="5:176" x14ac:dyDescent="0.2">
      <c r="E4978" s="70"/>
      <c r="FT4978" s="44"/>
    </row>
    <row r="4979" spans="5:176" x14ac:dyDescent="0.2">
      <c r="E4979" s="70"/>
      <c r="FT4979" s="44"/>
    </row>
    <row r="4980" spans="5:176" x14ac:dyDescent="0.2">
      <c r="E4980" s="70"/>
      <c r="FT4980" s="44"/>
    </row>
    <row r="4981" spans="5:176" x14ac:dyDescent="0.2">
      <c r="E4981" s="70"/>
      <c r="FT4981" s="44"/>
    </row>
    <row r="4982" spans="5:176" x14ac:dyDescent="0.2">
      <c r="E4982" s="70"/>
      <c r="FT4982" s="44"/>
    </row>
    <row r="4983" spans="5:176" x14ac:dyDescent="0.2">
      <c r="E4983" s="70"/>
      <c r="FT4983" s="44"/>
    </row>
    <row r="4984" spans="5:176" x14ac:dyDescent="0.2">
      <c r="E4984" s="70"/>
      <c r="FT4984" s="44"/>
    </row>
    <row r="4985" spans="5:176" x14ac:dyDescent="0.2">
      <c r="E4985" s="70"/>
      <c r="FT4985" s="44"/>
    </row>
    <row r="4986" spans="5:176" x14ac:dyDescent="0.2">
      <c r="E4986" s="70"/>
      <c r="FT4986" s="44"/>
    </row>
    <row r="4987" spans="5:176" x14ac:dyDescent="0.2">
      <c r="E4987" s="70"/>
      <c r="FT4987" s="44"/>
    </row>
    <row r="4988" spans="5:176" x14ac:dyDescent="0.2">
      <c r="E4988" s="70"/>
      <c r="FT4988" s="44"/>
    </row>
    <row r="4989" spans="5:176" x14ac:dyDescent="0.2">
      <c r="E4989" s="70"/>
      <c r="FT4989" s="44"/>
    </row>
    <row r="4990" spans="5:176" x14ac:dyDescent="0.2">
      <c r="E4990" s="70"/>
      <c r="FT4990" s="44"/>
    </row>
    <row r="4991" spans="5:176" x14ac:dyDescent="0.2">
      <c r="E4991" s="70"/>
      <c r="FT4991" s="44"/>
    </row>
    <row r="4992" spans="5:176" x14ac:dyDescent="0.2">
      <c r="E4992" s="70"/>
      <c r="FT4992" s="44"/>
    </row>
    <row r="4993" spans="5:176" x14ac:dyDescent="0.2">
      <c r="E4993" s="70"/>
      <c r="FT4993" s="44"/>
    </row>
    <row r="4994" spans="5:176" x14ac:dyDescent="0.2">
      <c r="E4994" s="70"/>
      <c r="FT4994" s="44"/>
    </row>
    <row r="4995" spans="5:176" x14ac:dyDescent="0.2">
      <c r="E4995" s="70"/>
      <c r="FT4995" s="44"/>
    </row>
    <row r="4996" spans="5:176" x14ac:dyDescent="0.2">
      <c r="E4996" s="70"/>
      <c r="FT4996" s="44"/>
    </row>
    <row r="4997" spans="5:176" x14ac:dyDescent="0.2">
      <c r="E4997" s="70"/>
      <c r="FT4997" s="44"/>
    </row>
    <row r="4998" spans="5:176" x14ac:dyDescent="0.2">
      <c r="E4998" s="70"/>
      <c r="FT4998" s="44"/>
    </row>
    <row r="4999" spans="5:176" x14ac:dyDescent="0.2">
      <c r="E4999" s="70"/>
      <c r="FT4999" s="44"/>
    </row>
    <row r="5000" spans="5:176" x14ac:dyDescent="0.2">
      <c r="E5000" s="70"/>
      <c r="FT5000" s="44"/>
    </row>
    <row r="5001" spans="5:176" x14ac:dyDescent="0.2">
      <c r="E5001" s="70"/>
      <c r="FT5001" s="44"/>
    </row>
    <row r="5002" spans="5:176" x14ac:dyDescent="0.2">
      <c r="E5002" s="70"/>
      <c r="FT5002" s="44"/>
    </row>
    <row r="5003" spans="5:176" x14ac:dyDescent="0.2">
      <c r="E5003" s="70"/>
      <c r="FT5003" s="44"/>
    </row>
    <row r="5004" spans="5:176" x14ac:dyDescent="0.2">
      <c r="E5004" s="70"/>
      <c r="FT5004" s="44"/>
    </row>
    <row r="5005" spans="5:176" x14ac:dyDescent="0.2">
      <c r="E5005" s="70"/>
      <c r="FT5005" s="44"/>
    </row>
    <row r="5006" spans="5:176" x14ac:dyDescent="0.2">
      <c r="E5006" s="70"/>
      <c r="FT5006" s="44"/>
    </row>
    <row r="5007" spans="5:176" x14ac:dyDescent="0.2">
      <c r="E5007" s="70"/>
      <c r="FT5007" s="44"/>
    </row>
    <row r="5008" spans="5:176" x14ac:dyDescent="0.2">
      <c r="E5008" s="70"/>
      <c r="FT5008" s="44"/>
    </row>
    <row r="5009" spans="5:176" x14ac:dyDescent="0.2">
      <c r="E5009" s="70"/>
      <c r="FT5009" s="44"/>
    </row>
    <row r="5010" spans="5:176" x14ac:dyDescent="0.2">
      <c r="E5010" s="70"/>
      <c r="FT5010" s="44"/>
    </row>
    <row r="5011" spans="5:176" x14ac:dyDescent="0.2">
      <c r="E5011" s="70"/>
      <c r="FT5011" s="44"/>
    </row>
    <row r="5012" spans="5:176" x14ac:dyDescent="0.2">
      <c r="E5012" s="70"/>
      <c r="FT5012" s="44"/>
    </row>
    <row r="5013" spans="5:176" x14ac:dyDescent="0.2">
      <c r="E5013" s="70"/>
      <c r="FT5013" s="44"/>
    </row>
    <row r="5014" spans="5:176" x14ac:dyDescent="0.2">
      <c r="E5014" s="70"/>
      <c r="FT5014" s="44"/>
    </row>
    <row r="5015" spans="5:176" x14ac:dyDescent="0.2">
      <c r="E5015" s="70"/>
      <c r="FT5015" s="44"/>
    </row>
    <row r="5016" spans="5:176" x14ac:dyDescent="0.2">
      <c r="E5016" s="70"/>
      <c r="FT5016" s="44"/>
    </row>
    <row r="5017" spans="5:176" x14ac:dyDescent="0.2">
      <c r="E5017" s="70"/>
      <c r="FT5017" s="44"/>
    </row>
    <row r="5018" spans="5:176" x14ac:dyDescent="0.2">
      <c r="E5018" s="70"/>
      <c r="FT5018" s="44"/>
    </row>
    <row r="5019" spans="5:176" x14ac:dyDescent="0.2">
      <c r="E5019" s="70"/>
      <c r="FT5019" s="44"/>
    </row>
    <row r="5020" spans="5:176" x14ac:dyDescent="0.2">
      <c r="E5020" s="70"/>
      <c r="FT5020" s="44"/>
    </row>
    <row r="5021" spans="5:176" x14ac:dyDescent="0.2">
      <c r="E5021" s="70"/>
      <c r="FT5021" s="44"/>
    </row>
    <row r="5022" spans="5:176" x14ac:dyDescent="0.2">
      <c r="E5022" s="70"/>
      <c r="FT5022" s="44"/>
    </row>
    <row r="5023" spans="5:176" x14ac:dyDescent="0.2">
      <c r="E5023" s="70"/>
      <c r="FT5023" s="44"/>
    </row>
    <row r="5024" spans="5:176" x14ac:dyDescent="0.2">
      <c r="E5024" s="70"/>
      <c r="FT5024" s="44"/>
    </row>
    <row r="5025" spans="5:176" x14ac:dyDescent="0.2">
      <c r="E5025" s="70"/>
      <c r="FT5025" s="44"/>
    </row>
    <row r="5026" spans="5:176" x14ac:dyDescent="0.2">
      <c r="E5026" s="70"/>
      <c r="FT5026" s="44"/>
    </row>
    <row r="5027" spans="5:176" x14ac:dyDescent="0.2">
      <c r="E5027" s="70"/>
      <c r="FT5027" s="44"/>
    </row>
    <row r="5028" spans="5:176" x14ac:dyDescent="0.2">
      <c r="E5028" s="70"/>
      <c r="FT5028" s="44"/>
    </row>
    <row r="5029" spans="5:176" x14ac:dyDescent="0.2">
      <c r="E5029" s="70"/>
      <c r="FT5029" s="44"/>
    </row>
    <row r="5030" spans="5:176" x14ac:dyDescent="0.2">
      <c r="E5030" s="70"/>
      <c r="FT5030" s="44"/>
    </row>
    <row r="5031" spans="5:176" x14ac:dyDescent="0.2">
      <c r="E5031" s="70"/>
      <c r="FT5031" s="44"/>
    </row>
    <row r="5032" spans="5:176" x14ac:dyDescent="0.2">
      <c r="E5032" s="70"/>
      <c r="FT5032" s="44"/>
    </row>
    <row r="5033" spans="5:176" x14ac:dyDescent="0.2">
      <c r="E5033" s="70"/>
      <c r="FT5033" s="44"/>
    </row>
    <row r="5034" spans="5:176" x14ac:dyDescent="0.2">
      <c r="E5034" s="70"/>
      <c r="FT5034" s="44"/>
    </row>
    <row r="5035" spans="5:176" x14ac:dyDescent="0.2">
      <c r="E5035" s="70"/>
      <c r="FT5035" s="44"/>
    </row>
    <row r="5036" spans="5:176" x14ac:dyDescent="0.2">
      <c r="E5036" s="70"/>
      <c r="FT5036" s="44"/>
    </row>
    <row r="5037" spans="5:176" x14ac:dyDescent="0.2">
      <c r="E5037" s="70"/>
      <c r="FT5037" s="44"/>
    </row>
    <row r="5038" spans="5:176" x14ac:dyDescent="0.2">
      <c r="E5038" s="70"/>
      <c r="FT5038" s="44"/>
    </row>
    <row r="5039" spans="5:176" x14ac:dyDescent="0.2">
      <c r="E5039" s="70"/>
      <c r="FT5039" s="44"/>
    </row>
    <row r="5040" spans="5:176" x14ac:dyDescent="0.2">
      <c r="E5040" s="70"/>
      <c r="FT5040" s="44"/>
    </row>
    <row r="5041" spans="5:176" x14ac:dyDescent="0.2">
      <c r="E5041" s="70"/>
      <c r="FT5041" s="44"/>
    </row>
    <row r="5042" spans="5:176" x14ac:dyDescent="0.2">
      <c r="E5042" s="70"/>
      <c r="FT5042" s="44"/>
    </row>
    <row r="5043" spans="5:176" x14ac:dyDescent="0.2">
      <c r="E5043" s="70"/>
      <c r="FT5043" s="44"/>
    </row>
    <row r="5044" spans="5:176" x14ac:dyDescent="0.2">
      <c r="E5044" s="70"/>
      <c r="FT5044" s="44"/>
    </row>
    <row r="5045" spans="5:176" x14ac:dyDescent="0.2">
      <c r="E5045" s="70"/>
      <c r="FT5045" s="44"/>
    </row>
    <row r="5046" spans="5:176" x14ac:dyDescent="0.2">
      <c r="E5046" s="70"/>
      <c r="FT5046" s="44"/>
    </row>
    <row r="5047" spans="5:176" x14ac:dyDescent="0.2">
      <c r="E5047" s="70"/>
      <c r="FT5047" s="44"/>
    </row>
    <row r="5048" spans="5:176" x14ac:dyDescent="0.2">
      <c r="E5048" s="70"/>
      <c r="FT5048" s="44"/>
    </row>
    <row r="5049" spans="5:176" x14ac:dyDescent="0.2">
      <c r="E5049" s="70"/>
      <c r="FT5049" s="44"/>
    </row>
    <row r="5050" spans="5:176" x14ac:dyDescent="0.2">
      <c r="E5050" s="70"/>
      <c r="FT5050" s="44"/>
    </row>
    <row r="5051" spans="5:176" x14ac:dyDescent="0.2">
      <c r="E5051" s="70"/>
      <c r="FT5051" s="44"/>
    </row>
    <row r="5052" spans="5:176" x14ac:dyDescent="0.2">
      <c r="E5052" s="70"/>
      <c r="FT5052" s="44"/>
    </row>
    <row r="5053" spans="5:176" x14ac:dyDescent="0.2">
      <c r="E5053" s="70"/>
      <c r="FT5053" s="44"/>
    </row>
    <row r="5054" spans="5:176" x14ac:dyDescent="0.2">
      <c r="E5054" s="70"/>
      <c r="FT5054" s="44"/>
    </row>
    <row r="5055" spans="5:176" x14ac:dyDescent="0.2">
      <c r="E5055" s="70"/>
      <c r="FT5055" s="44"/>
    </row>
    <row r="5056" spans="5:176" x14ac:dyDescent="0.2">
      <c r="E5056" s="70"/>
      <c r="FT5056" s="44"/>
    </row>
    <row r="5057" spans="5:176" x14ac:dyDescent="0.2">
      <c r="E5057" s="70"/>
      <c r="FT5057" s="44"/>
    </row>
    <row r="5058" spans="5:176" x14ac:dyDescent="0.2">
      <c r="E5058" s="70"/>
      <c r="FT5058" s="44"/>
    </row>
    <row r="5059" spans="5:176" x14ac:dyDescent="0.2">
      <c r="E5059" s="70"/>
      <c r="FT5059" s="44"/>
    </row>
    <row r="5060" spans="5:176" x14ac:dyDescent="0.2">
      <c r="E5060" s="70"/>
      <c r="FT5060" s="44"/>
    </row>
    <row r="5061" spans="5:176" x14ac:dyDescent="0.2">
      <c r="E5061" s="70"/>
      <c r="FT5061" s="44"/>
    </row>
    <row r="5062" spans="5:176" x14ac:dyDescent="0.2">
      <c r="E5062" s="70"/>
      <c r="FT5062" s="44"/>
    </row>
    <row r="5063" spans="5:176" x14ac:dyDescent="0.2">
      <c r="E5063" s="70"/>
      <c r="FT5063" s="44"/>
    </row>
    <row r="5064" spans="5:176" x14ac:dyDescent="0.2">
      <c r="E5064" s="70"/>
      <c r="FT5064" s="44"/>
    </row>
    <row r="5065" spans="5:176" x14ac:dyDescent="0.2">
      <c r="E5065" s="70"/>
      <c r="FT5065" s="44"/>
    </row>
    <row r="5066" spans="5:176" x14ac:dyDescent="0.2">
      <c r="E5066" s="70"/>
      <c r="FT5066" s="44"/>
    </row>
    <row r="5067" spans="5:176" x14ac:dyDescent="0.2">
      <c r="E5067" s="70"/>
      <c r="FT5067" s="44"/>
    </row>
    <row r="5068" spans="5:176" x14ac:dyDescent="0.2">
      <c r="E5068" s="70"/>
      <c r="FT5068" s="44"/>
    </row>
    <row r="5069" spans="5:176" x14ac:dyDescent="0.2">
      <c r="E5069" s="70"/>
      <c r="FT5069" s="44"/>
    </row>
    <row r="5070" spans="5:176" x14ac:dyDescent="0.2">
      <c r="E5070" s="70"/>
      <c r="FT5070" s="44"/>
    </row>
    <row r="5071" spans="5:176" x14ac:dyDescent="0.2">
      <c r="E5071" s="70"/>
      <c r="FT5071" s="44"/>
    </row>
    <row r="5072" spans="5:176" x14ac:dyDescent="0.2">
      <c r="E5072" s="70"/>
      <c r="FT5072" s="44"/>
    </row>
    <row r="5073" spans="5:176" x14ac:dyDescent="0.2">
      <c r="E5073" s="70"/>
      <c r="FT5073" s="44"/>
    </row>
    <row r="5074" spans="5:176" x14ac:dyDescent="0.2">
      <c r="E5074" s="70"/>
      <c r="FT5074" s="44"/>
    </row>
    <row r="5075" spans="5:176" x14ac:dyDescent="0.2">
      <c r="E5075" s="70"/>
      <c r="FT5075" s="44"/>
    </row>
    <row r="5076" spans="5:176" x14ac:dyDescent="0.2">
      <c r="E5076" s="70"/>
      <c r="FT5076" s="44"/>
    </row>
    <row r="5077" spans="5:176" x14ac:dyDescent="0.2">
      <c r="E5077" s="70"/>
      <c r="FT5077" s="44"/>
    </row>
    <row r="5078" spans="5:176" x14ac:dyDescent="0.2">
      <c r="E5078" s="70"/>
      <c r="FT5078" s="44"/>
    </row>
    <row r="5079" spans="5:176" x14ac:dyDescent="0.2">
      <c r="E5079" s="70"/>
      <c r="FT5079" s="44"/>
    </row>
    <row r="5080" spans="5:176" x14ac:dyDescent="0.2">
      <c r="E5080" s="70"/>
      <c r="FT5080" s="44"/>
    </row>
    <row r="5081" spans="5:176" x14ac:dyDescent="0.2">
      <c r="E5081" s="70"/>
      <c r="FT5081" s="44"/>
    </row>
    <row r="5082" spans="5:176" x14ac:dyDescent="0.2">
      <c r="E5082" s="70"/>
      <c r="FT5082" s="44"/>
    </row>
    <row r="5083" spans="5:176" x14ac:dyDescent="0.2">
      <c r="E5083" s="70"/>
      <c r="FT5083" s="44"/>
    </row>
    <row r="5084" spans="5:176" x14ac:dyDescent="0.2">
      <c r="E5084" s="70"/>
      <c r="FT5084" s="44"/>
    </row>
    <row r="5085" spans="5:176" x14ac:dyDescent="0.2">
      <c r="E5085" s="70"/>
      <c r="FT5085" s="44"/>
    </row>
    <row r="5086" spans="5:176" x14ac:dyDescent="0.2">
      <c r="E5086" s="70"/>
      <c r="FT5086" s="44"/>
    </row>
    <row r="5087" spans="5:176" x14ac:dyDescent="0.2">
      <c r="E5087" s="70"/>
      <c r="FT5087" s="44"/>
    </row>
    <row r="5088" spans="5:176" x14ac:dyDescent="0.2">
      <c r="E5088" s="70"/>
      <c r="FT5088" s="44"/>
    </row>
    <row r="5089" spans="5:176" x14ac:dyDescent="0.2">
      <c r="E5089" s="70"/>
      <c r="FT5089" s="44"/>
    </row>
    <row r="5090" spans="5:176" x14ac:dyDescent="0.2">
      <c r="E5090" s="70"/>
      <c r="FT5090" s="44"/>
    </row>
    <row r="5091" spans="5:176" x14ac:dyDescent="0.2">
      <c r="E5091" s="70"/>
      <c r="FT5091" s="44"/>
    </row>
    <row r="5092" spans="5:176" x14ac:dyDescent="0.2">
      <c r="E5092" s="70"/>
      <c r="FT5092" s="44"/>
    </row>
    <row r="5093" spans="5:176" x14ac:dyDescent="0.2">
      <c r="E5093" s="70"/>
      <c r="FT5093" s="44"/>
    </row>
    <row r="5094" spans="5:176" x14ac:dyDescent="0.2">
      <c r="E5094" s="70"/>
      <c r="FT5094" s="44"/>
    </row>
    <row r="5095" spans="5:176" x14ac:dyDescent="0.2">
      <c r="E5095" s="70"/>
      <c r="FT5095" s="44"/>
    </row>
    <row r="5096" spans="5:176" x14ac:dyDescent="0.2">
      <c r="E5096" s="70"/>
      <c r="FT5096" s="44"/>
    </row>
    <row r="5097" spans="5:176" x14ac:dyDescent="0.2">
      <c r="E5097" s="70"/>
      <c r="FT5097" s="44"/>
    </row>
    <row r="5098" spans="5:176" x14ac:dyDescent="0.2">
      <c r="E5098" s="70"/>
      <c r="FT5098" s="44"/>
    </row>
    <row r="5099" spans="5:176" x14ac:dyDescent="0.2">
      <c r="E5099" s="70"/>
      <c r="FT5099" s="44"/>
    </row>
    <row r="5100" spans="5:176" x14ac:dyDescent="0.2">
      <c r="E5100" s="70"/>
      <c r="FT5100" s="44"/>
    </row>
    <row r="5101" spans="5:176" x14ac:dyDescent="0.2">
      <c r="E5101" s="70"/>
      <c r="FT5101" s="44"/>
    </row>
    <row r="5102" spans="5:176" x14ac:dyDescent="0.2">
      <c r="E5102" s="70"/>
      <c r="FT5102" s="44"/>
    </row>
    <row r="5103" spans="5:176" x14ac:dyDescent="0.2">
      <c r="E5103" s="70"/>
      <c r="FT5103" s="44"/>
    </row>
    <row r="5104" spans="5:176" x14ac:dyDescent="0.2">
      <c r="E5104" s="70"/>
      <c r="FT5104" s="44"/>
    </row>
    <row r="5105" spans="5:176" x14ac:dyDescent="0.2">
      <c r="E5105" s="70"/>
      <c r="FT5105" s="44"/>
    </row>
    <row r="5106" spans="5:176" x14ac:dyDescent="0.2">
      <c r="E5106" s="70"/>
      <c r="FT5106" s="44"/>
    </row>
    <row r="5107" spans="5:176" x14ac:dyDescent="0.2">
      <c r="E5107" s="70"/>
      <c r="FT5107" s="44"/>
    </row>
    <row r="5108" spans="5:176" x14ac:dyDescent="0.2">
      <c r="E5108" s="70"/>
      <c r="FT5108" s="44"/>
    </row>
    <row r="5109" spans="5:176" x14ac:dyDescent="0.2">
      <c r="E5109" s="70"/>
      <c r="FT5109" s="44"/>
    </row>
    <row r="5110" spans="5:176" x14ac:dyDescent="0.2">
      <c r="E5110" s="70"/>
      <c r="FT5110" s="44"/>
    </row>
    <row r="5111" spans="5:176" x14ac:dyDescent="0.2">
      <c r="E5111" s="70"/>
      <c r="FT5111" s="44"/>
    </row>
    <row r="5112" spans="5:176" x14ac:dyDescent="0.2">
      <c r="E5112" s="70"/>
      <c r="FT5112" s="44"/>
    </row>
    <row r="5113" spans="5:176" x14ac:dyDescent="0.2">
      <c r="E5113" s="70"/>
      <c r="FT5113" s="44"/>
    </row>
    <row r="5114" spans="5:176" x14ac:dyDescent="0.2">
      <c r="E5114" s="70"/>
      <c r="FT5114" s="44"/>
    </row>
    <row r="5115" spans="5:176" x14ac:dyDescent="0.2">
      <c r="E5115" s="70"/>
      <c r="FT5115" s="44"/>
    </row>
    <row r="5116" spans="5:176" x14ac:dyDescent="0.2">
      <c r="E5116" s="70"/>
      <c r="FT5116" s="44"/>
    </row>
    <row r="5117" spans="5:176" x14ac:dyDescent="0.2">
      <c r="E5117" s="70"/>
      <c r="FT5117" s="44"/>
    </row>
    <row r="5118" spans="5:176" x14ac:dyDescent="0.2">
      <c r="E5118" s="70"/>
      <c r="FT5118" s="44"/>
    </row>
    <row r="5119" spans="5:176" x14ac:dyDescent="0.2">
      <c r="E5119" s="70"/>
      <c r="FT5119" s="44"/>
    </row>
    <row r="5120" spans="5:176" x14ac:dyDescent="0.2">
      <c r="E5120" s="70"/>
      <c r="FT5120" s="44"/>
    </row>
    <row r="5121" spans="5:176" x14ac:dyDescent="0.2">
      <c r="E5121" s="70"/>
      <c r="FT5121" s="44"/>
    </row>
    <row r="5122" spans="5:176" x14ac:dyDescent="0.2">
      <c r="E5122" s="70"/>
      <c r="FT5122" s="44"/>
    </row>
    <row r="5123" spans="5:176" x14ac:dyDescent="0.2">
      <c r="E5123" s="70"/>
      <c r="FT5123" s="44"/>
    </row>
    <row r="5124" spans="5:176" x14ac:dyDescent="0.2">
      <c r="E5124" s="70"/>
      <c r="FT5124" s="44"/>
    </row>
    <row r="5125" spans="5:176" x14ac:dyDescent="0.2">
      <c r="E5125" s="70"/>
      <c r="FT5125" s="44"/>
    </row>
    <row r="5126" spans="5:176" x14ac:dyDescent="0.2">
      <c r="E5126" s="70"/>
      <c r="FT5126" s="44"/>
    </row>
    <row r="5127" spans="5:176" x14ac:dyDescent="0.2">
      <c r="E5127" s="70"/>
      <c r="FT5127" s="44"/>
    </row>
    <row r="5128" spans="5:176" x14ac:dyDescent="0.2">
      <c r="E5128" s="70"/>
      <c r="FT5128" s="44"/>
    </row>
    <row r="5129" spans="5:176" x14ac:dyDescent="0.2">
      <c r="E5129" s="70"/>
      <c r="FT5129" s="44"/>
    </row>
    <row r="5130" spans="5:176" x14ac:dyDescent="0.2">
      <c r="E5130" s="70"/>
      <c r="FT5130" s="44"/>
    </row>
    <row r="5131" spans="5:176" x14ac:dyDescent="0.2">
      <c r="E5131" s="70"/>
      <c r="FT5131" s="44"/>
    </row>
    <row r="5132" spans="5:176" x14ac:dyDescent="0.2">
      <c r="E5132" s="70"/>
      <c r="FT5132" s="44"/>
    </row>
    <row r="5133" spans="5:176" x14ac:dyDescent="0.2">
      <c r="E5133" s="70"/>
      <c r="FT5133" s="44"/>
    </row>
    <row r="5134" spans="5:176" x14ac:dyDescent="0.2">
      <c r="E5134" s="70"/>
      <c r="FT5134" s="44"/>
    </row>
    <row r="5135" spans="5:176" x14ac:dyDescent="0.2">
      <c r="E5135" s="70"/>
      <c r="FT5135" s="44"/>
    </row>
    <row r="5136" spans="5:176" x14ac:dyDescent="0.2">
      <c r="E5136" s="70"/>
      <c r="FT5136" s="44"/>
    </row>
    <row r="5137" spans="5:176" x14ac:dyDescent="0.2">
      <c r="E5137" s="70"/>
      <c r="FT5137" s="44"/>
    </row>
    <row r="5138" spans="5:176" x14ac:dyDescent="0.2">
      <c r="E5138" s="70"/>
      <c r="FT5138" s="44"/>
    </row>
    <row r="5139" spans="5:176" x14ac:dyDescent="0.2">
      <c r="E5139" s="70"/>
      <c r="FT5139" s="44"/>
    </row>
    <row r="5140" spans="5:176" x14ac:dyDescent="0.2">
      <c r="E5140" s="70"/>
      <c r="FT5140" s="44"/>
    </row>
    <row r="5141" spans="5:176" x14ac:dyDescent="0.2">
      <c r="E5141" s="70"/>
      <c r="FT5141" s="44"/>
    </row>
    <row r="5142" spans="5:176" x14ac:dyDescent="0.2">
      <c r="E5142" s="70"/>
      <c r="FT5142" s="44"/>
    </row>
    <row r="5143" spans="5:176" x14ac:dyDescent="0.2">
      <c r="E5143" s="70"/>
      <c r="FT5143" s="44"/>
    </row>
    <row r="5144" spans="5:176" x14ac:dyDescent="0.2">
      <c r="E5144" s="70"/>
      <c r="FT5144" s="44"/>
    </row>
    <row r="5145" spans="5:176" x14ac:dyDescent="0.2">
      <c r="E5145" s="70"/>
      <c r="FT5145" s="44"/>
    </row>
    <row r="5146" spans="5:176" x14ac:dyDescent="0.2">
      <c r="E5146" s="70"/>
      <c r="FT5146" s="44"/>
    </row>
    <row r="5147" spans="5:176" x14ac:dyDescent="0.2">
      <c r="E5147" s="70"/>
      <c r="FT5147" s="44"/>
    </row>
    <row r="5148" spans="5:176" x14ac:dyDescent="0.2">
      <c r="E5148" s="70"/>
      <c r="FT5148" s="44"/>
    </row>
    <row r="5149" spans="5:176" x14ac:dyDescent="0.2">
      <c r="E5149" s="70"/>
      <c r="FT5149" s="44"/>
    </row>
    <row r="6828" spans="46:121" x14ac:dyDescent="0.2">
      <c r="DQ6828" s="61"/>
    </row>
    <row r="6829" spans="46:121" x14ac:dyDescent="0.2">
      <c r="AT6829" s="61"/>
      <c r="BD6829" s="61"/>
      <c r="BH6829" s="61"/>
      <c r="DQ6829" s="61"/>
    </row>
    <row r="6833" spans="46:121" x14ac:dyDescent="0.2">
      <c r="BV6833" s="61"/>
    </row>
    <row r="6835" spans="46:121" x14ac:dyDescent="0.2">
      <c r="DQ6835" s="61"/>
    </row>
    <row r="6836" spans="46:121" x14ac:dyDescent="0.2">
      <c r="AT6836" s="61"/>
      <c r="BD6836" s="61"/>
      <c r="BH6836" s="61"/>
      <c r="DQ6836" s="61"/>
    </row>
    <row r="6840" spans="46:121" x14ac:dyDescent="0.2">
      <c r="BV6840" s="61"/>
    </row>
    <row r="9110" spans="138:138" x14ac:dyDescent="0.2">
      <c r="EH9110" s="61"/>
    </row>
    <row r="10210" spans="135:135" x14ac:dyDescent="0.2">
      <c r="EE10210" s="61"/>
    </row>
    <row r="10224" spans="135:135" x14ac:dyDescent="0.2">
      <c r="EE10224" s="61"/>
    </row>
    <row r="10230" spans="10:153" x14ac:dyDescent="0.2">
      <c r="J10230" s="61"/>
      <c r="K10230" s="61"/>
      <c r="AC10230" s="61"/>
      <c r="AD10230" s="61"/>
      <c r="AP10230" s="61"/>
      <c r="AV10230" s="61"/>
      <c r="AX10230" s="61"/>
      <c r="AY10230" s="61"/>
      <c r="AZ10230" s="61"/>
      <c r="BO10230" s="61"/>
      <c r="CW10230" s="61"/>
      <c r="CX10230" s="61"/>
      <c r="DB10230" s="61"/>
      <c r="DC10230" s="61"/>
      <c r="DD10230" s="61"/>
      <c r="DE10230" s="61"/>
      <c r="DF10230" s="61"/>
      <c r="DU10230" s="61"/>
      <c r="DV10230" s="61"/>
      <c r="DZ10230" s="61"/>
      <c r="EA10230" s="61"/>
      <c r="EB10230" s="61"/>
      <c r="EC10230" s="61"/>
      <c r="ED10230" s="61"/>
      <c r="EE10230" s="61"/>
      <c r="EF10230" s="61"/>
    </row>
    <row r="10231" spans="10:153" x14ac:dyDescent="0.2">
      <c r="R10231" s="61"/>
      <c r="AB10231" s="61"/>
      <c r="AR10231" s="61"/>
      <c r="AS10231" s="61"/>
      <c r="CQ10231" s="61"/>
      <c r="CV10231" s="61"/>
      <c r="EC10231" s="61"/>
      <c r="ES10231" s="61"/>
    </row>
    <row r="10233" spans="10:153" x14ac:dyDescent="0.2">
      <c r="J10233" s="61"/>
      <c r="K10233" s="61"/>
      <c r="L10233" s="61"/>
      <c r="M10233" s="61"/>
      <c r="N10233" s="61"/>
      <c r="O10233" s="61"/>
      <c r="P10233" s="61"/>
      <c r="AD10233" s="61"/>
      <c r="AH10233" s="61"/>
      <c r="AI10233" s="61"/>
      <c r="AJ10233" s="61"/>
      <c r="AK10233" s="61"/>
      <c r="AL10233" s="61"/>
      <c r="AM10233" s="61"/>
      <c r="AN10233" s="61"/>
      <c r="AO10233" s="61"/>
      <c r="AY10233" s="61"/>
      <c r="BF10233" s="61"/>
      <c r="BG10233" s="61"/>
      <c r="BH10233" s="61"/>
      <c r="BI10233" s="61"/>
      <c r="BJ10233" s="61"/>
      <c r="BK10233" s="61"/>
      <c r="BL10233" s="61"/>
      <c r="BM10233" s="61"/>
      <c r="BV10233" s="61"/>
      <c r="BY10233" s="61"/>
      <c r="BZ10233" s="61"/>
      <c r="CD10233" s="61"/>
      <c r="CE10233" s="61"/>
      <c r="CF10233" s="61"/>
      <c r="CG10233" s="61"/>
      <c r="CH10233" s="61"/>
      <c r="CI10233" s="61"/>
      <c r="CJ10233" s="61"/>
      <c r="CX10233" s="61"/>
      <c r="DB10233" s="61"/>
      <c r="DC10233" s="61"/>
      <c r="DD10233" s="61"/>
      <c r="DE10233" s="61"/>
      <c r="DF10233" s="61"/>
      <c r="DG10233" s="61"/>
      <c r="DH10233" s="61"/>
      <c r="DV10233" s="61"/>
      <c r="DW10233" s="61"/>
      <c r="DX10233" s="61"/>
      <c r="DY10233" s="61"/>
      <c r="EU10233" s="61"/>
      <c r="EV10233" s="61"/>
      <c r="EW10233" s="61"/>
    </row>
    <row r="10235" spans="10:153" x14ac:dyDescent="0.2">
      <c r="J10235" s="61"/>
      <c r="K10235" s="61"/>
      <c r="L10235" s="61"/>
      <c r="AC10235" s="61"/>
      <c r="AD10235" s="61"/>
      <c r="BN10235" s="61"/>
      <c r="BV10235" s="61"/>
      <c r="BW10235" s="61"/>
      <c r="CW10235" s="61"/>
      <c r="DB10235" s="61"/>
      <c r="DC10235" s="61"/>
      <c r="DD10235" s="61"/>
      <c r="DE10235" s="61"/>
      <c r="DM10235" s="61"/>
      <c r="DU10235" s="61"/>
      <c r="DV10235" s="61"/>
      <c r="DZ10235" s="61"/>
      <c r="EA10235" s="61"/>
      <c r="EB10235" s="61"/>
      <c r="EC10235" s="61"/>
      <c r="EE10235" s="61"/>
      <c r="EG10235" s="61"/>
      <c r="ET10235" s="61"/>
      <c r="EU10235" s="61"/>
      <c r="EV10235" s="61"/>
      <c r="EW10235" s="61"/>
    </row>
    <row r="10237" spans="10:153" x14ac:dyDescent="0.2">
      <c r="J10237" s="61"/>
      <c r="K10237" s="61"/>
      <c r="AC10237" s="61"/>
      <c r="AD10237" s="61"/>
      <c r="AP10237" s="61"/>
      <c r="AV10237" s="61"/>
      <c r="AX10237" s="61"/>
      <c r="AY10237" s="61"/>
      <c r="AZ10237" s="61"/>
      <c r="BO10237" s="61"/>
      <c r="CW10237" s="61"/>
      <c r="CX10237" s="61"/>
      <c r="DB10237" s="61"/>
      <c r="DC10237" s="61"/>
      <c r="DD10237" s="61"/>
      <c r="DE10237" s="61"/>
      <c r="DF10237" s="61"/>
      <c r="DU10237" s="61"/>
      <c r="DV10237" s="61"/>
      <c r="DZ10237" s="61"/>
      <c r="EA10237" s="61"/>
      <c r="EB10237" s="61"/>
      <c r="EC10237" s="61"/>
      <c r="ED10237" s="61"/>
      <c r="EE10237" s="61"/>
      <c r="EF10237" s="61"/>
    </row>
    <row r="10238" spans="10:153" x14ac:dyDescent="0.2">
      <c r="R10238" s="61"/>
      <c r="AB10238" s="61"/>
      <c r="AR10238" s="61"/>
      <c r="AS10238" s="61"/>
      <c r="CQ10238" s="61"/>
      <c r="CV10238" s="61"/>
      <c r="EC10238" s="61"/>
      <c r="ES10238" s="61"/>
    </row>
    <row r="10240" spans="10:153" x14ac:dyDescent="0.2">
      <c r="J10240" s="61"/>
      <c r="K10240" s="61"/>
      <c r="L10240" s="61"/>
      <c r="M10240" s="61"/>
      <c r="N10240" s="61"/>
      <c r="O10240" s="61"/>
      <c r="P10240" s="61"/>
      <c r="AD10240" s="61"/>
      <c r="AH10240" s="61"/>
      <c r="AI10240" s="61"/>
      <c r="AJ10240" s="61"/>
      <c r="AK10240" s="61"/>
      <c r="AL10240" s="61"/>
      <c r="AM10240" s="61"/>
      <c r="AN10240" s="61"/>
      <c r="AO10240" s="61"/>
      <c r="AY10240" s="61"/>
      <c r="BF10240" s="61"/>
      <c r="BG10240" s="61"/>
      <c r="BH10240" s="61"/>
      <c r="BI10240" s="61"/>
      <c r="BJ10240" s="61"/>
      <c r="BK10240" s="61"/>
      <c r="BL10240" s="61"/>
      <c r="BM10240" s="61"/>
      <c r="BV10240" s="61"/>
      <c r="BY10240" s="61"/>
      <c r="BZ10240" s="61"/>
      <c r="CD10240" s="61"/>
      <c r="CE10240" s="61"/>
      <c r="CF10240" s="61"/>
      <c r="CG10240" s="61"/>
      <c r="CH10240" s="61"/>
      <c r="CI10240" s="61"/>
      <c r="CJ10240" s="61"/>
      <c r="CX10240" s="61"/>
      <c r="DB10240" s="61"/>
      <c r="DC10240" s="61"/>
      <c r="DD10240" s="61"/>
      <c r="DE10240" s="61"/>
      <c r="DF10240" s="61"/>
      <c r="DG10240" s="61"/>
      <c r="DH10240" s="61"/>
      <c r="DV10240" s="61"/>
      <c r="DW10240" s="61"/>
      <c r="DX10240" s="61"/>
      <c r="DY10240" s="61"/>
      <c r="EU10240" s="61"/>
      <c r="EV10240" s="61"/>
      <c r="EW10240" s="61"/>
    </row>
    <row r="10242" spans="10:153" x14ac:dyDescent="0.2">
      <c r="J10242" s="61"/>
      <c r="K10242" s="61"/>
      <c r="L10242" s="61"/>
      <c r="AC10242" s="61"/>
      <c r="AD10242" s="61"/>
      <c r="BN10242" s="61"/>
      <c r="BV10242" s="61"/>
      <c r="BW10242" s="61"/>
      <c r="CW10242" s="61"/>
      <c r="DB10242" s="61"/>
      <c r="DC10242" s="61"/>
      <c r="DD10242" s="61"/>
      <c r="DE10242" s="61"/>
      <c r="DM10242" s="61"/>
      <c r="DU10242" s="61"/>
      <c r="DV10242" s="61"/>
      <c r="DZ10242" s="61"/>
      <c r="EA10242" s="61"/>
      <c r="EB10242" s="61"/>
      <c r="EC10242" s="61"/>
      <c r="EE10242" s="61"/>
      <c r="EG10242" s="61"/>
      <c r="ET10242" s="61"/>
      <c r="EU10242" s="61"/>
      <c r="EV10242" s="61"/>
      <c r="EW10242" s="61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18</vt:i4>
      </vt:variant>
    </vt:vector>
  </HeadingPairs>
  <TitlesOfParts>
    <vt:vector size="21" baseType="lpstr">
      <vt:lpstr>Table</vt:lpstr>
      <vt:lpstr>Lookups</vt:lpstr>
      <vt:lpstr>Data</vt:lpstr>
      <vt:lpstr>Bid</vt:lpstr>
      <vt:lpstr>Called</vt:lpstr>
      <vt:lpstr>Criteria</vt:lpstr>
      <vt:lpstr>data</vt:lpstr>
      <vt:lpstr>date</vt:lpstr>
      <vt:lpstr>date_list</vt:lpstr>
      <vt:lpstr>dual_enrol_list</vt:lpstr>
      <vt:lpstr>Enrolled</vt:lpstr>
      <vt:lpstr>ind_list</vt:lpstr>
      <vt:lpstr>lca</vt:lpstr>
      <vt:lpstr>lca_list</vt:lpstr>
      <vt:lpstr>Table!Print_Area</vt:lpstr>
      <vt:lpstr>Result_type</vt:lpstr>
      <vt:lpstr>Result_type_list</vt:lpstr>
      <vt:lpstr>Size</vt:lpstr>
      <vt:lpstr>Size_list</vt:lpstr>
      <vt:lpstr>Data!table_for_PGE_CBP_expost_private</vt:lpstr>
      <vt:lpstr>Two_way_tab_flag</vt:lpstr>
    </vt:vector>
  </TitlesOfParts>
  <Company>Christensen Associates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edmchugh</dc:creator>
  <cp:lastModifiedBy>Dan Hansen</cp:lastModifiedBy>
  <cp:lastPrinted>2009-04-03T17:07:33Z</cp:lastPrinted>
  <dcterms:created xsi:type="dcterms:W3CDTF">2009-03-24T17:58:42Z</dcterms:created>
  <dcterms:modified xsi:type="dcterms:W3CDTF">2015-03-26T16:32:38Z</dcterms:modified>
</cp:coreProperties>
</file>